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room\send_data\逆流而上\"/>
    </mc:Choice>
  </mc:AlternateContent>
  <xr:revisionPtr revIDLastSave="0" documentId="13_ncr:1_{9D3D379B-D831-4694-A551-CD1C039C0035}" xr6:coauthVersionLast="40" xr6:coauthVersionMax="40" xr10:uidLastSave="{00000000-0000-0000-0000-000000000000}"/>
  <bookViews>
    <workbookView xWindow="2250" yWindow="0" windowWidth="30330" windowHeight="15930" xr2:uid="{1A9DF2C0-E5E6-40CF-8451-D9AF03A6B45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180" i="1" l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<sst xmlns="http://schemas.openxmlformats.org/spreadsheetml/2006/main" count="12360" uniqueCount="4920">
  <si>
    <t>陈馀乐</t>
  </si>
  <si>
    <t>认证</t>
    <phoneticPr fontId="1" type="noConversion"/>
  </si>
  <si>
    <t>彭周贵</t>
  </si>
  <si>
    <t>杨洋</t>
  </si>
  <si>
    <t>王建</t>
  </si>
  <si>
    <t>李龙</t>
  </si>
  <si>
    <t>司同</t>
  </si>
  <si>
    <t>国九庆</t>
  </si>
  <si>
    <t>刘双喜</t>
  </si>
  <si>
    <t>常振</t>
  </si>
  <si>
    <t>王珠平</t>
  </si>
  <si>
    <t>方金福</t>
  </si>
  <si>
    <t>陈翠婷</t>
  </si>
  <si>
    <t>蔺清泉</t>
  </si>
  <si>
    <t>许炳存</t>
  </si>
  <si>
    <t>刘飞</t>
  </si>
  <si>
    <t>鲍景钢</t>
  </si>
  <si>
    <t>郝祥宁</t>
  </si>
  <si>
    <t>于茂勇</t>
  </si>
  <si>
    <t>葛亮</t>
  </si>
  <si>
    <t>王斌</t>
  </si>
  <si>
    <t>朱彬</t>
  </si>
  <si>
    <t>王文涛</t>
  </si>
  <si>
    <t>王守杰</t>
  </si>
  <si>
    <t>项有马</t>
  </si>
  <si>
    <t>朱祥敏</t>
  </si>
  <si>
    <t>黄耀铭</t>
  </si>
  <si>
    <t>林晶</t>
  </si>
  <si>
    <t>熊寻幸</t>
  </si>
  <si>
    <t>魏德华</t>
  </si>
  <si>
    <t>刘鎏</t>
  </si>
  <si>
    <t>李梦</t>
  </si>
  <si>
    <t>徐茹</t>
  </si>
  <si>
    <t>陈嘉伟</t>
  </si>
  <si>
    <t>陈鹏安</t>
  </si>
  <si>
    <t>郑明阳</t>
  </si>
  <si>
    <t>潘晚辉</t>
  </si>
  <si>
    <t>梁勇钢</t>
  </si>
  <si>
    <t>柯康勇</t>
  </si>
  <si>
    <t>张瑞勇</t>
  </si>
  <si>
    <t>赖怀涛</t>
  </si>
  <si>
    <t>周凯</t>
  </si>
  <si>
    <t>张晓伟</t>
  </si>
  <si>
    <t>罗小莉</t>
  </si>
  <si>
    <t>宋翠林</t>
  </si>
  <si>
    <t>高磊磊</t>
  </si>
  <si>
    <t>郭伟</t>
  </si>
  <si>
    <t>刘彩霞</t>
  </si>
  <si>
    <t>宋岩</t>
  </si>
  <si>
    <t>张海红</t>
  </si>
  <si>
    <t>刘志磊</t>
  </si>
  <si>
    <t>陈海兵</t>
  </si>
  <si>
    <t>饶彪</t>
  </si>
  <si>
    <t>李国浩</t>
  </si>
  <si>
    <t>黄令</t>
  </si>
  <si>
    <t>董晨</t>
  </si>
  <si>
    <t>翟帅</t>
  </si>
  <si>
    <t>毛凤进</t>
  </si>
  <si>
    <t>玉光嫩</t>
  </si>
  <si>
    <t>许俊超</t>
  </si>
  <si>
    <t>贾利君</t>
  </si>
  <si>
    <t>张茂军</t>
  </si>
  <si>
    <t>高宁</t>
  </si>
  <si>
    <t>李俊良</t>
  </si>
  <si>
    <t>张玉虎</t>
  </si>
  <si>
    <t>张黎</t>
  </si>
  <si>
    <t>张世栋</t>
  </si>
  <si>
    <t>李钦</t>
  </si>
  <si>
    <t>黄民毅</t>
  </si>
  <si>
    <t>伍洋</t>
  </si>
  <si>
    <t>张宾</t>
  </si>
  <si>
    <t>杨香波</t>
  </si>
  <si>
    <t>高条红</t>
  </si>
  <si>
    <t>张航</t>
  </si>
  <si>
    <t>王贤亮</t>
  </si>
  <si>
    <t>高鑫</t>
  </si>
  <si>
    <t>徐佳杰</t>
  </si>
  <si>
    <t>陈妙生</t>
  </si>
  <si>
    <t>高波</t>
  </si>
  <si>
    <t>晋鹏飞</t>
  </si>
  <si>
    <t>曾晨龙</t>
  </si>
  <si>
    <t>袁顺</t>
  </si>
  <si>
    <t>刘建平</t>
  </si>
  <si>
    <t>贾波田</t>
  </si>
  <si>
    <t>王峰</t>
  </si>
  <si>
    <t>马思远</t>
  </si>
  <si>
    <t>张胜</t>
  </si>
  <si>
    <t>徐灿</t>
  </si>
  <si>
    <t>李阿康</t>
  </si>
  <si>
    <t>王奎</t>
  </si>
  <si>
    <t>李杰</t>
  </si>
  <si>
    <t>丁伟</t>
  </si>
  <si>
    <t>张红</t>
  </si>
  <si>
    <t>雷志洪</t>
  </si>
  <si>
    <t>李邢栋</t>
  </si>
  <si>
    <t>郑免</t>
  </si>
  <si>
    <t>耿继林</t>
  </si>
  <si>
    <t>郝文翠</t>
  </si>
  <si>
    <t>吴林波</t>
  </si>
  <si>
    <t>曾德钰</t>
  </si>
  <si>
    <t>王伟</t>
  </si>
  <si>
    <t>李瑞冬</t>
  </si>
  <si>
    <t>孙建国</t>
  </si>
  <si>
    <t>肖端淦</t>
  </si>
  <si>
    <t>杨秀豪</t>
  </si>
  <si>
    <t>山凯</t>
  </si>
  <si>
    <t>张超</t>
  </si>
  <si>
    <t>李彦伟</t>
  </si>
  <si>
    <t>聂东</t>
  </si>
  <si>
    <t>张强</t>
  </si>
  <si>
    <t>郭翀</t>
  </si>
  <si>
    <t>刘贤虎</t>
  </si>
  <si>
    <t>王业林</t>
  </si>
  <si>
    <t>余炜炜</t>
  </si>
  <si>
    <t>张朋</t>
  </si>
  <si>
    <t>钟海胜</t>
  </si>
  <si>
    <t>王冬景</t>
  </si>
  <si>
    <t>宋毅永</t>
  </si>
  <si>
    <t>南贤威</t>
  </si>
  <si>
    <t>王野</t>
  </si>
  <si>
    <t>许博楠</t>
  </si>
  <si>
    <t>张青青</t>
  </si>
  <si>
    <t>高鹏林</t>
  </si>
  <si>
    <t>张振宇</t>
  </si>
  <si>
    <t>陈云祥</t>
  </si>
  <si>
    <t>杨佳</t>
  </si>
  <si>
    <t>钟坚</t>
  </si>
  <si>
    <t>赵刘兵</t>
  </si>
  <si>
    <t>李延南</t>
  </si>
  <si>
    <t>喻华群</t>
  </si>
  <si>
    <t>郑博远</t>
  </si>
  <si>
    <t>杨懂森</t>
  </si>
  <si>
    <t>黄懿</t>
  </si>
  <si>
    <t>张继万</t>
  </si>
  <si>
    <t>白道日敖</t>
  </si>
  <si>
    <t>楼航宇</t>
  </si>
  <si>
    <t>吴岳</t>
  </si>
  <si>
    <t>梁金华</t>
  </si>
  <si>
    <t>朱建文</t>
  </si>
  <si>
    <t>潘小燕</t>
  </si>
  <si>
    <t>钟俊龙</t>
  </si>
  <si>
    <t>吴惠杰</t>
  </si>
  <si>
    <t>王月芳</t>
  </si>
  <si>
    <t>郭凌韬</t>
  </si>
  <si>
    <t>赵宝东</t>
  </si>
  <si>
    <t>张连龙</t>
  </si>
  <si>
    <t>袁雲</t>
  </si>
  <si>
    <t>罗振飞</t>
  </si>
  <si>
    <t>李小亮</t>
  </si>
  <si>
    <t>何正才</t>
  </si>
  <si>
    <t>方碧</t>
  </si>
  <si>
    <t>李帅</t>
  </si>
  <si>
    <t>苏云飞</t>
  </si>
  <si>
    <t>郭宽顺</t>
  </si>
  <si>
    <t>吴伟文</t>
  </si>
  <si>
    <t>江瀚</t>
  </si>
  <si>
    <t>史云龙</t>
  </si>
  <si>
    <t>张宏涛</t>
  </si>
  <si>
    <t>赵子博</t>
  </si>
  <si>
    <t>张伟强</t>
  </si>
  <si>
    <t>管丽</t>
  </si>
  <si>
    <t>王博</t>
  </si>
  <si>
    <t>李建</t>
  </si>
  <si>
    <t>杨金成</t>
  </si>
  <si>
    <t>王星</t>
  </si>
  <si>
    <t>凌同帅</t>
  </si>
  <si>
    <t>姜萌</t>
  </si>
  <si>
    <t>宋京杰</t>
  </si>
  <si>
    <t>娜日苏</t>
  </si>
  <si>
    <t>李佳峻</t>
  </si>
  <si>
    <t>侯程欣</t>
  </si>
  <si>
    <t>李波</t>
  </si>
  <si>
    <t>何招娣</t>
  </si>
  <si>
    <t>汤新杰</t>
  </si>
  <si>
    <t>张榆露</t>
  </si>
  <si>
    <t>白露</t>
  </si>
  <si>
    <t>游孝军</t>
  </si>
  <si>
    <t>韩洋</t>
  </si>
  <si>
    <t>黄栖</t>
  </si>
  <si>
    <t>张丽辉</t>
  </si>
  <si>
    <t>陈永斌</t>
  </si>
  <si>
    <t>刘相龙</t>
  </si>
  <si>
    <t>李良杰</t>
  </si>
  <si>
    <t>张闯</t>
  </si>
  <si>
    <t>王志华</t>
  </si>
  <si>
    <t>方明花</t>
  </si>
  <si>
    <t>殷文</t>
  </si>
  <si>
    <t>董博</t>
  </si>
  <si>
    <t>刘闯</t>
  </si>
  <si>
    <t>王光有</t>
  </si>
  <si>
    <t>巫小栗</t>
  </si>
  <si>
    <t>黄字凯</t>
  </si>
  <si>
    <t>范思佳</t>
  </si>
  <si>
    <t>刘丽平</t>
  </si>
  <si>
    <t>李胜</t>
  </si>
  <si>
    <t>董如静</t>
  </si>
  <si>
    <t>于琳杰</t>
  </si>
  <si>
    <t>梁尚锋</t>
  </si>
  <si>
    <t>易西</t>
  </si>
  <si>
    <t>陈娟玲</t>
  </si>
  <si>
    <t>杨明星</t>
  </si>
  <si>
    <t>章明清</t>
  </si>
  <si>
    <t>高美玲</t>
  </si>
  <si>
    <t>张诗奇</t>
  </si>
  <si>
    <t>郭毅</t>
  </si>
  <si>
    <t>刘明</t>
  </si>
  <si>
    <t>杨李强</t>
  </si>
  <si>
    <t>陈毅颖</t>
  </si>
  <si>
    <t>徐居丰</t>
  </si>
  <si>
    <t>谢长贵</t>
  </si>
  <si>
    <t>欧广仪</t>
  </si>
  <si>
    <t>张晨</t>
  </si>
  <si>
    <t>赵洋</t>
  </si>
  <si>
    <t>柳向</t>
  </si>
  <si>
    <t>吴汉锦</t>
  </si>
  <si>
    <t>赵艳艳</t>
  </si>
  <si>
    <t>郭峰</t>
  </si>
  <si>
    <t>金敏</t>
  </si>
  <si>
    <t>王杰</t>
  </si>
  <si>
    <t>高建韦</t>
  </si>
  <si>
    <t>陈珏</t>
  </si>
  <si>
    <t>吴北勇</t>
  </si>
  <si>
    <t>张健</t>
  </si>
  <si>
    <t>邵雷</t>
  </si>
  <si>
    <t>冯春</t>
  </si>
  <si>
    <t>张黎平</t>
  </si>
  <si>
    <t>陈思</t>
  </si>
  <si>
    <t>马梅芳</t>
  </si>
  <si>
    <t>候开耀</t>
  </si>
  <si>
    <t>许嘉佳</t>
  </si>
  <si>
    <t>张建民</t>
  </si>
  <si>
    <t>潘春德</t>
  </si>
  <si>
    <t>舒荣博</t>
  </si>
  <si>
    <t>余永波</t>
  </si>
  <si>
    <t>何禹佳</t>
  </si>
  <si>
    <t>黄海燕</t>
  </si>
  <si>
    <t>殷永刚</t>
  </si>
  <si>
    <t>林泽凯</t>
  </si>
  <si>
    <t>张新龙</t>
  </si>
  <si>
    <t>朱从远</t>
  </si>
  <si>
    <t>铁雪萍</t>
  </si>
  <si>
    <t>禤俭文</t>
  </si>
  <si>
    <t>位静</t>
  </si>
  <si>
    <t>曹小雨</t>
  </si>
  <si>
    <t>尚尔文</t>
  </si>
  <si>
    <t>高路</t>
  </si>
  <si>
    <t>张道云</t>
  </si>
  <si>
    <t>刘兴</t>
  </si>
  <si>
    <t>杨枫</t>
  </si>
  <si>
    <t>余琴</t>
  </si>
  <si>
    <t>杨忠秋</t>
  </si>
  <si>
    <t>赵双凤</t>
  </si>
  <si>
    <t>陈加才</t>
  </si>
  <si>
    <t>何均</t>
  </si>
  <si>
    <t>张凯</t>
  </si>
  <si>
    <t>毛跃华</t>
  </si>
  <si>
    <t>朱春春</t>
  </si>
  <si>
    <t>杨名</t>
  </si>
  <si>
    <t>田颖</t>
  </si>
  <si>
    <t>易文</t>
  </si>
  <si>
    <t>郑海滨</t>
  </si>
  <si>
    <t>杨军平</t>
  </si>
  <si>
    <t>朱欣灵</t>
  </si>
  <si>
    <t>费晓喜</t>
  </si>
  <si>
    <t>张喆发</t>
  </si>
  <si>
    <t>朱礼荣</t>
  </si>
  <si>
    <t>刘志强</t>
  </si>
  <si>
    <t>康晓梅</t>
  </si>
  <si>
    <t>冯斌</t>
  </si>
  <si>
    <t>胡松涛</t>
  </si>
  <si>
    <t>仲建康</t>
  </si>
  <si>
    <t>陈发鹏</t>
  </si>
  <si>
    <t>高志峰</t>
  </si>
  <si>
    <t>李浩浩</t>
  </si>
  <si>
    <t>赖锋容</t>
  </si>
  <si>
    <t>朱建宇</t>
  </si>
  <si>
    <t>黄文进</t>
  </si>
  <si>
    <t>李伟</t>
  </si>
  <si>
    <t>郭小强</t>
  </si>
  <si>
    <t>黄增聪</t>
  </si>
  <si>
    <t>刘宗金</t>
  </si>
  <si>
    <t>何勤佳</t>
  </si>
  <si>
    <t>武学平</t>
  </si>
  <si>
    <t>杨能国</t>
  </si>
  <si>
    <t>姚磊</t>
  </si>
  <si>
    <t>张宇</t>
  </si>
  <si>
    <t>郑金泉</t>
  </si>
  <si>
    <t>张骏</t>
  </si>
  <si>
    <t>马抢金</t>
  </si>
  <si>
    <t>徐婷</t>
  </si>
  <si>
    <t>徐海龙</t>
  </si>
  <si>
    <t>石权</t>
  </si>
  <si>
    <t>赵洲</t>
  </si>
  <si>
    <t>蒋瑞林</t>
  </si>
  <si>
    <t>司勇</t>
  </si>
  <si>
    <t>李二丰</t>
  </si>
  <si>
    <t>潘宣志</t>
  </si>
  <si>
    <t>李旭飞</t>
  </si>
  <si>
    <t>葛海亮</t>
  </si>
  <si>
    <t>李石坚</t>
  </si>
  <si>
    <t>陈凡建</t>
  </si>
  <si>
    <t>顾锋</t>
  </si>
  <si>
    <t>邓贵鹏</t>
  </si>
  <si>
    <t>高伊静</t>
  </si>
  <si>
    <t>曾力洪</t>
  </si>
  <si>
    <t>张喜政</t>
  </si>
  <si>
    <t>杨君虎</t>
  </si>
  <si>
    <t>华子铭</t>
  </si>
  <si>
    <t>郑鹏</t>
  </si>
  <si>
    <t>周艳平</t>
  </si>
  <si>
    <t>汤国娜</t>
  </si>
  <si>
    <t>郭明昶</t>
  </si>
  <si>
    <t>赵凯博</t>
  </si>
  <si>
    <t>曾远芳</t>
  </si>
  <si>
    <t>李逸飞</t>
  </si>
  <si>
    <t>何静</t>
  </si>
  <si>
    <t>黄新兵</t>
  </si>
  <si>
    <t>王喜东</t>
  </si>
  <si>
    <t>曹裕卫</t>
  </si>
  <si>
    <t>陆威</t>
  </si>
  <si>
    <t>董其军</t>
  </si>
  <si>
    <t>琚汪娟</t>
  </si>
  <si>
    <t>孟祥欣</t>
  </si>
  <si>
    <t>梁曦予</t>
  </si>
  <si>
    <t>熊文涛</t>
  </si>
  <si>
    <t>廖平平</t>
  </si>
  <si>
    <t>巫兴全</t>
  </si>
  <si>
    <t>寇鹏举</t>
  </si>
  <si>
    <t>王磊</t>
  </si>
  <si>
    <t>郑文俊</t>
  </si>
  <si>
    <t>刘佳伟</t>
  </si>
  <si>
    <t>许一丹</t>
  </si>
  <si>
    <t>马瑞</t>
  </si>
  <si>
    <t>谢顺洪</t>
  </si>
  <si>
    <t>王春利</t>
  </si>
  <si>
    <t>李红娜</t>
  </si>
  <si>
    <t>杨建波</t>
  </si>
  <si>
    <t>李燕</t>
  </si>
  <si>
    <t>钟相录</t>
  </si>
  <si>
    <t>张春波</t>
  </si>
  <si>
    <t>赖镓文</t>
  </si>
  <si>
    <t>杨丽丽</t>
  </si>
  <si>
    <t>黄刚</t>
  </si>
  <si>
    <t>王康浈</t>
  </si>
  <si>
    <t>王良成</t>
  </si>
  <si>
    <t>卢锋</t>
  </si>
  <si>
    <t>时磊</t>
  </si>
  <si>
    <t>张亚斌</t>
  </si>
  <si>
    <t>梅峰</t>
  </si>
  <si>
    <t>许军</t>
  </si>
  <si>
    <t>石燚</t>
  </si>
  <si>
    <t>陈雨</t>
  </si>
  <si>
    <t>郭世锋</t>
  </si>
  <si>
    <t>刘长武</t>
  </si>
  <si>
    <t>林锦秀</t>
  </si>
  <si>
    <t>沈明培</t>
  </si>
  <si>
    <t>钟雪芳</t>
  </si>
  <si>
    <t>谢伟</t>
  </si>
  <si>
    <t>王志专</t>
  </si>
  <si>
    <t>陈清梅</t>
  </si>
  <si>
    <t>胡玥昕</t>
  </si>
  <si>
    <t>税勇</t>
  </si>
  <si>
    <t>刘积均</t>
  </si>
  <si>
    <t>尹娟</t>
  </si>
  <si>
    <t>赖福添</t>
  </si>
  <si>
    <t>张琪</t>
  </si>
  <si>
    <t>任永伟</t>
  </si>
  <si>
    <t>王景升</t>
  </si>
  <si>
    <t>王海龙</t>
  </si>
  <si>
    <t>赵振杰</t>
  </si>
  <si>
    <t>高建宇</t>
  </si>
  <si>
    <t>周斯雅</t>
  </si>
  <si>
    <t>陆成鹏</t>
  </si>
  <si>
    <t>张标</t>
  </si>
  <si>
    <t>李龙龙</t>
  </si>
  <si>
    <t>李秀峰</t>
  </si>
  <si>
    <t>郭梦媛</t>
  </si>
  <si>
    <t>白建明</t>
  </si>
  <si>
    <t>邱祖海</t>
  </si>
  <si>
    <t>程福吉</t>
  </si>
  <si>
    <t>邹洁</t>
  </si>
  <si>
    <t>王旭</t>
  </si>
  <si>
    <t>王晓</t>
  </si>
  <si>
    <t>张书琴</t>
  </si>
  <si>
    <t>董永波</t>
  </si>
  <si>
    <t>彭兴</t>
  </si>
  <si>
    <t>陈琛</t>
  </si>
  <si>
    <t>武斌</t>
  </si>
  <si>
    <t>王兴义</t>
  </si>
  <si>
    <t>赵旺旺</t>
  </si>
  <si>
    <t>李海军</t>
  </si>
  <si>
    <t>杨霞</t>
  </si>
  <si>
    <t>毛磊</t>
  </si>
  <si>
    <t>黄绮田</t>
  </si>
  <si>
    <t>唐金荣</t>
  </si>
  <si>
    <t>李金成</t>
  </si>
  <si>
    <t>张婷婷</t>
  </si>
  <si>
    <t>邬斌</t>
  </si>
  <si>
    <t>高靖</t>
  </si>
  <si>
    <t>郭勇</t>
  </si>
  <si>
    <t>熊杰</t>
  </si>
  <si>
    <t>周维</t>
  </si>
  <si>
    <t>卢嘉琪</t>
  </si>
  <si>
    <t>汪佐强</t>
  </si>
  <si>
    <t>常晓丽</t>
  </si>
  <si>
    <t>洪伟培</t>
  </si>
  <si>
    <t>何锋</t>
  </si>
  <si>
    <t>赖子锋</t>
  </si>
  <si>
    <t>王楠</t>
  </si>
  <si>
    <t>吕坤</t>
  </si>
  <si>
    <t>毕克勇</t>
  </si>
  <si>
    <t>侯俊超</t>
  </si>
  <si>
    <t>梁七木</t>
  </si>
  <si>
    <t>王作</t>
  </si>
  <si>
    <t>何永泽</t>
  </si>
  <si>
    <t>郭立娇</t>
  </si>
  <si>
    <t>郭梓谦</t>
  </si>
  <si>
    <t>李擎</t>
  </si>
  <si>
    <t>余国生</t>
  </si>
  <si>
    <t>陈顺鑫</t>
  </si>
  <si>
    <t>康春丽</t>
  </si>
  <si>
    <t>卿敏</t>
  </si>
  <si>
    <t>元楠楠</t>
  </si>
  <si>
    <t>伟光</t>
  </si>
  <si>
    <t>陈神州</t>
  </si>
  <si>
    <t>丁延斌</t>
  </si>
  <si>
    <t>杨晓东</t>
  </si>
  <si>
    <t>陈万坤</t>
  </si>
  <si>
    <t>勤俭</t>
  </si>
  <si>
    <t>方晓良</t>
  </si>
  <si>
    <t>潘水其</t>
  </si>
  <si>
    <t>阿孜姑丽·艾依提</t>
  </si>
  <si>
    <t>阿迪莱·艾米尔江</t>
  </si>
  <si>
    <t>刘祖发</t>
  </si>
  <si>
    <t>罗秀美</t>
  </si>
  <si>
    <t>郑辉</t>
  </si>
  <si>
    <t>张聪</t>
  </si>
  <si>
    <t>杨勇</t>
  </si>
  <si>
    <t>杨林兴</t>
  </si>
  <si>
    <t>杨忠玲</t>
  </si>
  <si>
    <t>赵霆欢</t>
  </si>
  <si>
    <t>李海伟</t>
  </si>
  <si>
    <t>孙晓康</t>
  </si>
  <si>
    <t>吉毛加</t>
  </si>
  <si>
    <t>路昱</t>
  </si>
  <si>
    <t>徐鹏</t>
  </si>
  <si>
    <t>李倩芸</t>
  </si>
  <si>
    <t>李淑玲</t>
  </si>
  <si>
    <t>陈波</t>
  </si>
  <si>
    <t>陈鑫</t>
  </si>
  <si>
    <t>李梦琪</t>
  </si>
  <si>
    <t>王熙平</t>
  </si>
  <si>
    <t>杜颖</t>
  </si>
  <si>
    <t>王珍</t>
  </si>
  <si>
    <t>黄勇</t>
  </si>
  <si>
    <t>唐辉</t>
  </si>
  <si>
    <t>陈峰</t>
  </si>
  <si>
    <t>唐远</t>
  </si>
  <si>
    <t>戴祎</t>
  </si>
  <si>
    <t>刘盛祥</t>
  </si>
  <si>
    <t>杨欢</t>
  </si>
  <si>
    <t>陈东</t>
  </si>
  <si>
    <t>李叙</t>
  </si>
  <si>
    <t>潘江强</t>
  </si>
  <si>
    <t>葛坤</t>
  </si>
  <si>
    <t>李柯</t>
  </si>
  <si>
    <t>姚金丽</t>
  </si>
  <si>
    <t>林晓琪</t>
  </si>
  <si>
    <t>曹小宁</t>
  </si>
  <si>
    <t>刘欢</t>
  </si>
  <si>
    <t>黄二飞</t>
  </si>
  <si>
    <t>黄周</t>
  </si>
  <si>
    <t>刘诗纬</t>
  </si>
  <si>
    <t>陈冬</t>
  </si>
  <si>
    <t>许伟</t>
  </si>
  <si>
    <t>王文川</t>
  </si>
  <si>
    <t>吴远超</t>
  </si>
  <si>
    <t>陈朕</t>
  </si>
  <si>
    <t>王强</t>
  </si>
  <si>
    <t>雷勇</t>
  </si>
  <si>
    <t>张昌利</t>
  </si>
  <si>
    <t>王敏</t>
  </si>
  <si>
    <t>符海江</t>
  </si>
  <si>
    <t>章亮亮</t>
  </si>
  <si>
    <t>程学海</t>
  </si>
  <si>
    <t>覃智星</t>
  </si>
  <si>
    <t>张静</t>
  </si>
  <si>
    <t>钟思能</t>
  </si>
  <si>
    <t>陈庆伟</t>
  </si>
  <si>
    <t>林云</t>
  </si>
  <si>
    <t>侯守旺</t>
  </si>
  <si>
    <t>杨涛</t>
  </si>
  <si>
    <t>董权章</t>
  </si>
  <si>
    <t>随东飞</t>
  </si>
  <si>
    <t>熊天骄</t>
  </si>
  <si>
    <t>卢健波</t>
  </si>
  <si>
    <t>沈静茹</t>
  </si>
  <si>
    <t>倪旭</t>
  </si>
  <si>
    <t>汤志宏</t>
  </si>
  <si>
    <t>杨凯</t>
  </si>
  <si>
    <t>李晶</t>
  </si>
  <si>
    <t>高建</t>
  </si>
  <si>
    <t>杨宝城</t>
  </si>
  <si>
    <t>赵光梅</t>
  </si>
  <si>
    <t>陈梅海</t>
  </si>
  <si>
    <t>李少妹</t>
  </si>
  <si>
    <t>杨小飞</t>
  </si>
  <si>
    <t>张志鑫</t>
  </si>
  <si>
    <t>詹连德</t>
  </si>
  <si>
    <t>吴逢亮</t>
  </si>
  <si>
    <t>刘培亮</t>
  </si>
  <si>
    <t>黄凯</t>
  </si>
  <si>
    <t>赵娜</t>
  </si>
  <si>
    <t>马栈杰</t>
  </si>
  <si>
    <t>陈新春</t>
  </si>
  <si>
    <t>田鹏飞</t>
  </si>
  <si>
    <t>许公博</t>
  </si>
  <si>
    <t>周枫</t>
  </si>
  <si>
    <t>王志扬</t>
  </si>
  <si>
    <t>张双勇</t>
  </si>
  <si>
    <t>柳佳超</t>
  </si>
  <si>
    <t>陈庆昌</t>
  </si>
  <si>
    <t>张亚伟</t>
  </si>
  <si>
    <t>白威</t>
  </si>
  <si>
    <t>户兴旺</t>
  </si>
  <si>
    <t>李海洋</t>
  </si>
  <si>
    <t>刘鑫</t>
  </si>
  <si>
    <t>张魏</t>
  </si>
  <si>
    <t>王佩仙</t>
  </si>
  <si>
    <t>高羽洁</t>
  </si>
  <si>
    <t>周东泉</t>
  </si>
  <si>
    <t>魏文兵</t>
  </si>
  <si>
    <t>陈友镇</t>
  </si>
  <si>
    <t>范川</t>
  </si>
  <si>
    <t>王敬</t>
  </si>
  <si>
    <t>刘萍</t>
  </si>
  <si>
    <t>吴焕鑫</t>
  </si>
  <si>
    <t>李章勇</t>
  </si>
  <si>
    <t>湛伟豪</t>
  </si>
  <si>
    <t>孙秀芳</t>
  </si>
  <si>
    <t>樊勇</t>
  </si>
  <si>
    <t>张国庆</t>
  </si>
  <si>
    <t>马永宏</t>
  </si>
  <si>
    <t>闫帅</t>
  </si>
  <si>
    <t>徐科</t>
  </si>
  <si>
    <t>罗彬</t>
  </si>
  <si>
    <t>刁良红</t>
  </si>
  <si>
    <t>张垚</t>
  </si>
  <si>
    <t>黄莉</t>
  </si>
  <si>
    <t>胡月</t>
  </si>
  <si>
    <t>陈岳星</t>
  </si>
  <si>
    <t>高林海</t>
  </si>
  <si>
    <t>程绕</t>
  </si>
  <si>
    <t>黄亚</t>
  </si>
  <si>
    <t>余相底</t>
  </si>
  <si>
    <t>郭浩浩</t>
  </si>
  <si>
    <t>于东</t>
  </si>
  <si>
    <t>黄跃勇</t>
  </si>
  <si>
    <t>刘广菊</t>
  </si>
  <si>
    <t>牛晨怡</t>
  </si>
  <si>
    <t>刘博</t>
  </si>
  <si>
    <t>许静</t>
  </si>
  <si>
    <t>杨富雄</t>
  </si>
  <si>
    <t>刘力</t>
  </si>
  <si>
    <t>钟伟娜</t>
  </si>
  <si>
    <t>刘方永</t>
  </si>
  <si>
    <t>李鼎鹏</t>
  </si>
  <si>
    <t>张云</t>
  </si>
  <si>
    <t>林震亚</t>
  </si>
  <si>
    <t>徐浩</t>
  </si>
  <si>
    <t>刘建军</t>
  </si>
  <si>
    <t>杨军</t>
  </si>
  <si>
    <t>夏春明</t>
  </si>
  <si>
    <t>艾小钰</t>
  </si>
  <si>
    <t>宋春宇</t>
  </si>
  <si>
    <t>李康</t>
  </si>
  <si>
    <t>张斌斌</t>
  </si>
  <si>
    <t>宋志祥</t>
  </si>
  <si>
    <t>顾欣</t>
  </si>
  <si>
    <t>黎雪</t>
  </si>
  <si>
    <t>黄晓科</t>
  </si>
  <si>
    <t>苏喜龙</t>
  </si>
  <si>
    <t>黎俊杰</t>
  </si>
  <si>
    <t>李鑫</t>
  </si>
  <si>
    <t>王熙彬</t>
  </si>
  <si>
    <t>汪宝山</t>
  </si>
  <si>
    <t>杨召昆</t>
  </si>
  <si>
    <t>彭运友</t>
  </si>
  <si>
    <t>邹馥名</t>
  </si>
  <si>
    <t>黄照涛</t>
  </si>
  <si>
    <t>何从明</t>
  </si>
  <si>
    <t>温家梁</t>
  </si>
  <si>
    <t>程卫涛</t>
  </si>
  <si>
    <t>应沛作</t>
  </si>
  <si>
    <t>刘伟平</t>
  </si>
  <si>
    <t>蔡航</t>
  </si>
  <si>
    <t>白多姿</t>
  </si>
  <si>
    <t>周金森</t>
  </si>
  <si>
    <t>万杰</t>
  </si>
  <si>
    <t>俞建鸿</t>
  </si>
  <si>
    <t>吴景俊</t>
  </si>
  <si>
    <t>陈灿辉</t>
  </si>
  <si>
    <t>宋健</t>
  </si>
  <si>
    <t>许敏</t>
  </si>
  <si>
    <t>关超</t>
  </si>
  <si>
    <t>夏锦骥</t>
  </si>
  <si>
    <t>尹宏辉</t>
  </si>
  <si>
    <t>方刚</t>
  </si>
  <si>
    <t>秦行林</t>
  </si>
  <si>
    <t>孙志斌</t>
  </si>
  <si>
    <t>刘伟</t>
  </si>
  <si>
    <t>张敏</t>
  </si>
  <si>
    <t>潘兆豪</t>
  </si>
  <si>
    <t>席婉祯</t>
  </si>
  <si>
    <t>李建军</t>
  </si>
  <si>
    <t>李庆</t>
  </si>
  <si>
    <t>尤祥昆</t>
  </si>
  <si>
    <t>谯谦</t>
  </si>
  <si>
    <t>刘光雷</t>
  </si>
  <si>
    <t>施鹏飞</t>
  </si>
  <si>
    <t>周德月</t>
  </si>
  <si>
    <t>马进保</t>
  </si>
  <si>
    <t>刘申申</t>
  </si>
  <si>
    <t>孙杰</t>
  </si>
  <si>
    <t>廖华兵</t>
  </si>
  <si>
    <t>韦彬</t>
  </si>
  <si>
    <t>宋绍林</t>
  </si>
  <si>
    <t>刘杰</t>
  </si>
  <si>
    <t>邹冰</t>
  </si>
  <si>
    <t>魏威</t>
  </si>
  <si>
    <t>崔博</t>
  </si>
  <si>
    <t>符方胜</t>
  </si>
  <si>
    <t>孙海春</t>
  </si>
  <si>
    <t>王华棠</t>
  </si>
  <si>
    <t>常剑</t>
  </si>
  <si>
    <t>刘志刚</t>
  </si>
  <si>
    <t>吴朋</t>
  </si>
  <si>
    <t>林克银</t>
  </si>
  <si>
    <t>赵玉蒙</t>
  </si>
  <si>
    <t>单晶晶</t>
  </si>
  <si>
    <t>饶军</t>
  </si>
  <si>
    <t>汪齐</t>
  </si>
  <si>
    <t>华云圭</t>
  </si>
  <si>
    <t>徐勤</t>
  </si>
  <si>
    <t>唐聪</t>
  </si>
  <si>
    <t>李丽娜</t>
  </si>
  <si>
    <t>耿占华</t>
  </si>
  <si>
    <t>刘东旭</t>
  </si>
  <si>
    <t>姜璐璐</t>
  </si>
  <si>
    <t>王亚飞</t>
  </si>
  <si>
    <t>游志伟</t>
  </si>
  <si>
    <t>左帮玉</t>
  </si>
  <si>
    <t>张家超</t>
  </si>
  <si>
    <t>肖国超</t>
  </si>
  <si>
    <t>唐武龙</t>
  </si>
  <si>
    <t>蔡龙</t>
  </si>
  <si>
    <t>腾格斯</t>
  </si>
  <si>
    <t>王泽</t>
  </si>
  <si>
    <t>费腾</t>
  </si>
  <si>
    <t>杨成龙</t>
  </si>
  <si>
    <t>杨玉兰</t>
  </si>
  <si>
    <t>孙超</t>
  </si>
  <si>
    <t>熊丹</t>
  </si>
  <si>
    <t>刘亚坤</t>
  </si>
  <si>
    <t>王元茂</t>
  </si>
  <si>
    <t>郑子涵</t>
  </si>
  <si>
    <t>王娟</t>
  </si>
  <si>
    <t>吴双双</t>
  </si>
  <si>
    <t>王锦涛</t>
  </si>
  <si>
    <t>李鹏</t>
  </si>
  <si>
    <t>李川龙</t>
  </si>
  <si>
    <t>高雨枫</t>
  </si>
  <si>
    <t>刘成</t>
  </si>
  <si>
    <t>欧特锋</t>
  </si>
  <si>
    <t>刘渠</t>
  </si>
  <si>
    <t>杨浩福</t>
  </si>
  <si>
    <t>朱子震</t>
  </si>
  <si>
    <t>史怀彬</t>
  </si>
  <si>
    <t>刘梦梦</t>
  </si>
  <si>
    <t>施剑峰</t>
  </si>
  <si>
    <t>赵月兵</t>
  </si>
  <si>
    <t>孙韩昌</t>
  </si>
  <si>
    <t>杜毅</t>
  </si>
  <si>
    <t>江凌春</t>
  </si>
  <si>
    <t>陈忍和</t>
  </si>
  <si>
    <t>邵鑫涛</t>
  </si>
  <si>
    <t>王涛</t>
  </si>
  <si>
    <t>史越</t>
  </si>
  <si>
    <t>黄涛</t>
  </si>
  <si>
    <t>王童</t>
  </si>
  <si>
    <t>宋雪晨</t>
  </si>
  <si>
    <t>包婧</t>
  </si>
  <si>
    <t>刘兴刚</t>
  </si>
  <si>
    <t>李建云</t>
  </si>
  <si>
    <t>丁润伟</t>
  </si>
  <si>
    <t>姚娟</t>
  </si>
  <si>
    <t>程莎</t>
  </si>
  <si>
    <t>闫晓洁</t>
  </si>
  <si>
    <t>杜金苟</t>
  </si>
  <si>
    <t>邓联喜</t>
  </si>
  <si>
    <t>徐宇峰</t>
  </si>
  <si>
    <t>杨园园</t>
  </si>
  <si>
    <t>李娜</t>
  </si>
  <si>
    <t>李伟权</t>
  </si>
  <si>
    <t>刘海金</t>
  </si>
  <si>
    <t>范齐齐</t>
  </si>
  <si>
    <t>曹正峰</t>
  </si>
  <si>
    <t>林婉婉</t>
  </si>
  <si>
    <t>李帅帅</t>
  </si>
  <si>
    <t>张品</t>
  </si>
  <si>
    <t>李菲</t>
  </si>
  <si>
    <t>刘征</t>
  </si>
  <si>
    <t>何瑶</t>
  </si>
  <si>
    <t>顾君君</t>
  </si>
  <si>
    <t>黄裕源</t>
  </si>
  <si>
    <t>李健</t>
  </si>
  <si>
    <t>叶强</t>
  </si>
  <si>
    <t>罗志健</t>
  </si>
  <si>
    <t>杨阳</t>
  </si>
  <si>
    <t>冯健</t>
  </si>
  <si>
    <t>梅豪</t>
  </si>
  <si>
    <t>马长宏</t>
  </si>
  <si>
    <t>张伟</t>
  </si>
  <si>
    <t>林水运</t>
  </si>
  <si>
    <t>张晓明</t>
  </si>
  <si>
    <t>谢海波</t>
  </si>
  <si>
    <t>周辉升</t>
  </si>
  <si>
    <t>欧阳成艳</t>
  </si>
  <si>
    <t>卓飞</t>
  </si>
  <si>
    <t>朱健荣</t>
  </si>
  <si>
    <t>易建平</t>
  </si>
  <si>
    <t>杨文</t>
  </si>
  <si>
    <t>蒋明亮</t>
  </si>
  <si>
    <t>杨春立</t>
  </si>
  <si>
    <t>邓林</t>
  </si>
  <si>
    <t>莫振星</t>
  </si>
  <si>
    <t>李先明</t>
  </si>
  <si>
    <t>陈帝清</t>
  </si>
  <si>
    <t>杨韬</t>
  </si>
  <si>
    <t>梁欣愉</t>
  </si>
  <si>
    <t>李文耀</t>
  </si>
  <si>
    <t>唐晓帆</t>
  </si>
  <si>
    <t>付亮</t>
  </si>
  <si>
    <t>王树伟</t>
  </si>
  <si>
    <t>刀旭东</t>
  </si>
  <si>
    <t>司帅康</t>
  </si>
  <si>
    <t>邹铃林</t>
  </si>
  <si>
    <t>成信宣</t>
  </si>
  <si>
    <t>李泽华</t>
  </si>
  <si>
    <t>朱启婵</t>
  </si>
  <si>
    <t>李春福</t>
  </si>
  <si>
    <t>杜卧峰</t>
  </si>
  <si>
    <t>杨慧</t>
  </si>
  <si>
    <t>覃自强</t>
  </si>
  <si>
    <t>孙军</t>
  </si>
  <si>
    <t>刘洋</t>
  </si>
  <si>
    <t>田彦山</t>
  </si>
  <si>
    <t>张海洋</t>
  </si>
  <si>
    <t>丁海健</t>
  </si>
  <si>
    <t>杨飞</t>
  </si>
  <si>
    <t>张宇波</t>
  </si>
  <si>
    <t>曾高辉</t>
  </si>
  <si>
    <t>苏平仁</t>
  </si>
  <si>
    <t>刘强</t>
  </si>
  <si>
    <t>江洋</t>
  </si>
  <si>
    <t>葛明睿</t>
  </si>
  <si>
    <t>朱贤文</t>
  </si>
  <si>
    <t>王丹</t>
  </si>
  <si>
    <t>李聪</t>
  </si>
  <si>
    <t>白霄</t>
  </si>
  <si>
    <t>魏久斐</t>
  </si>
  <si>
    <t>林威</t>
  </si>
  <si>
    <t>周钧华</t>
  </si>
  <si>
    <t>唐艳</t>
  </si>
  <si>
    <t>徐建鑫</t>
  </si>
  <si>
    <t>李昌谢</t>
  </si>
  <si>
    <t>杨扬</t>
  </si>
  <si>
    <t>苏伟</t>
  </si>
  <si>
    <t>杨小诗</t>
  </si>
  <si>
    <t>魏珺</t>
  </si>
  <si>
    <t>唐维</t>
  </si>
  <si>
    <t>齐振庭</t>
  </si>
  <si>
    <t>张家源</t>
  </si>
  <si>
    <t>杨清财</t>
  </si>
  <si>
    <t>张萍</t>
  </si>
  <si>
    <t>李文</t>
  </si>
  <si>
    <t>王家豪</t>
  </si>
  <si>
    <t>余志强</t>
  </si>
  <si>
    <t>冯建</t>
  </si>
  <si>
    <t>张爱平</t>
  </si>
  <si>
    <t>蔡瑞容</t>
  </si>
  <si>
    <t>李钦浩</t>
  </si>
  <si>
    <t>周俊杰</t>
  </si>
  <si>
    <t>李群浩</t>
  </si>
  <si>
    <t>曾锦亮</t>
  </si>
  <si>
    <t>陈惠娟</t>
  </si>
  <si>
    <t>潘超</t>
  </si>
  <si>
    <t>严莫湘</t>
  </si>
  <si>
    <t>陈明</t>
  </si>
  <si>
    <t>林金菊</t>
  </si>
  <si>
    <t>林森辉</t>
  </si>
  <si>
    <t>程应豪</t>
  </si>
  <si>
    <t>曹燕</t>
  </si>
  <si>
    <t>马学楠</t>
  </si>
  <si>
    <t>孙洪雷</t>
  </si>
  <si>
    <t>汤思银</t>
  </si>
  <si>
    <t>彭金栋</t>
  </si>
  <si>
    <t>蔡亲宇</t>
  </si>
  <si>
    <t>龙全友</t>
  </si>
  <si>
    <t>逯意</t>
  </si>
  <si>
    <t>彭彩莉</t>
  </si>
  <si>
    <t>刘苗苗</t>
  </si>
  <si>
    <t>杨海峰</t>
  </si>
  <si>
    <t>李洋</t>
  </si>
  <si>
    <t>徐涛</t>
  </si>
  <si>
    <t>郁威</t>
  </si>
  <si>
    <t>潘锐林</t>
  </si>
  <si>
    <t>郝龙</t>
  </si>
  <si>
    <t>冯江江</t>
  </si>
  <si>
    <t>金灿</t>
  </si>
  <si>
    <t>杜雨谦</t>
  </si>
  <si>
    <t>谢兴旺</t>
  </si>
  <si>
    <t>蒋书国</t>
  </si>
  <si>
    <t>马森坤</t>
  </si>
  <si>
    <t>周润聪</t>
  </si>
  <si>
    <t>马接波</t>
  </si>
  <si>
    <t>祁庆程</t>
  </si>
  <si>
    <t>孙帅</t>
  </si>
  <si>
    <t>陈兴粉</t>
  </si>
  <si>
    <t>蓝宗敏</t>
  </si>
  <si>
    <t>黄园园</t>
  </si>
  <si>
    <t>周伟</t>
  </si>
  <si>
    <t>刘钊</t>
  </si>
  <si>
    <t>刘衍铨</t>
  </si>
  <si>
    <t>朱祥</t>
  </si>
  <si>
    <t>栾志敏</t>
  </si>
  <si>
    <t>许映贞</t>
  </si>
  <si>
    <t>高强</t>
  </si>
  <si>
    <t>罗周</t>
  </si>
  <si>
    <t>赵常静</t>
  </si>
  <si>
    <t>刘沛妍</t>
  </si>
  <si>
    <t>查建民</t>
  </si>
  <si>
    <t>李成</t>
  </si>
  <si>
    <t>林涛</t>
  </si>
  <si>
    <t>肖佳豪</t>
  </si>
  <si>
    <t>刘源</t>
  </si>
  <si>
    <t>罗聪</t>
  </si>
  <si>
    <t>陈纯</t>
  </si>
  <si>
    <t>姚健</t>
  </si>
  <si>
    <t>郑伟</t>
  </si>
  <si>
    <t>高晓鸥</t>
  </si>
  <si>
    <t>杨志</t>
  </si>
  <si>
    <t>李佳</t>
  </si>
  <si>
    <t>李宗荣</t>
  </si>
  <si>
    <t>李金锋</t>
  </si>
  <si>
    <t>董键</t>
  </si>
  <si>
    <t>张嗣俊</t>
  </si>
  <si>
    <t>熊艳芝</t>
  </si>
  <si>
    <t>李鑫超</t>
  </si>
  <si>
    <t>滕飞</t>
  </si>
  <si>
    <t>潘秋裕</t>
  </si>
  <si>
    <t>田军</t>
  </si>
  <si>
    <t>种金龙</t>
  </si>
  <si>
    <t>刘琪</t>
  </si>
  <si>
    <t>景健</t>
  </si>
  <si>
    <t>黄文</t>
  </si>
  <si>
    <t>梁东光</t>
  </si>
  <si>
    <t>周晓浩</t>
  </si>
  <si>
    <t>郑泽涛</t>
  </si>
  <si>
    <t>潘龙龙</t>
  </si>
  <si>
    <t>蔡思宇</t>
  </si>
  <si>
    <t>徐诗奇</t>
  </si>
  <si>
    <t>刘立堂</t>
  </si>
  <si>
    <t>陈艺文</t>
  </si>
  <si>
    <t>杨书</t>
  </si>
  <si>
    <t>徐畅</t>
  </si>
  <si>
    <t>陈启强</t>
  </si>
  <si>
    <t>商少刚</t>
  </si>
  <si>
    <t>舒昆明</t>
  </si>
  <si>
    <t>刘伟伟</t>
  </si>
  <si>
    <t>高铭伯</t>
  </si>
  <si>
    <t>彭顺成</t>
  </si>
  <si>
    <t>张志业</t>
  </si>
  <si>
    <t>陈永恒</t>
  </si>
  <si>
    <t>张鸿标</t>
  </si>
  <si>
    <t>韩跃将</t>
  </si>
  <si>
    <t>尤立贺</t>
  </si>
  <si>
    <t>王恩杰</t>
  </si>
  <si>
    <t>卢浩</t>
  </si>
  <si>
    <t>刘江</t>
  </si>
  <si>
    <t>毕彦国</t>
  </si>
  <si>
    <t>颜远滨</t>
  </si>
  <si>
    <t>赵龙海</t>
  </si>
  <si>
    <t>泮洁南</t>
  </si>
  <si>
    <t>蔡畅畅</t>
  </si>
  <si>
    <t>胡守泉</t>
  </si>
  <si>
    <t>杨龙</t>
  </si>
  <si>
    <t>尹晟</t>
  </si>
  <si>
    <t>熊超</t>
  </si>
  <si>
    <t>覃超</t>
  </si>
  <si>
    <t>武春阳</t>
  </si>
  <si>
    <t>林巧文</t>
  </si>
  <si>
    <t>陈军华</t>
  </si>
  <si>
    <t>范志伟</t>
  </si>
  <si>
    <t>孙琼瑶</t>
  </si>
  <si>
    <t>李国锋</t>
  </si>
  <si>
    <t>潘炫烨</t>
  </si>
  <si>
    <t>瞿喆</t>
  </si>
  <si>
    <t>朱保玉</t>
  </si>
  <si>
    <t>陈兴森</t>
  </si>
  <si>
    <t>黄芷晴</t>
  </si>
  <si>
    <t>顾香荷</t>
  </si>
  <si>
    <t>王文展</t>
  </si>
  <si>
    <t>向黎静</t>
  </si>
  <si>
    <t>汤海波</t>
  </si>
  <si>
    <t>梁志军</t>
  </si>
  <si>
    <t>宋锴</t>
  </si>
  <si>
    <t>杨智慧</t>
  </si>
  <si>
    <t>王超</t>
  </si>
  <si>
    <t>周琳</t>
  </si>
  <si>
    <t>胡利</t>
  </si>
  <si>
    <t>刘刚</t>
  </si>
  <si>
    <t>王梦琪</t>
  </si>
  <si>
    <t>彭劲鹏</t>
  </si>
  <si>
    <t>郑祖明</t>
  </si>
  <si>
    <t>陶春欣</t>
  </si>
  <si>
    <t>杨杰</t>
  </si>
  <si>
    <t>王尔彬</t>
  </si>
  <si>
    <t>岳静</t>
  </si>
  <si>
    <t>张琳</t>
  </si>
  <si>
    <t>王广</t>
  </si>
  <si>
    <t>顾乔</t>
  </si>
  <si>
    <t>林道勇</t>
  </si>
  <si>
    <t>韩宇航</t>
  </si>
  <si>
    <t>王晓栖</t>
  </si>
  <si>
    <t>肖茜</t>
  </si>
  <si>
    <t>朱亚奔</t>
  </si>
  <si>
    <t>薛陈芳</t>
  </si>
  <si>
    <t>李娟</t>
  </si>
  <si>
    <t>田玲</t>
  </si>
  <si>
    <t>杨伟林</t>
  </si>
  <si>
    <t>李艳</t>
  </si>
  <si>
    <t>孙煜</t>
  </si>
  <si>
    <t>常德龙</t>
  </si>
  <si>
    <t>赵晓龙</t>
  </si>
  <si>
    <t>刘帆</t>
  </si>
  <si>
    <t>凌庆</t>
  </si>
  <si>
    <t>韩越</t>
  </si>
  <si>
    <t>贾鸿基</t>
  </si>
  <si>
    <t>李少龙</t>
  </si>
  <si>
    <t>马骁</t>
  </si>
  <si>
    <t>夏亚坤</t>
  </si>
  <si>
    <t>陈雷</t>
  </si>
  <si>
    <t>杨鹏远</t>
  </si>
  <si>
    <t>谢飞</t>
  </si>
  <si>
    <t>陈诗蕾</t>
  </si>
  <si>
    <t>袁源</t>
  </si>
  <si>
    <t>王腾飞</t>
  </si>
  <si>
    <t>赵彪</t>
  </si>
  <si>
    <t>曾颖</t>
  </si>
  <si>
    <t>郑寅罡</t>
  </si>
  <si>
    <t>庄浩杰</t>
  </si>
  <si>
    <t>吴杰海</t>
  </si>
  <si>
    <t>周金友</t>
  </si>
  <si>
    <t>邓桃桃</t>
  </si>
  <si>
    <t>王雨萌</t>
  </si>
  <si>
    <t>李开花</t>
  </si>
  <si>
    <t>朱强</t>
  </si>
  <si>
    <t>王胡龙</t>
  </si>
  <si>
    <t>赵楠</t>
  </si>
  <si>
    <t>张烁</t>
  </si>
  <si>
    <t>柯勇</t>
  </si>
  <si>
    <t>薛兴起</t>
  </si>
  <si>
    <t>马文楠</t>
  </si>
  <si>
    <t>郭凯</t>
  </si>
  <si>
    <t>郭小琪</t>
  </si>
  <si>
    <t>陈丽丽</t>
  </si>
  <si>
    <t>陈树鹏</t>
  </si>
  <si>
    <t>梅芳</t>
  </si>
  <si>
    <t>蒋道政</t>
  </si>
  <si>
    <t>陈碧云</t>
  </si>
  <si>
    <t>缪建伟</t>
  </si>
  <si>
    <t>闫学良</t>
  </si>
  <si>
    <t>杜洁云</t>
  </si>
  <si>
    <t>程建峰</t>
  </si>
  <si>
    <t>徐炎平</t>
  </si>
  <si>
    <t>刘健刚</t>
  </si>
  <si>
    <t>周继雄</t>
  </si>
  <si>
    <t>张涛</t>
  </si>
  <si>
    <t>谢逢妙</t>
  </si>
  <si>
    <t>孟浩天</t>
  </si>
  <si>
    <t>胡锦</t>
  </si>
  <si>
    <t>王昌盛</t>
  </si>
  <si>
    <t>杨闫</t>
  </si>
  <si>
    <t>鹿存亮</t>
  </si>
  <si>
    <t>刘盼</t>
  </si>
  <si>
    <t>朱宗国</t>
  </si>
  <si>
    <t>凌鹏</t>
  </si>
  <si>
    <t>吴晓龙</t>
  </si>
  <si>
    <t>程文涛</t>
  </si>
  <si>
    <t>杜金</t>
  </si>
  <si>
    <t>廖伟</t>
  </si>
  <si>
    <t>谭风</t>
  </si>
  <si>
    <t>柳木祥</t>
  </si>
  <si>
    <t>崔凯珍</t>
  </si>
  <si>
    <t>文仁方</t>
  </si>
  <si>
    <t>宋灿双</t>
  </si>
  <si>
    <t>陈洪</t>
  </si>
  <si>
    <t>聂萍</t>
  </si>
  <si>
    <t>田文聪</t>
  </si>
  <si>
    <t>王璐</t>
  </si>
  <si>
    <t>赖慧莹</t>
  </si>
  <si>
    <t>杨小倩</t>
  </si>
  <si>
    <t>王淙</t>
  </si>
  <si>
    <t>胡淑敏</t>
  </si>
  <si>
    <t>朱国安</t>
  </si>
  <si>
    <t>宋海涛</t>
  </si>
  <si>
    <t>蒋如意</t>
  </si>
  <si>
    <t>陈晓雯</t>
  </si>
  <si>
    <t>刘李杰</t>
  </si>
  <si>
    <t>廖立</t>
  </si>
  <si>
    <t>邱丹杰</t>
  </si>
  <si>
    <t>李敏</t>
  </si>
  <si>
    <t>曹帅</t>
  </si>
  <si>
    <t>晏丽</t>
  </si>
  <si>
    <t>王留磊</t>
  </si>
  <si>
    <t>孔香转</t>
  </si>
  <si>
    <t>李阳明</t>
  </si>
  <si>
    <t>秦浩</t>
  </si>
  <si>
    <t>卢灿泳</t>
  </si>
  <si>
    <t>窦云鹏</t>
  </si>
  <si>
    <t>周敏龙</t>
  </si>
  <si>
    <t>何木娇</t>
  </si>
  <si>
    <t>李佳欣</t>
  </si>
  <si>
    <t>乔宇</t>
  </si>
  <si>
    <t>魏汉强</t>
  </si>
  <si>
    <t>吴彩龙</t>
  </si>
  <si>
    <t>何佳明</t>
  </si>
  <si>
    <t>曹阳</t>
  </si>
  <si>
    <t>明莉春</t>
  </si>
  <si>
    <t>唐建军</t>
  </si>
  <si>
    <t>张成</t>
  </si>
  <si>
    <t>李超</t>
  </si>
  <si>
    <t>彭国栋</t>
  </si>
  <si>
    <t>温晓雯</t>
  </si>
  <si>
    <t>姚丽</t>
  </si>
  <si>
    <t>洪江平</t>
  </si>
  <si>
    <t>陈浩佳</t>
  </si>
  <si>
    <t>毛正虎</t>
  </si>
  <si>
    <t>肖子然</t>
  </si>
  <si>
    <t>肖剑剑</t>
  </si>
  <si>
    <t>卫伟</t>
  </si>
  <si>
    <t>吴悟</t>
  </si>
  <si>
    <t>邸朋贺</t>
  </si>
  <si>
    <t>林艺斌</t>
  </si>
  <si>
    <t>游志杰</t>
  </si>
  <si>
    <t>李强</t>
  </si>
  <si>
    <t>杨丹</t>
  </si>
  <si>
    <t>代志梅</t>
  </si>
  <si>
    <t>郑秋阳</t>
  </si>
  <si>
    <t>蔡海伦</t>
  </si>
  <si>
    <t>陈峥嵘</t>
  </si>
  <si>
    <t>吴晓东</t>
  </si>
  <si>
    <t>夏宇航</t>
  </si>
  <si>
    <t>徐立俊</t>
  </si>
  <si>
    <t>佟欢</t>
  </si>
  <si>
    <t>梁焜</t>
  </si>
  <si>
    <t>马帅</t>
  </si>
  <si>
    <t>全亚军</t>
  </si>
  <si>
    <t>袁浩</t>
  </si>
  <si>
    <t>毕小强</t>
  </si>
  <si>
    <t>莫昕曈</t>
  </si>
  <si>
    <t>张扬</t>
  </si>
  <si>
    <t>庞蝶</t>
  </si>
  <si>
    <t>林飞</t>
  </si>
  <si>
    <t>宋其</t>
  </si>
  <si>
    <t>林晓忠</t>
  </si>
  <si>
    <t>王金英</t>
  </si>
  <si>
    <t>朱建国</t>
  </si>
  <si>
    <t>李广超</t>
  </si>
  <si>
    <t>刘端煜</t>
  </si>
  <si>
    <t>任艳芬</t>
  </si>
  <si>
    <t>王龙泽</t>
  </si>
  <si>
    <t>王婷婷</t>
  </si>
  <si>
    <t>黄英紫</t>
  </si>
  <si>
    <t>周磊</t>
  </si>
  <si>
    <t>柳燕平</t>
  </si>
  <si>
    <t>李双</t>
  </si>
  <si>
    <t>林敬</t>
  </si>
  <si>
    <t>翁锦榕</t>
  </si>
  <si>
    <t>陈基强</t>
  </si>
  <si>
    <t>蒋莉莉</t>
  </si>
  <si>
    <t>叶志华</t>
  </si>
  <si>
    <t>凌峰</t>
  </si>
  <si>
    <t>王舒瑜</t>
  </si>
  <si>
    <t>刘立朋</t>
  </si>
  <si>
    <t>周春建</t>
  </si>
  <si>
    <t>文浩</t>
  </si>
  <si>
    <t>陈雪</t>
  </si>
  <si>
    <t>毕帅涛</t>
  </si>
  <si>
    <t>胡习威</t>
  </si>
  <si>
    <t>王相州</t>
  </si>
  <si>
    <t>李斌</t>
  </si>
  <si>
    <t>艾如南</t>
  </si>
  <si>
    <t>郑武军</t>
  </si>
  <si>
    <t>付大双</t>
  </si>
  <si>
    <t>高宽</t>
  </si>
  <si>
    <t>余波</t>
  </si>
  <si>
    <t>杨文东</t>
  </si>
  <si>
    <t>李克峰</t>
  </si>
  <si>
    <t>田星晨</t>
  </si>
  <si>
    <t>关明安</t>
  </si>
  <si>
    <t>黑日五沙</t>
  </si>
  <si>
    <t>康海</t>
  </si>
  <si>
    <t>王修华</t>
  </si>
  <si>
    <t>赵亚洲</t>
  </si>
  <si>
    <t>周义煌</t>
  </si>
  <si>
    <t>颜廷亭</t>
  </si>
  <si>
    <t>顾春峰</t>
  </si>
  <si>
    <t>潘军威</t>
  </si>
  <si>
    <t>杨颖</t>
  </si>
  <si>
    <t>高嘉宇</t>
  </si>
  <si>
    <t>兰建勋</t>
  </si>
  <si>
    <t>朱敏辉</t>
  </si>
  <si>
    <t>李园</t>
  </si>
  <si>
    <t>鞠新仲</t>
  </si>
  <si>
    <t>贾殿朝</t>
  </si>
  <si>
    <t>韩彤</t>
  </si>
  <si>
    <t>吴亮</t>
  </si>
  <si>
    <t>毛启丽</t>
  </si>
  <si>
    <t>孟冬华</t>
  </si>
  <si>
    <t>欧阳柱</t>
  </si>
  <si>
    <t>伍佳</t>
  </si>
  <si>
    <t>龚子豪</t>
  </si>
  <si>
    <t>邹吉辉</t>
  </si>
  <si>
    <t>解飞龙</t>
  </si>
  <si>
    <t>王达江</t>
  </si>
  <si>
    <t>张秀斌</t>
  </si>
  <si>
    <t>何鹏屹</t>
  </si>
  <si>
    <t>冉波</t>
  </si>
  <si>
    <t>杨嘉玮</t>
  </si>
  <si>
    <t>马晓晶</t>
  </si>
  <si>
    <t>徐林</t>
  </si>
  <si>
    <t>任平</t>
  </si>
  <si>
    <t>赵品军</t>
  </si>
  <si>
    <t>陈韬</t>
  </si>
  <si>
    <t>刘超</t>
  </si>
  <si>
    <t>曾广辉</t>
  </si>
  <si>
    <t>谭妃妃</t>
  </si>
  <si>
    <t>廖俊仰</t>
  </si>
  <si>
    <t>马晓斌</t>
  </si>
  <si>
    <t>章治国</t>
  </si>
  <si>
    <t>刘屹</t>
  </si>
  <si>
    <t>王冠杰</t>
  </si>
  <si>
    <t>刘亚新</t>
  </si>
  <si>
    <t>叶家俊</t>
  </si>
  <si>
    <t>徐梦馨</t>
  </si>
  <si>
    <t>刘虹邑</t>
  </si>
  <si>
    <t>宋昊晋</t>
  </si>
  <si>
    <t>李秋容</t>
  </si>
  <si>
    <t>蔡天祺</t>
  </si>
  <si>
    <t>王耕</t>
  </si>
  <si>
    <t>吴炜奇</t>
  </si>
  <si>
    <t>王柯</t>
  </si>
  <si>
    <t>刘三进</t>
  </si>
  <si>
    <t>罗豪</t>
  </si>
  <si>
    <t>方建雷</t>
  </si>
  <si>
    <t>刘祥政</t>
  </si>
  <si>
    <t>郑国晖</t>
  </si>
  <si>
    <t>郭文亮</t>
  </si>
  <si>
    <t>倪钦钦</t>
  </si>
  <si>
    <t>李鹏飞</t>
  </si>
  <si>
    <t>杨双铨</t>
  </si>
  <si>
    <t>王朝辉</t>
  </si>
  <si>
    <t>贾宇</t>
  </si>
  <si>
    <t>唐和顺</t>
  </si>
  <si>
    <t>肖周</t>
  </si>
  <si>
    <t>杜金维</t>
  </si>
  <si>
    <t>高英伟</t>
  </si>
  <si>
    <t>谌梦妮</t>
  </si>
  <si>
    <t>董光永</t>
  </si>
  <si>
    <t>言雨农</t>
  </si>
  <si>
    <t>李锐</t>
  </si>
  <si>
    <t>梁猛</t>
  </si>
  <si>
    <t>陈军林</t>
  </si>
  <si>
    <t>张宽</t>
  </si>
  <si>
    <t>祝志豪</t>
  </si>
  <si>
    <t>李德军</t>
  </si>
  <si>
    <t>张世远</t>
  </si>
  <si>
    <t>李冬冬</t>
  </si>
  <si>
    <t>金昌志</t>
  </si>
  <si>
    <t>韦乐</t>
  </si>
  <si>
    <t>王辉</t>
  </si>
  <si>
    <t>李超惠</t>
  </si>
  <si>
    <t>何伟</t>
  </si>
  <si>
    <t>张新秀</t>
  </si>
  <si>
    <t>贺云鹏</t>
  </si>
  <si>
    <t>付怀志</t>
  </si>
  <si>
    <t>王孟臣</t>
  </si>
  <si>
    <t>张艳</t>
  </si>
  <si>
    <t>林旭龙</t>
  </si>
  <si>
    <t>管生武</t>
  </si>
  <si>
    <t>谢旭斌</t>
  </si>
  <si>
    <t>刘峰</t>
  </si>
  <si>
    <t>余志鹏</t>
  </si>
  <si>
    <t>代璐</t>
  </si>
  <si>
    <t>王梦旋</t>
  </si>
  <si>
    <t>崔志超</t>
  </si>
  <si>
    <t>魏浩</t>
  </si>
  <si>
    <t>王欢</t>
  </si>
  <si>
    <t>王德洪</t>
  </si>
  <si>
    <t>李晓芳</t>
  </si>
  <si>
    <t>杨源明</t>
  </si>
  <si>
    <t>李丽</t>
  </si>
  <si>
    <t>潘俊伟</t>
  </si>
  <si>
    <t>方强</t>
  </si>
  <si>
    <t>隋雪</t>
  </si>
  <si>
    <t>邱耀龙</t>
  </si>
  <si>
    <t>田静</t>
  </si>
  <si>
    <t>戴祥林</t>
  </si>
  <si>
    <t>张雪萍</t>
  </si>
  <si>
    <t>韩壮壮</t>
  </si>
  <si>
    <t>罗家成</t>
  </si>
  <si>
    <t>李成江</t>
  </si>
  <si>
    <t>董翠</t>
  </si>
  <si>
    <t>杨乐乐</t>
  </si>
  <si>
    <t>周杰</t>
  </si>
  <si>
    <t>唐卢川</t>
  </si>
  <si>
    <t>彭应谈</t>
  </si>
  <si>
    <t>甘元平</t>
  </si>
  <si>
    <t>高善柱</t>
  </si>
  <si>
    <t>毛孟琪</t>
  </si>
  <si>
    <t>钟薇薇</t>
  </si>
  <si>
    <t>孙傲雪</t>
  </si>
  <si>
    <t>马国俊</t>
  </si>
  <si>
    <t>芦鹏飞</t>
  </si>
  <si>
    <t>陈公斌</t>
  </si>
  <si>
    <t>梁世超</t>
  </si>
  <si>
    <t>杨秋阴</t>
  </si>
  <si>
    <t>于仙仙</t>
  </si>
  <si>
    <t>杨唱</t>
  </si>
  <si>
    <t>厉训元</t>
  </si>
  <si>
    <t>吴汶洋</t>
  </si>
  <si>
    <t>官伟玲</t>
  </si>
  <si>
    <t>梁雪峰</t>
  </si>
  <si>
    <t>李丹凤</t>
  </si>
  <si>
    <t>王妲</t>
  </si>
  <si>
    <t>颜飞</t>
  </si>
  <si>
    <t>苏伟杰</t>
  </si>
  <si>
    <t>吴习晨</t>
  </si>
  <si>
    <t>曲永利</t>
  </si>
  <si>
    <t>温福祥</t>
  </si>
  <si>
    <t>李雪冰</t>
  </si>
  <si>
    <t>梅姣</t>
  </si>
  <si>
    <t>吕宣延</t>
  </si>
  <si>
    <t>李志伟</t>
  </si>
  <si>
    <t>张维</t>
  </si>
  <si>
    <t>王彪</t>
  </si>
  <si>
    <t>赵忠孝</t>
  </si>
  <si>
    <t>李晓丽</t>
  </si>
  <si>
    <t>葛兵</t>
  </si>
  <si>
    <t>王萍</t>
  </si>
  <si>
    <t>任现委</t>
  </si>
  <si>
    <t>陶春伟</t>
  </si>
  <si>
    <t>许东波</t>
  </si>
  <si>
    <t>钟寒潇</t>
  </si>
  <si>
    <t>许培伟</t>
  </si>
  <si>
    <t>陈正局</t>
  </si>
  <si>
    <t>陈地</t>
  </si>
  <si>
    <t>杨浩</t>
  </si>
  <si>
    <t>蒲君丞</t>
  </si>
  <si>
    <t>钱咪</t>
  </si>
  <si>
    <t>张美玉</t>
  </si>
  <si>
    <t>孟启超</t>
  </si>
  <si>
    <t>郭兴杰</t>
  </si>
  <si>
    <t>刘建冬</t>
  </si>
  <si>
    <t>王艳君</t>
  </si>
  <si>
    <t>罗阳</t>
  </si>
  <si>
    <t>马永华</t>
  </si>
  <si>
    <t>陈勇</t>
  </si>
  <si>
    <t>黄敏</t>
  </si>
  <si>
    <t>王传锡</t>
  </si>
  <si>
    <t>张首梁</t>
  </si>
  <si>
    <t>范世斌</t>
  </si>
  <si>
    <t>谢明军</t>
  </si>
  <si>
    <t>潘晓茜</t>
  </si>
  <si>
    <t>许明阳</t>
  </si>
  <si>
    <t>闵志男</t>
  </si>
  <si>
    <t>黄城凯</t>
  </si>
  <si>
    <t>高成龙</t>
  </si>
  <si>
    <t>陆文金</t>
  </si>
  <si>
    <t>吕文涛</t>
  </si>
  <si>
    <t>王跃凱</t>
  </si>
  <si>
    <t>詹宇</t>
  </si>
  <si>
    <t>陈松松</t>
  </si>
  <si>
    <t>王万美</t>
  </si>
  <si>
    <t>储昌裕</t>
  </si>
  <si>
    <t>周月</t>
  </si>
  <si>
    <t>孙亮</t>
  </si>
  <si>
    <t>林土</t>
  </si>
  <si>
    <t>尹海</t>
  </si>
  <si>
    <t>宋国伟</t>
  </si>
  <si>
    <t>姚妮妮</t>
  </si>
  <si>
    <t>胡鑫鑫</t>
  </si>
  <si>
    <t>唐梦达</t>
  </si>
  <si>
    <t>孔昱皓</t>
  </si>
  <si>
    <t>郎振秀</t>
  </si>
  <si>
    <t>王振磊</t>
  </si>
  <si>
    <t>纪宗付</t>
  </si>
  <si>
    <t>马玉刚</t>
  </si>
  <si>
    <t>柳昌恒</t>
  </si>
  <si>
    <t>邓轩汉</t>
  </si>
  <si>
    <t>夏伟</t>
  </si>
  <si>
    <t>邱成刚</t>
  </si>
  <si>
    <t>阿木铁福</t>
  </si>
  <si>
    <t>宋玉婷</t>
  </si>
  <si>
    <t>熊锟</t>
  </si>
  <si>
    <t>侯地</t>
  </si>
  <si>
    <t>姜圣玺</t>
  </si>
  <si>
    <t>常树发</t>
  </si>
  <si>
    <t>李浩</t>
  </si>
  <si>
    <t>骆源鑫</t>
  </si>
  <si>
    <t>罗国坛</t>
  </si>
  <si>
    <t>邵光明</t>
  </si>
  <si>
    <t>郭怀仕</t>
  </si>
  <si>
    <t>滕建云</t>
  </si>
  <si>
    <t>刘家兴</t>
  </si>
  <si>
    <t>蒋志伟</t>
  </si>
  <si>
    <t>罗志伟</t>
  </si>
  <si>
    <t>于悦</t>
  </si>
  <si>
    <t>胡伟娜</t>
  </si>
  <si>
    <t>高俊</t>
  </si>
  <si>
    <t>吕锋</t>
  </si>
  <si>
    <t>郭鑫</t>
  </si>
  <si>
    <t>胡颂潇</t>
  </si>
  <si>
    <t>卿运辉</t>
  </si>
  <si>
    <t>孔德熙</t>
  </si>
  <si>
    <t>伏涛</t>
  </si>
  <si>
    <t>麦盛雄</t>
  </si>
  <si>
    <t>邓茂阳</t>
  </si>
  <si>
    <t>汪正军</t>
  </si>
  <si>
    <t>杨振</t>
  </si>
  <si>
    <t>柏峰</t>
  </si>
  <si>
    <t>钟颖颖</t>
  </si>
  <si>
    <t>孙晓龙</t>
  </si>
  <si>
    <t>倪俊</t>
  </si>
  <si>
    <t>潘传隆</t>
  </si>
  <si>
    <t>黄马义</t>
  </si>
  <si>
    <t>朱磊</t>
  </si>
  <si>
    <t>林开辉</t>
  </si>
  <si>
    <t>杨元吉</t>
  </si>
  <si>
    <t>孙玉林</t>
  </si>
  <si>
    <t>宋振</t>
  </si>
  <si>
    <t>黄瑜瑜</t>
  </si>
  <si>
    <t>张朝信</t>
  </si>
  <si>
    <t>张浩</t>
  </si>
  <si>
    <t>李宁</t>
  </si>
  <si>
    <t>张远聪</t>
  </si>
  <si>
    <t>张玮</t>
  </si>
  <si>
    <t>翟黄涛</t>
  </si>
  <si>
    <t>唐家诚</t>
  </si>
  <si>
    <t>陈仕豪</t>
  </si>
  <si>
    <t>毛桂平</t>
  </si>
  <si>
    <t>张胜胜</t>
  </si>
  <si>
    <t>陈龙</t>
  </si>
  <si>
    <t>罗声元</t>
  </si>
  <si>
    <t>何馥新</t>
  </si>
  <si>
    <t>任宇雷</t>
  </si>
  <si>
    <t>高智慧</t>
  </si>
  <si>
    <t>孙曦</t>
  </si>
  <si>
    <t>蔡凯</t>
  </si>
  <si>
    <t>许陈承</t>
  </si>
  <si>
    <t>盖宇</t>
  </si>
  <si>
    <t>程希春</t>
  </si>
  <si>
    <t>黄坤裕</t>
  </si>
  <si>
    <t>沈睿</t>
  </si>
  <si>
    <t>邓潮</t>
  </si>
  <si>
    <t>陈洪军</t>
  </si>
  <si>
    <t>姚海荣</t>
  </si>
  <si>
    <t>王丽金</t>
  </si>
  <si>
    <t>姜有聪</t>
  </si>
  <si>
    <t>张小三</t>
  </si>
  <si>
    <t>王耀琪</t>
  </si>
  <si>
    <t>尤磊</t>
  </si>
  <si>
    <t>孙传瑶</t>
  </si>
  <si>
    <t>黄尚聪</t>
  </si>
  <si>
    <t>容文友</t>
  </si>
  <si>
    <t>林东锋</t>
  </si>
  <si>
    <t>徐坤</t>
  </si>
  <si>
    <t>谢孝泽</t>
  </si>
  <si>
    <t>陈孝彬</t>
  </si>
  <si>
    <t>胡峰</t>
  </si>
  <si>
    <t>王光乾</t>
  </si>
  <si>
    <t>唐明伟</t>
  </si>
  <si>
    <t>李文涛</t>
  </si>
  <si>
    <t>曹庆建</t>
  </si>
  <si>
    <t>张继涛</t>
  </si>
  <si>
    <t>梁光威</t>
  </si>
  <si>
    <t>杨丽娟</t>
  </si>
  <si>
    <t>诸亚平</t>
  </si>
  <si>
    <t>李庆锋</t>
  </si>
  <si>
    <t>汪夕</t>
  </si>
  <si>
    <t>白海超</t>
  </si>
  <si>
    <t>李慧</t>
  </si>
  <si>
    <t>赵结坤</t>
  </si>
  <si>
    <t>许凯骏</t>
  </si>
  <si>
    <t>李春晖</t>
  </si>
  <si>
    <t>夏灵</t>
  </si>
  <si>
    <t>石佳</t>
  </si>
  <si>
    <t>赖桢榈</t>
  </si>
  <si>
    <t>宋婷</t>
  </si>
  <si>
    <t>郭绮颖</t>
  </si>
  <si>
    <t>韩亮</t>
  </si>
  <si>
    <t>信娜佳</t>
  </si>
  <si>
    <t>苟靖</t>
  </si>
  <si>
    <t>张桂军</t>
  </si>
  <si>
    <t>陈攀登</t>
  </si>
  <si>
    <t>梁春龙</t>
  </si>
  <si>
    <t>张桃</t>
  </si>
  <si>
    <t>纪安珂</t>
  </si>
  <si>
    <t>孙伟伟</t>
  </si>
  <si>
    <t>高鹏</t>
  </si>
  <si>
    <t>孙杉杉</t>
  </si>
  <si>
    <t>夏志</t>
  </si>
  <si>
    <t>丁静</t>
  </si>
  <si>
    <t>付桂</t>
  </si>
  <si>
    <t>朱宁</t>
  </si>
  <si>
    <t>夏兴成</t>
  </si>
  <si>
    <t>陈键强</t>
  </si>
  <si>
    <t>林俊炜</t>
  </si>
  <si>
    <t>刘思华</t>
  </si>
  <si>
    <t>王玲</t>
  </si>
  <si>
    <t>赵晓娟</t>
  </si>
  <si>
    <t>缪俊康</t>
  </si>
  <si>
    <t>张珅博</t>
  </si>
  <si>
    <t>杨昌明</t>
  </si>
  <si>
    <t>郭东升</t>
  </si>
  <si>
    <t>张晶蕾</t>
  </si>
  <si>
    <t>王晓东</t>
  </si>
  <si>
    <t>陈先亮</t>
  </si>
  <si>
    <t>钟凯</t>
  </si>
  <si>
    <t>刘林</t>
  </si>
  <si>
    <t>孙大勇</t>
  </si>
  <si>
    <t>张传意</t>
  </si>
  <si>
    <t>黄守涛</t>
  </si>
  <si>
    <t>黄立志</t>
  </si>
  <si>
    <t>蒋玉超</t>
  </si>
  <si>
    <t>王康</t>
  </si>
  <si>
    <t>杨继地</t>
  </si>
  <si>
    <t>卢刚</t>
  </si>
  <si>
    <t>李腾</t>
  </si>
  <si>
    <t>骆世贤</t>
  </si>
  <si>
    <t>陈威康</t>
  </si>
  <si>
    <t>王耀</t>
  </si>
  <si>
    <t>邓宇建</t>
  </si>
  <si>
    <t>蔡慧</t>
  </si>
  <si>
    <t>郭阳</t>
  </si>
  <si>
    <t>周建淮</t>
  </si>
  <si>
    <t>费淞楠</t>
  </si>
  <si>
    <t>王璠</t>
  </si>
  <si>
    <t>韩丹</t>
  </si>
  <si>
    <t>林世凯</t>
  </si>
  <si>
    <t>何乐亚</t>
  </si>
  <si>
    <t>黄存程</t>
  </si>
  <si>
    <t>马敏鑫</t>
  </si>
  <si>
    <t>葛鸿玮</t>
  </si>
  <si>
    <t>张良海</t>
  </si>
  <si>
    <t>曹俊杰</t>
  </si>
  <si>
    <t>周中民</t>
  </si>
  <si>
    <t>袁乐</t>
  </si>
  <si>
    <t>刘秋艳</t>
  </si>
  <si>
    <t>徐于锋</t>
  </si>
  <si>
    <t>杨利军</t>
  </si>
  <si>
    <t>郭立培</t>
  </si>
  <si>
    <t>张海燕</t>
  </si>
  <si>
    <t>李兰彦</t>
  </si>
  <si>
    <t>林爽</t>
  </si>
  <si>
    <t>熊黎</t>
  </si>
  <si>
    <t>罗雨帆</t>
  </si>
  <si>
    <t>张肆杰</t>
  </si>
  <si>
    <t>侯乐杭</t>
  </si>
  <si>
    <t>何蝶滢</t>
  </si>
  <si>
    <t>赵静</t>
  </si>
  <si>
    <t>赵纯海</t>
  </si>
  <si>
    <t>艾荣龙</t>
  </si>
  <si>
    <t>庞宝对</t>
  </si>
  <si>
    <t>刘维超</t>
  </si>
  <si>
    <t>冯小哲</t>
  </si>
  <si>
    <t>曾理</t>
  </si>
  <si>
    <t>王帅雄</t>
  </si>
  <si>
    <t>代兰奇</t>
  </si>
  <si>
    <t>蒋跃何</t>
  </si>
  <si>
    <t>来磊磊</t>
  </si>
  <si>
    <t>张兵燕</t>
  </si>
  <si>
    <t>王建东</t>
  </si>
  <si>
    <t>邓佳</t>
  </si>
  <si>
    <t>张晴</t>
  </si>
  <si>
    <t>郑永帅</t>
  </si>
  <si>
    <t>刘泽源</t>
  </si>
  <si>
    <t>赵立志</t>
  </si>
  <si>
    <t>龙彬</t>
  </si>
  <si>
    <t>余成东</t>
  </si>
  <si>
    <t>陈俊俊</t>
  </si>
  <si>
    <t>宋振刚</t>
  </si>
  <si>
    <t>黄华建</t>
  </si>
  <si>
    <t>张小蒙</t>
  </si>
  <si>
    <t>汪燕</t>
  </si>
  <si>
    <t>莫烂超</t>
  </si>
  <si>
    <t>孔维伟</t>
  </si>
  <si>
    <t>林明富</t>
  </si>
  <si>
    <t>李展洪</t>
  </si>
  <si>
    <t>冯敏莹</t>
  </si>
  <si>
    <t>周永莉</t>
  </si>
  <si>
    <t>张鹏</t>
  </si>
  <si>
    <t>武勇</t>
  </si>
  <si>
    <t>刘明发</t>
  </si>
  <si>
    <t>赵诗武</t>
  </si>
  <si>
    <t>何岸超</t>
  </si>
  <si>
    <t>何磊</t>
  </si>
  <si>
    <t>刘其蕃</t>
  </si>
  <si>
    <t>陈锐强</t>
  </si>
  <si>
    <t>徐雅琪</t>
  </si>
  <si>
    <t>赵富才</t>
  </si>
  <si>
    <t>李小娇</t>
  </si>
  <si>
    <t>林进烽</t>
  </si>
  <si>
    <t>李冬</t>
  </si>
  <si>
    <t>丁春玲</t>
  </si>
  <si>
    <t>唐源</t>
  </si>
  <si>
    <t>陈丽</t>
  </si>
  <si>
    <t>耿德顺</t>
  </si>
  <si>
    <t>张试超</t>
  </si>
  <si>
    <t>秦屹龙</t>
  </si>
  <si>
    <t>陈东升</t>
  </si>
  <si>
    <t>郭威</t>
  </si>
  <si>
    <t>陈福禄</t>
  </si>
  <si>
    <t>谢建军</t>
  </si>
  <si>
    <t>刘芬</t>
  </si>
  <si>
    <t>卢久州</t>
  </si>
  <si>
    <t>蔡进平</t>
  </si>
  <si>
    <t>沈耀海</t>
  </si>
  <si>
    <t>徐光明</t>
  </si>
  <si>
    <t>付祥</t>
  </si>
  <si>
    <t>王荣</t>
  </si>
  <si>
    <t>李腾飞</t>
  </si>
  <si>
    <t>瞿晓红</t>
  </si>
  <si>
    <t>张朝</t>
  </si>
  <si>
    <t>孙成凯</t>
  </si>
  <si>
    <t>桂茂源</t>
  </si>
  <si>
    <t>刘俊</t>
  </si>
  <si>
    <t>桂振华</t>
  </si>
  <si>
    <t>曾劲</t>
  </si>
  <si>
    <t>封帆</t>
  </si>
  <si>
    <t>孙旭</t>
  </si>
  <si>
    <t>朱长城</t>
  </si>
  <si>
    <t>季小三</t>
  </si>
  <si>
    <t>秦璐菲</t>
  </si>
  <si>
    <t>闵鹤青</t>
  </si>
  <si>
    <t>徐沛然</t>
  </si>
  <si>
    <t>王浩</t>
  </si>
  <si>
    <t>田博伟</t>
  </si>
  <si>
    <t>印仲祉</t>
  </si>
  <si>
    <t>雷浩</t>
  </si>
  <si>
    <t>邓静</t>
  </si>
  <si>
    <t>彭本烨</t>
  </si>
  <si>
    <t>李海欧</t>
  </si>
  <si>
    <t>文小江</t>
  </si>
  <si>
    <t>陈玮</t>
  </si>
  <si>
    <t>李阔</t>
  </si>
  <si>
    <t>曾维耿</t>
  </si>
  <si>
    <t>周佳佳</t>
  </si>
  <si>
    <t>吴云桂</t>
  </si>
  <si>
    <t>方鹏</t>
  </si>
  <si>
    <t>兰燕</t>
  </si>
  <si>
    <t>李红霞</t>
  </si>
  <si>
    <t>徐先磊</t>
  </si>
  <si>
    <t>桑贺</t>
  </si>
  <si>
    <t>郭涛</t>
  </si>
  <si>
    <t>范连连</t>
  </si>
  <si>
    <t>王佳伟</t>
  </si>
  <si>
    <t>瓦黑特</t>
  </si>
  <si>
    <t>黄维章</t>
  </si>
  <si>
    <t>李骏</t>
  </si>
  <si>
    <t>王延强</t>
  </si>
  <si>
    <t>刘富春</t>
  </si>
  <si>
    <t>郑越洋</t>
  </si>
  <si>
    <t>王立新</t>
  </si>
  <si>
    <t>喻嘉伦</t>
  </si>
  <si>
    <t>齐玉敏</t>
  </si>
  <si>
    <t>陈靖</t>
  </si>
  <si>
    <t>李明</t>
  </si>
  <si>
    <t>黎唯微</t>
  </si>
  <si>
    <t>高锦跃</t>
  </si>
  <si>
    <t>李云亮</t>
  </si>
  <si>
    <t>李毅</t>
  </si>
  <si>
    <t>金昂栩</t>
  </si>
  <si>
    <t>黄江洪</t>
  </si>
  <si>
    <t>武云敏</t>
  </si>
  <si>
    <t>余贵海</t>
  </si>
  <si>
    <t>王少文</t>
  </si>
  <si>
    <t>袁志高</t>
  </si>
  <si>
    <t>王国辉</t>
  </si>
  <si>
    <t>何栋成</t>
  </si>
  <si>
    <t>刘昌进</t>
  </si>
  <si>
    <t>王龙俊</t>
  </si>
  <si>
    <t>黄细乐</t>
  </si>
  <si>
    <t>杨琳</t>
  </si>
  <si>
    <t>才旦多杰</t>
  </si>
  <si>
    <t>蔡莹</t>
  </si>
  <si>
    <t>李城城</t>
  </si>
  <si>
    <t>施铫</t>
  </si>
  <si>
    <t>熊川云</t>
  </si>
  <si>
    <t>陈孟兰</t>
  </si>
  <si>
    <t>史晓娜</t>
  </si>
  <si>
    <t>王晓磊</t>
  </si>
  <si>
    <t>张文龄</t>
  </si>
  <si>
    <t>阮萍芳</t>
  </si>
  <si>
    <t>侯卫峰</t>
  </si>
  <si>
    <t>黄田怀</t>
  </si>
  <si>
    <t>王昊</t>
  </si>
  <si>
    <t>廖松涛</t>
  </si>
  <si>
    <t>林小红</t>
  </si>
  <si>
    <t>阳大坤</t>
  </si>
  <si>
    <t>王鹏伟</t>
  </si>
  <si>
    <t>纪楷明</t>
  </si>
  <si>
    <t>方力</t>
  </si>
  <si>
    <t>吉娟</t>
  </si>
  <si>
    <t>官红梅</t>
  </si>
  <si>
    <t>刘瑶</t>
  </si>
  <si>
    <t>索菲娅·安尼瓦尔</t>
  </si>
  <si>
    <t>孙桃</t>
  </si>
  <si>
    <t>董明伟</t>
  </si>
  <si>
    <t>张洋</t>
  </si>
  <si>
    <t>谭露露</t>
  </si>
  <si>
    <t>迟玉全</t>
  </si>
  <si>
    <t>王晓飞</t>
  </si>
  <si>
    <t>闵杰</t>
  </si>
  <si>
    <t>陈成雁</t>
  </si>
  <si>
    <t>钱建阳</t>
  </si>
  <si>
    <t>赖增科</t>
  </si>
  <si>
    <t>陈佳佳</t>
  </si>
  <si>
    <t>吕洋</t>
  </si>
  <si>
    <t>李绪东</t>
  </si>
  <si>
    <t>刘鹏飞</t>
  </si>
  <si>
    <t>于紫阳</t>
  </si>
  <si>
    <t>周红霞</t>
  </si>
  <si>
    <t>卢静</t>
  </si>
  <si>
    <t>张明明</t>
  </si>
  <si>
    <t>何文其</t>
  </si>
  <si>
    <t>费召东</t>
  </si>
  <si>
    <t>李洪涛</t>
  </si>
  <si>
    <t>洪珊</t>
  </si>
  <si>
    <t>胡石荣</t>
  </si>
  <si>
    <t>梁磊</t>
  </si>
  <si>
    <t>潘成东</t>
  </si>
  <si>
    <t>包小东</t>
  </si>
  <si>
    <t>康超</t>
  </si>
  <si>
    <t>米江浩</t>
  </si>
  <si>
    <t>薛博</t>
  </si>
  <si>
    <t>蓝佳凯</t>
  </si>
  <si>
    <t>姜达</t>
  </si>
  <si>
    <t>钟宝生</t>
  </si>
  <si>
    <t>刘鹏</t>
  </si>
  <si>
    <t>何深光</t>
  </si>
  <si>
    <t>周建涛</t>
  </si>
  <si>
    <t>梁情情</t>
  </si>
  <si>
    <t>王小强</t>
  </si>
  <si>
    <t>房一贵</t>
  </si>
  <si>
    <t>李晓旭</t>
  </si>
  <si>
    <t>何超</t>
  </si>
  <si>
    <t>侯金伟</t>
  </si>
  <si>
    <t>冉定华</t>
  </si>
  <si>
    <t>郑伟科</t>
  </si>
  <si>
    <t>王晨宇</t>
  </si>
  <si>
    <t>钟荣贵</t>
  </si>
  <si>
    <t>苏铭凎</t>
  </si>
  <si>
    <t>岳红飞</t>
  </si>
  <si>
    <t>魏伟</t>
  </si>
  <si>
    <t>吕永婷</t>
  </si>
  <si>
    <t>田亚辉</t>
  </si>
  <si>
    <t>曾长</t>
  </si>
  <si>
    <t>谢祥忠</t>
  </si>
  <si>
    <t>卢锡乐</t>
  </si>
  <si>
    <t>邵明鸣</t>
  </si>
  <si>
    <t>王露</t>
  </si>
  <si>
    <t>吴黎敏</t>
  </si>
  <si>
    <t>李桃</t>
  </si>
  <si>
    <t>杨娟</t>
  </si>
  <si>
    <t>廖龙梅</t>
  </si>
  <si>
    <t>崔珍</t>
  </si>
  <si>
    <t>秦廷锋</t>
  </si>
  <si>
    <t>王力东</t>
  </si>
  <si>
    <t>宁雪</t>
  </si>
  <si>
    <t>赖圣辉</t>
  </si>
  <si>
    <t>洪品芳</t>
  </si>
  <si>
    <t>郑东升</t>
  </si>
  <si>
    <t>孔稳住</t>
  </si>
  <si>
    <t>吴诗璇</t>
  </si>
  <si>
    <t>王毅博</t>
  </si>
  <si>
    <t>方甦</t>
  </si>
  <si>
    <t>陈兴明</t>
  </si>
  <si>
    <t>林奕宜</t>
  </si>
  <si>
    <t>游阿龙</t>
  </si>
  <si>
    <t>张应</t>
  </si>
  <si>
    <t>古林</t>
  </si>
  <si>
    <t>李润宏</t>
  </si>
  <si>
    <t>潘家乐</t>
  </si>
  <si>
    <t>彭前波</t>
  </si>
  <si>
    <t>曾令军</t>
  </si>
  <si>
    <t>李雨雷</t>
  </si>
  <si>
    <t>蓝龙辉</t>
  </si>
  <si>
    <t>黄伟</t>
  </si>
  <si>
    <t>凌张军</t>
  </si>
  <si>
    <t>张地委</t>
  </si>
  <si>
    <t>胡宸铭</t>
  </si>
  <si>
    <t>元辉</t>
  </si>
  <si>
    <t>仇皞</t>
  </si>
  <si>
    <t>董作宝</t>
  </si>
  <si>
    <t>魏炜涛</t>
  </si>
  <si>
    <t>陈建飞</t>
  </si>
  <si>
    <t>廖艳阳</t>
  </si>
  <si>
    <t>梁娟</t>
  </si>
  <si>
    <t>曹文达</t>
  </si>
  <si>
    <t>靳宝</t>
  </si>
  <si>
    <t>石金兵</t>
  </si>
  <si>
    <t>马赛</t>
  </si>
  <si>
    <t>司跃华</t>
  </si>
  <si>
    <t>叶涛</t>
  </si>
  <si>
    <t>张雅杰</t>
  </si>
  <si>
    <t>张蓓蓓</t>
  </si>
  <si>
    <t>杨林林</t>
  </si>
  <si>
    <t>汪建彬</t>
  </si>
  <si>
    <t>张雪莲</t>
  </si>
  <si>
    <t>吴佳</t>
  </si>
  <si>
    <t>武亚美</t>
  </si>
  <si>
    <t>陈文芳</t>
  </si>
  <si>
    <t>王珍妮</t>
  </si>
  <si>
    <t>王君利</t>
  </si>
  <si>
    <t>杨玉娟</t>
  </si>
  <si>
    <t>尹波</t>
  </si>
  <si>
    <t>刘坤</t>
  </si>
  <si>
    <t>景洋</t>
  </si>
  <si>
    <t>周洪科</t>
  </si>
  <si>
    <t>赵凯</t>
  </si>
  <si>
    <t>李秀娴</t>
  </si>
  <si>
    <t>陆占磊</t>
  </si>
  <si>
    <t>段笠</t>
  </si>
  <si>
    <t>朱国强</t>
  </si>
  <si>
    <t>赵苗苗</t>
  </si>
  <si>
    <t>俞飞</t>
  </si>
  <si>
    <t>杨丹青</t>
  </si>
  <si>
    <t>张累财</t>
  </si>
  <si>
    <t>邵琳</t>
  </si>
  <si>
    <t>周亚</t>
  </si>
  <si>
    <t>白建川</t>
  </si>
  <si>
    <t>田福林</t>
  </si>
  <si>
    <t>陈雅春</t>
  </si>
  <si>
    <t>余维</t>
  </si>
  <si>
    <t>张贤凯</t>
  </si>
  <si>
    <t>孙瑶</t>
  </si>
  <si>
    <t>兰明声</t>
  </si>
  <si>
    <t>宋智</t>
  </si>
  <si>
    <t>郑熊</t>
  </si>
  <si>
    <t>王蓉</t>
  </si>
  <si>
    <t>曾红燕</t>
  </si>
  <si>
    <t>符伟</t>
  </si>
  <si>
    <t>孙煜晖</t>
  </si>
  <si>
    <t>付雅蓉</t>
  </si>
  <si>
    <t>王维维</t>
  </si>
  <si>
    <t>曹树杰</t>
  </si>
  <si>
    <t>马星亮</t>
  </si>
  <si>
    <t>来亚飞</t>
  </si>
  <si>
    <t>易双</t>
  </si>
  <si>
    <t>王秋钰</t>
  </si>
  <si>
    <t>张永杰</t>
  </si>
  <si>
    <t>冯伟</t>
  </si>
  <si>
    <t>黄志明</t>
  </si>
  <si>
    <t>黄志高</t>
  </si>
  <si>
    <t>郭彩虹</t>
  </si>
  <si>
    <t>胡建周</t>
  </si>
  <si>
    <t>王立坤</t>
  </si>
  <si>
    <t>陈梓清</t>
  </si>
  <si>
    <t>兰天</t>
  </si>
  <si>
    <t>许晓伶</t>
  </si>
  <si>
    <t>何毓菲</t>
  </si>
  <si>
    <t>齐晓安</t>
  </si>
  <si>
    <t>綦健健</t>
  </si>
  <si>
    <t>赵光</t>
  </si>
  <si>
    <t>杨昌威</t>
  </si>
  <si>
    <t>许江福</t>
  </si>
  <si>
    <t>高世红</t>
  </si>
  <si>
    <t>刘志林</t>
  </si>
  <si>
    <t>宋孟义</t>
  </si>
  <si>
    <t>王贤师</t>
  </si>
  <si>
    <t>陆云翠</t>
  </si>
  <si>
    <t>许井岗</t>
  </si>
  <si>
    <t>姚伟伟</t>
  </si>
  <si>
    <t>钟炼</t>
  </si>
  <si>
    <t>王艮峰</t>
  </si>
  <si>
    <t>张梓辉</t>
  </si>
  <si>
    <t>聂波</t>
  </si>
  <si>
    <t>季颖</t>
  </si>
  <si>
    <t>胡伦虎</t>
  </si>
  <si>
    <t>陈莹</t>
  </si>
  <si>
    <t>黄艳珠</t>
  </si>
  <si>
    <t>李思</t>
  </si>
  <si>
    <t>薛殿柯</t>
  </si>
  <si>
    <t>徐福明</t>
  </si>
  <si>
    <t>魏海祥</t>
  </si>
  <si>
    <t>冯子凡</t>
  </si>
  <si>
    <t>李文波</t>
  </si>
  <si>
    <t>刘兵兵</t>
  </si>
  <si>
    <t>耿考尔</t>
  </si>
  <si>
    <t>赵唯答</t>
  </si>
  <si>
    <t>汪洋</t>
  </si>
  <si>
    <t>邢志宏</t>
  </si>
  <si>
    <t>任丽娜</t>
  </si>
  <si>
    <t>侯钦鹏</t>
  </si>
  <si>
    <t>乐发高</t>
  </si>
  <si>
    <t>潘艾由布</t>
  </si>
  <si>
    <t>郑书山</t>
  </si>
  <si>
    <t>朱立锋</t>
  </si>
  <si>
    <t>郑文彬</t>
  </si>
  <si>
    <t>柯伯飞</t>
  </si>
  <si>
    <t>欧阳志坚</t>
  </si>
  <si>
    <t>张先惠</t>
  </si>
  <si>
    <t>朱健民</t>
  </si>
  <si>
    <t>王美红</t>
  </si>
  <si>
    <t>杨朝洁</t>
  </si>
  <si>
    <t>杨婷</t>
  </si>
  <si>
    <t>曾瑜校</t>
  </si>
  <si>
    <t>方水光</t>
  </si>
  <si>
    <t>周立</t>
  </si>
  <si>
    <t>齐志国</t>
  </si>
  <si>
    <t>张杰</t>
  </si>
  <si>
    <t>张琦</t>
  </si>
  <si>
    <t>张娜</t>
  </si>
  <si>
    <t>史亚南</t>
  </si>
  <si>
    <t>邱照林</t>
  </si>
  <si>
    <t>卢振楠</t>
  </si>
  <si>
    <t>占明</t>
  </si>
  <si>
    <t>倪天祥</t>
  </si>
  <si>
    <t>冀昌捷</t>
  </si>
  <si>
    <t>王国华</t>
  </si>
  <si>
    <t>达则玛</t>
  </si>
  <si>
    <t>慕晨光</t>
  </si>
  <si>
    <t>冉平</t>
  </si>
  <si>
    <t>任志新</t>
  </si>
  <si>
    <t>王佳佳</t>
  </si>
  <si>
    <t>周宇</t>
  </si>
  <si>
    <t>薛国旺</t>
  </si>
  <si>
    <t>韩钧研</t>
  </si>
  <si>
    <t>袁侃</t>
  </si>
  <si>
    <t>文楚</t>
  </si>
  <si>
    <t>田河山</t>
  </si>
  <si>
    <t>王拓</t>
  </si>
  <si>
    <t>王鑫</t>
  </si>
  <si>
    <t>张志</t>
  </si>
  <si>
    <t>孙草原</t>
  </si>
  <si>
    <t>薛亮</t>
  </si>
  <si>
    <t>何明星</t>
  </si>
  <si>
    <t>李威</t>
  </si>
  <si>
    <t>周凤槐</t>
  </si>
  <si>
    <t>蒋柏林</t>
  </si>
  <si>
    <t>于龙</t>
  </si>
  <si>
    <t>邬文然</t>
  </si>
  <si>
    <t>洪小飞</t>
  </si>
  <si>
    <t>张志华</t>
  </si>
  <si>
    <t>安朋</t>
  </si>
  <si>
    <t>朱顺发</t>
  </si>
  <si>
    <t>闫晓博</t>
  </si>
  <si>
    <t>李大状</t>
  </si>
  <si>
    <t>肖由斌</t>
  </si>
  <si>
    <t>陶国辉</t>
  </si>
  <si>
    <t>王诚智</t>
  </si>
  <si>
    <t>樊景景</t>
  </si>
  <si>
    <t>赵萍</t>
  </si>
  <si>
    <t>董欣柳</t>
  </si>
  <si>
    <t>唐丹</t>
  </si>
  <si>
    <t>谭卓华</t>
  </si>
  <si>
    <t>谢富春</t>
  </si>
  <si>
    <t>王静</t>
  </si>
  <si>
    <t>徐广</t>
  </si>
  <si>
    <t>崔学清</t>
  </si>
  <si>
    <t>卓亚运</t>
  </si>
  <si>
    <t>黎元星</t>
  </si>
  <si>
    <t>石萌</t>
  </si>
  <si>
    <t>郝付涛</t>
  </si>
  <si>
    <t>李伟伟</t>
  </si>
  <si>
    <t>王玉顺</t>
  </si>
  <si>
    <t>李东瑞</t>
  </si>
  <si>
    <t>杨昆</t>
  </si>
  <si>
    <t>吴朝鹏</t>
  </si>
  <si>
    <t>容珊</t>
  </si>
  <si>
    <t>凌聪</t>
  </si>
  <si>
    <t>薛泽阳</t>
  </si>
  <si>
    <t>周勇</t>
  </si>
  <si>
    <t>马杨山</t>
  </si>
  <si>
    <t>平宝彤</t>
  </si>
  <si>
    <t>薛龙</t>
  </si>
  <si>
    <t>齐俭斐</t>
  </si>
  <si>
    <t>李丛</t>
  </si>
  <si>
    <t>王倩</t>
  </si>
  <si>
    <t>常鹏宇</t>
  </si>
  <si>
    <t>祝昕楠</t>
  </si>
  <si>
    <t>谭高行</t>
  </si>
  <si>
    <t>沈攀</t>
  </si>
  <si>
    <t>秦国军</t>
  </si>
  <si>
    <t>牛鑫鑫</t>
  </si>
  <si>
    <t>刘菲</t>
  </si>
  <si>
    <t>吕兆强</t>
  </si>
  <si>
    <t>杨亚东</t>
  </si>
  <si>
    <t>于志忠</t>
  </si>
  <si>
    <t>陈伟民</t>
  </si>
  <si>
    <t>吴其军</t>
  </si>
  <si>
    <t>王滢</t>
  </si>
  <si>
    <t>赖凤连</t>
  </si>
  <si>
    <t>汪永华</t>
  </si>
  <si>
    <t>韩广鑫</t>
  </si>
  <si>
    <t>姜英杰</t>
  </si>
  <si>
    <t>吴清敏</t>
  </si>
  <si>
    <t>杨芝</t>
  </si>
  <si>
    <t>钟光福</t>
  </si>
  <si>
    <t>崔波</t>
  </si>
  <si>
    <t>翟惠婷</t>
  </si>
  <si>
    <t>郑旭</t>
  </si>
  <si>
    <t>柯林富</t>
  </si>
  <si>
    <t>黄志林</t>
  </si>
  <si>
    <t>郭晋锋</t>
  </si>
  <si>
    <t>韩超</t>
  </si>
  <si>
    <t>陈辉明</t>
  </si>
  <si>
    <t>于浩</t>
  </si>
  <si>
    <t>程鑫</t>
  </si>
  <si>
    <t>吴聪颖</t>
  </si>
  <si>
    <t>罗天</t>
  </si>
  <si>
    <t>杨俊梁</t>
  </si>
  <si>
    <t>顾飒</t>
  </si>
  <si>
    <t>廖元宵</t>
  </si>
  <si>
    <t>张佩永</t>
  </si>
  <si>
    <t>路兰</t>
  </si>
  <si>
    <t>刘珍琦</t>
  </si>
  <si>
    <t>潘世明</t>
  </si>
  <si>
    <t>叶进兴</t>
  </si>
  <si>
    <t>梁成康</t>
  </si>
  <si>
    <t>贾惠天</t>
  </si>
  <si>
    <t>姚志程</t>
  </si>
  <si>
    <t>赵宏阳</t>
  </si>
  <si>
    <t>刘可可</t>
  </si>
  <si>
    <t>刘青叶</t>
  </si>
  <si>
    <t>李兆朋</t>
  </si>
  <si>
    <t>李卓</t>
  </si>
  <si>
    <t>杜明</t>
  </si>
  <si>
    <t>杨宏兴</t>
  </si>
  <si>
    <t>康银龙</t>
  </si>
  <si>
    <t>侯布赫</t>
  </si>
  <si>
    <t>陈志翔</t>
  </si>
  <si>
    <t>范杨婵</t>
  </si>
  <si>
    <t>刘家豪</t>
  </si>
  <si>
    <t>刘伟杰</t>
  </si>
  <si>
    <t>艾尔肯·吐尔逊</t>
  </si>
  <si>
    <t>潘庶文</t>
  </si>
  <si>
    <t>范杨梅</t>
  </si>
  <si>
    <t>游黄静</t>
  </si>
  <si>
    <t>张兆海</t>
  </si>
  <si>
    <t>储成波</t>
  </si>
  <si>
    <t>杨文豪</t>
  </si>
  <si>
    <t>王嗣尧</t>
  </si>
  <si>
    <t>范敦华</t>
  </si>
  <si>
    <t>杜鹏</t>
  </si>
  <si>
    <t>刘健</t>
  </si>
  <si>
    <t>李锦波</t>
  </si>
  <si>
    <t>游文杰</t>
  </si>
  <si>
    <t>石欣宇</t>
  </si>
  <si>
    <t>李栋</t>
  </si>
  <si>
    <t>石茂寒</t>
  </si>
  <si>
    <t>夏贝</t>
  </si>
  <si>
    <t>刘帅兴</t>
  </si>
  <si>
    <t>苏灯枝</t>
  </si>
  <si>
    <t>周刚</t>
  </si>
  <si>
    <t>魏建平</t>
  </si>
  <si>
    <t>袁杉</t>
  </si>
  <si>
    <t>何凯</t>
  </si>
  <si>
    <t>王雨琪</t>
  </si>
  <si>
    <t>刘学梅</t>
  </si>
  <si>
    <t>吴科</t>
  </si>
  <si>
    <t>艾银娟</t>
  </si>
  <si>
    <t>胡攀</t>
  </si>
  <si>
    <t>张小龙</t>
  </si>
  <si>
    <t>崔泰林</t>
  </si>
  <si>
    <t>林亮斌</t>
  </si>
  <si>
    <t>杨倩</t>
  </si>
  <si>
    <t>孙浩</t>
  </si>
  <si>
    <t>曾卫</t>
  </si>
  <si>
    <t>梁臣</t>
  </si>
  <si>
    <t>丁柯云</t>
  </si>
  <si>
    <t>何靖</t>
  </si>
  <si>
    <t>柯根坤</t>
  </si>
  <si>
    <t>彭克明</t>
  </si>
  <si>
    <t>刘晓东</t>
  </si>
  <si>
    <t>潘旭</t>
  </si>
  <si>
    <t>刘磊</t>
  </si>
  <si>
    <t>葛星</t>
  </si>
  <si>
    <t>何勇</t>
  </si>
  <si>
    <t>梁树钊</t>
  </si>
  <si>
    <t>高霞</t>
  </si>
  <si>
    <t>程智海</t>
  </si>
  <si>
    <t>邱雪</t>
  </si>
  <si>
    <t>朱天赐</t>
  </si>
  <si>
    <t>黄作成</t>
  </si>
  <si>
    <t>顾聪</t>
  </si>
  <si>
    <t>董彬彬</t>
  </si>
  <si>
    <t>蓝仪</t>
  </si>
  <si>
    <t>董新换</t>
  </si>
  <si>
    <t>赵斌</t>
  </si>
  <si>
    <t>谢奋强</t>
  </si>
  <si>
    <t>潘众</t>
  </si>
  <si>
    <t>张瑜</t>
  </si>
  <si>
    <t>文祖斌</t>
  </si>
  <si>
    <t>丁浩文</t>
  </si>
  <si>
    <t>熊伟</t>
  </si>
  <si>
    <t>代鑫鑫</t>
  </si>
  <si>
    <t>张敬雨</t>
  </si>
  <si>
    <t>韩旭</t>
  </si>
  <si>
    <t>郑健</t>
  </si>
  <si>
    <t>张月</t>
  </si>
  <si>
    <t>代长胜</t>
  </si>
  <si>
    <t>郭桂平</t>
  </si>
  <si>
    <t>王天宏</t>
  </si>
  <si>
    <t>唐旭</t>
  </si>
  <si>
    <t>徐鹏娟</t>
  </si>
  <si>
    <t>叶艳州</t>
  </si>
  <si>
    <t>卢芳</t>
  </si>
  <si>
    <t>杨晨</t>
  </si>
  <si>
    <t>王茯</t>
  </si>
  <si>
    <t>张睿杰</t>
  </si>
  <si>
    <t>王雨</t>
  </si>
  <si>
    <t>罗小刚</t>
  </si>
  <si>
    <t>葛帅</t>
  </si>
  <si>
    <t>刘汝金</t>
  </si>
  <si>
    <t>吴伟伟</t>
  </si>
  <si>
    <t>沙兴超</t>
  </si>
  <si>
    <t>俞婷</t>
  </si>
  <si>
    <t>陈伟</t>
  </si>
  <si>
    <t>张旭</t>
  </si>
  <si>
    <t>乐初崎</t>
  </si>
  <si>
    <t>杨静</t>
  </si>
  <si>
    <t>陈璐</t>
  </si>
  <si>
    <t>冯前进</t>
  </si>
  <si>
    <t>杨名炫</t>
  </si>
  <si>
    <t>张泰</t>
  </si>
  <si>
    <t>姜海波</t>
  </si>
  <si>
    <t>马瑞鸿</t>
  </si>
  <si>
    <t>齐康宁</t>
  </si>
  <si>
    <t>赵敏华</t>
  </si>
  <si>
    <t>陶源</t>
  </si>
  <si>
    <t>张晓敏</t>
  </si>
  <si>
    <t>杨博</t>
  </si>
  <si>
    <t>吴庆</t>
  </si>
  <si>
    <t>陈治文</t>
  </si>
  <si>
    <t>曹博文</t>
  </si>
  <si>
    <t>王菊</t>
  </si>
  <si>
    <t>廖海棠</t>
  </si>
  <si>
    <t>廖健思</t>
  </si>
  <si>
    <t>肖俊</t>
  </si>
  <si>
    <t>符静婷</t>
  </si>
  <si>
    <t>赖宁彬</t>
  </si>
  <si>
    <t>姚冲</t>
  </si>
  <si>
    <t>屈严蒙</t>
  </si>
  <si>
    <t>张鑫</t>
  </si>
  <si>
    <t>黄梓钦</t>
  </si>
  <si>
    <t>安玉莹</t>
  </si>
  <si>
    <t>赵福生</t>
  </si>
  <si>
    <t>王建华</t>
  </si>
  <si>
    <t>蒋雪</t>
  </si>
  <si>
    <t>胡亚男</t>
  </si>
  <si>
    <t>杨德丰</t>
  </si>
  <si>
    <t>李碧茜</t>
  </si>
  <si>
    <t>王凤玉</t>
  </si>
  <si>
    <t>杨耀</t>
  </si>
  <si>
    <t>高梦坷</t>
  </si>
  <si>
    <t>朱荣</t>
  </si>
  <si>
    <t>朱会臣</t>
  </si>
  <si>
    <t>张金静</t>
  </si>
  <si>
    <t>杨洪</t>
  </si>
  <si>
    <t>边凯聪</t>
  </si>
  <si>
    <t>李赛望</t>
  </si>
  <si>
    <t>王宗宏</t>
  </si>
  <si>
    <t>陆晓艳</t>
  </si>
  <si>
    <t>杨露</t>
  </si>
  <si>
    <t>肖宇</t>
  </si>
  <si>
    <t>崔康</t>
  </si>
  <si>
    <t>韩俊亚</t>
  </si>
  <si>
    <t>彭家健</t>
  </si>
  <si>
    <t>葛建园</t>
  </si>
  <si>
    <t>顾沈慧</t>
  </si>
  <si>
    <t>刘春颖</t>
  </si>
  <si>
    <t>陈驰</t>
  </si>
  <si>
    <t>刘凌飞</t>
  </si>
  <si>
    <t>郑爱玲</t>
  </si>
  <si>
    <t>刘建宏</t>
  </si>
  <si>
    <t>唐淼</t>
  </si>
  <si>
    <t>王立泉</t>
  </si>
  <si>
    <t>孟凡吉</t>
  </si>
  <si>
    <t>陈军</t>
  </si>
  <si>
    <t>张峰</t>
  </si>
  <si>
    <t>庄泽强</t>
  </si>
  <si>
    <t>周坤成</t>
  </si>
  <si>
    <t>于峻枫</t>
  </si>
  <si>
    <t>孙彬</t>
  </si>
  <si>
    <t>高迎</t>
  </si>
  <si>
    <t>毛海崧</t>
  </si>
  <si>
    <t>张辉</t>
  </si>
  <si>
    <t>关觉明</t>
  </si>
  <si>
    <t>牟建彰</t>
  </si>
  <si>
    <t>曾涛</t>
  </si>
  <si>
    <t>孙利平</t>
  </si>
  <si>
    <t>杨桂连</t>
  </si>
  <si>
    <t>王玉虎</t>
  </si>
  <si>
    <t>张莹</t>
  </si>
  <si>
    <t>张洁锐</t>
  </si>
  <si>
    <t>朱宇锋</t>
  </si>
  <si>
    <t>李丹阳</t>
  </si>
  <si>
    <t>刘晨</t>
  </si>
  <si>
    <t>舒晓斌</t>
  </si>
  <si>
    <t>乔立波</t>
  </si>
  <si>
    <t>陈国章</t>
  </si>
  <si>
    <t>王娇</t>
  </si>
  <si>
    <t>徐蒋益</t>
  </si>
  <si>
    <t>史帆</t>
  </si>
  <si>
    <t>戴挺</t>
  </si>
  <si>
    <t>魏君宇</t>
  </si>
  <si>
    <t>李岩</t>
  </si>
  <si>
    <t>何锦波</t>
  </si>
  <si>
    <t>王臣臣</t>
  </si>
  <si>
    <t>沈燕</t>
  </si>
  <si>
    <t>刘诚</t>
  </si>
  <si>
    <t>汤朝伟</t>
  </si>
  <si>
    <t>蓝志林</t>
  </si>
  <si>
    <t>徐刚</t>
  </si>
  <si>
    <t>李小洪</t>
  </si>
  <si>
    <t>倪文炜</t>
  </si>
  <si>
    <t>王翠翠</t>
  </si>
  <si>
    <t>吴铜</t>
  </si>
  <si>
    <t>冀爱强</t>
  </si>
  <si>
    <t>阳明超</t>
  </si>
  <si>
    <t>陈源</t>
  </si>
  <si>
    <t>李岭</t>
  </si>
  <si>
    <t>王依</t>
  </si>
  <si>
    <t>李慧敏</t>
  </si>
  <si>
    <t>向显</t>
  </si>
  <si>
    <t>刘潇屿</t>
  </si>
  <si>
    <t>黄山宝</t>
  </si>
  <si>
    <t>何震炜</t>
  </si>
  <si>
    <t>张龙</t>
  </si>
  <si>
    <t>贾炎普</t>
  </si>
  <si>
    <t>张启成</t>
  </si>
  <si>
    <t>胡悦</t>
  </si>
  <si>
    <t>孙良保</t>
  </si>
  <si>
    <t>孙艳</t>
  </si>
  <si>
    <t>朱文超</t>
  </si>
  <si>
    <t>张飞</t>
  </si>
  <si>
    <t>熊宁银</t>
  </si>
  <si>
    <t>洛绒拥色</t>
  </si>
  <si>
    <t>刘德祥</t>
  </si>
  <si>
    <t>李槐栋</t>
  </si>
  <si>
    <t>王勇</t>
  </si>
  <si>
    <t>曹小龙</t>
  </si>
  <si>
    <t>贾国梁</t>
  </si>
  <si>
    <t>黄惠泉</t>
  </si>
  <si>
    <t>毕忠伟</t>
  </si>
  <si>
    <t>乔佳琳</t>
  </si>
  <si>
    <t>孙长海</t>
  </si>
  <si>
    <t>张国强</t>
  </si>
  <si>
    <t>赵天文</t>
  </si>
  <si>
    <t>赵振华</t>
  </si>
  <si>
    <t>周敏</t>
  </si>
  <si>
    <t>杨华</t>
  </si>
  <si>
    <t>张雪燕</t>
  </si>
  <si>
    <t>孙玉军</t>
  </si>
  <si>
    <t>姚金龙</t>
  </si>
  <si>
    <t>任立超</t>
  </si>
  <si>
    <t>穆根林</t>
  </si>
  <si>
    <t>余鹏飞</t>
  </si>
  <si>
    <t>刘文</t>
  </si>
  <si>
    <t>陈康康</t>
  </si>
  <si>
    <t>陈梓呈</t>
  </si>
  <si>
    <t>黄山</t>
  </si>
  <si>
    <t>张雪</t>
  </si>
  <si>
    <t>任革</t>
  </si>
  <si>
    <t>沈全福</t>
  </si>
  <si>
    <t>何华杰</t>
  </si>
  <si>
    <t>王亚川</t>
  </si>
  <si>
    <t>周峰</t>
  </si>
  <si>
    <t>相建</t>
  </si>
  <si>
    <t>李杰松</t>
  </si>
  <si>
    <t>吴继能</t>
  </si>
  <si>
    <t>叶美坚</t>
  </si>
  <si>
    <t>廖铎</t>
  </si>
  <si>
    <t>林雪峰</t>
  </si>
  <si>
    <t>徐佳佳</t>
  </si>
  <si>
    <t>马欣</t>
  </si>
  <si>
    <t>程林杰</t>
  </si>
  <si>
    <t>张鹏飞</t>
  </si>
  <si>
    <t>唐贵银</t>
  </si>
  <si>
    <t>吴高海</t>
  </si>
  <si>
    <t>吴明哲</t>
  </si>
  <si>
    <t>金龙</t>
  </si>
  <si>
    <t>邱迪彬</t>
  </si>
  <si>
    <t>易林峰</t>
  </si>
  <si>
    <t>范鑫</t>
  </si>
  <si>
    <t>姚志华</t>
  </si>
  <si>
    <t>武波</t>
  </si>
  <si>
    <t>管清梓</t>
  </si>
  <si>
    <t>杨东华</t>
  </si>
  <si>
    <t>马雨辰</t>
  </si>
  <si>
    <t>陈正威</t>
  </si>
  <si>
    <t>潘鹏</t>
  </si>
  <si>
    <t>王菲</t>
  </si>
  <si>
    <t>刘梓越</t>
  </si>
  <si>
    <t>耿树健</t>
  </si>
  <si>
    <t>鲜先近</t>
  </si>
  <si>
    <t>冉洪瑜</t>
  </si>
  <si>
    <t>吴杰旋</t>
  </si>
  <si>
    <t>张海兵</t>
  </si>
  <si>
    <t>刘海燕</t>
  </si>
  <si>
    <t>刘丹丹</t>
  </si>
  <si>
    <t>郑俊峰</t>
  </si>
  <si>
    <t>孙程</t>
  </si>
  <si>
    <t>李孟阳</t>
  </si>
  <si>
    <t>马宏伟</t>
  </si>
  <si>
    <t>黄贝</t>
  </si>
  <si>
    <t>魏兵</t>
  </si>
  <si>
    <t>李达</t>
  </si>
  <si>
    <t>吕朝辉</t>
  </si>
  <si>
    <t>沈云超</t>
  </si>
  <si>
    <t>巫光台</t>
  </si>
  <si>
    <t>余白蓉</t>
  </si>
  <si>
    <t>肖国军</t>
  </si>
  <si>
    <t>刘雪松</t>
  </si>
  <si>
    <t>魏本帅</t>
  </si>
  <si>
    <t>陆汝梅</t>
  </si>
  <si>
    <t>王琦</t>
  </si>
  <si>
    <t>陈涛</t>
  </si>
  <si>
    <t>尹林海</t>
  </si>
  <si>
    <t>钟炳钊</t>
  </si>
  <si>
    <t>顾祺恺</t>
  </si>
  <si>
    <t>肖丽丽</t>
  </si>
  <si>
    <t>张国立</t>
  </si>
  <si>
    <t>杨晓蒙</t>
  </si>
  <si>
    <t>方晓佩</t>
  </si>
  <si>
    <t>资世国</t>
  </si>
  <si>
    <t>杨春兰</t>
  </si>
  <si>
    <t>李堡磊</t>
  </si>
  <si>
    <t>王钊</t>
  </si>
  <si>
    <t>范子军</t>
  </si>
  <si>
    <t>陈朝充</t>
  </si>
  <si>
    <t>孙琦</t>
  </si>
  <si>
    <t>孙延锋</t>
  </si>
  <si>
    <t>罗铭明</t>
  </si>
  <si>
    <t>惠海东</t>
  </si>
  <si>
    <t>田晓杰</t>
  </si>
  <si>
    <t>王海廷</t>
  </si>
  <si>
    <t>靳玲玲</t>
  </si>
  <si>
    <t>张晓宁</t>
  </si>
  <si>
    <t>郑喜姬</t>
  </si>
  <si>
    <t>江子龙</t>
  </si>
  <si>
    <t>孙长虎</t>
  </si>
  <si>
    <t>张丹</t>
  </si>
  <si>
    <t>万小龙</t>
  </si>
  <si>
    <t>魏璐</t>
  </si>
  <si>
    <t>王莉莎</t>
  </si>
  <si>
    <t>鲁莹</t>
  </si>
  <si>
    <t>宋调利</t>
  </si>
  <si>
    <t>罗冰鑫</t>
  </si>
  <si>
    <t>赵四堂</t>
  </si>
  <si>
    <t>海正财</t>
  </si>
  <si>
    <t>叶龙</t>
  </si>
  <si>
    <t>李振江</t>
  </si>
  <si>
    <t>周启宙</t>
  </si>
  <si>
    <t>黄春雷</t>
  </si>
  <si>
    <t>邵冠超</t>
  </si>
  <si>
    <t>王聪</t>
  </si>
  <si>
    <t>林智男</t>
  </si>
  <si>
    <t>王志存</t>
  </si>
  <si>
    <t>常云</t>
  </si>
  <si>
    <t>李小龙</t>
  </si>
  <si>
    <t>丛浩</t>
  </si>
  <si>
    <t>孟合辉</t>
  </si>
  <si>
    <t>沈克都</t>
  </si>
  <si>
    <t>田丰</t>
  </si>
  <si>
    <t>李亚辉</t>
  </si>
  <si>
    <t>王少伟</t>
  </si>
  <si>
    <t>李载兴</t>
  </si>
  <si>
    <t>严雪婷</t>
  </si>
  <si>
    <t>李林</t>
  </si>
  <si>
    <t>康麟</t>
  </si>
  <si>
    <t>焦雨萌</t>
  </si>
  <si>
    <t>贾金新</t>
  </si>
  <si>
    <t>陈强</t>
  </si>
  <si>
    <t>王新阳</t>
  </si>
  <si>
    <t>蒋欣</t>
  </si>
  <si>
    <t>白向东</t>
  </si>
  <si>
    <t>侯晓珊</t>
  </si>
  <si>
    <t>张岩</t>
  </si>
  <si>
    <t>陈昊</t>
  </si>
  <si>
    <t>桂广旭</t>
  </si>
  <si>
    <t>杜春雪</t>
  </si>
  <si>
    <t>夏爱武</t>
  </si>
  <si>
    <t>石庆</t>
  </si>
  <si>
    <t>廖腊梅</t>
  </si>
  <si>
    <t>梁囤</t>
  </si>
  <si>
    <t>刘艺</t>
  </si>
  <si>
    <t>王松</t>
  </si>
  <si>
    <t>童岷良</t>
  </si>
  <si>
    <t>李上</t>
  </si>
  <si>
    <t>刘海波</t>
  </si>
  <si>
    <t>李如清</t>
  </si>
  <si>
    <t>王先清</t>
  </si>
  <si>
    <t>白永余</t>
  </si>
  <si>
    <t>诸文祥</t>
  </si>
  <si>
    <t>蒋英民</t>
  </si>
  <si>
    <t>罗泳帮</t>
  </si>
  <si>
    <t>李儒钻</t>
  </si>
  <si>
    <t>周加毫</t>
  </si>
  <si>
    <t>何达</t>
  </si>
  <si>
    <t>王玮</t>
  </si>
  <si>
    <t>崔文</t>
  </si>
  <si>
    <t>白浩</t>
  </si>
  <si>
    <t>刘福玉</t>
  </si>
  <si>
    <t>董瑞</t>
  </si>
  <si>
    <t>康晓琪</t>
  </si>
  <si>
    <t>段强</t>
  </si>
  <si>
    <t>海米提·艾尔肯</t>
  </si>
  <si>
    <t>金文丰</t>
  </si>
  <si>
    <t>张亮</t>
  </si>
  <si>
    <t>钟红华</t>
  </si>
  <si>
    <t>王振兴</t>
  </si>
  <si>
    <t>刘俊军</t>
  </si>
  <si>
    <t>杨俊</t>
  </si>
  <si>
    <t>姚燕林</t>
  </si>
  <si>
    <t>蒋瑶</t>
  </si>
  <si>
    <t>李维斌</t>
  </si>
  <si>
    <t>黄建中</t>
  </si>
  <si>
    <t>刘自琦</t>
  </si>
  <si>
    <t>肖金贵</t>
  </si>
  <si>
    <t>吴威龙</t>
  </si>
  <si>
    <t>欧有标</t>
  </si>
  <si>
    <t>王傲</t>
  </si>
  <si>
    <t>罗飞</t>
  </si>
  <si>
    <t>张旭东</t>
  </si>
  <si>
    <t>路志恩</t>
  </si>
  <si>
    <t>刘雪锋</t>
  </si>
  <si>
    <t>张佳贺</t>
  </si>
  <si>
    <t>任康</t>
  </si>
  <si>
    <t>陈创森</t>
  </si>
  <si>
    <t>马飞冻</t>
  </si>
  <si>
    <t>刘娟</t>
  </si>
  <si>
    <t>黄艳丽</t>
  </si>
  <si>
    <t>张乐</t>
  </si>
  <si>
    <t>申林军</t>
  </si>
  <si>
    <t>张晶璇</t>
  </si>
  <si>
    <t>潘澹彪</t>
  </si>
  <si>
    <t>臧晓玉</t>
  </si>
  <si>
    <t>王标</t>
  </si>
  <si>
    <t>李晓敏</t>
  </si>
  <si>
    <t>刘进亮</t>
  </si>
  <si>
    <t>苏亮亮</t>
  </si>
  <si>
    <t>董海伟</t>
  </si>
  <si>
    <t>吴永卓</t>
  </si>
  <si>
    <t>宽太当主</t>
  </si>
  <si>
    <t>刘猛</t>
  </si>
  <si>
    <t>范慧健</t>
  </si>
  <si>
    <t>曾建</t>
  </si>
  <si>
    <t>覃维维</t>
  </si>
  <si>
    <t>赖文亮</t>
  </si>
  <si>
    <t>向李毅</t>
  </si>
  <si>
    <t>冯梦</t>
  </si>
  <si>
    <t>徐洁锋</t>
  </si>
  <si>
    <t>刘建</t>
  </si>
  <si>
    <t>杜唐伟</t>
  </si>
  <si>
    <t>卢柏稳</t>
  </si>
  <si>
    <t>桂勇</t>
  </si>
  <si>
    <t>陈伟明</t>
  </si>
  <si>
    <t>马祥午</t>
  </si>
  <si>
    <t>马强</t>
  </si>
  <si>
    <t>杜平平</t>
  </si>
  <si>
    <t>蔡瀚辉</t>
  </si>
  <si>
    <t>彭俊琨</t>
  </si>
  <si>
    <t>马召兴</t>
  </si>
  <si>
    <t>朱海正</t>
  </si>
  <si>
    <t>马春祥</t>
  </si>
  <si>
    <t>王谦</t>
  </si>
  <si>
    <t>田伟洲</t>
  </si>
  <si>
    <t>赵继兴</t>
  </si>
  <si>
    <t>王俏</t>
  </si>
  <si>
    <t>范银龙</t>
  </si>
  <si>
    <t>欧中涛</t>
  </si>
  <si>
    <t>龚杰</t>
  </si>
  <si>
    <t>李潘</t>
  </si>
  <si>
    <t>梁晓丽</t>
  </si>
  <si>
    <t>王建平</t>
  </si>
  <si>
    <t>李辉辉</t>
  </si>
  <si>
    <t>柯迎迎</t>
  </si>
  <si>
    <t>刘浩</t>
  </si>
  <si>
    <t>黄士林</t>
  </si>
  <si>
    <t>张俊清</t>
  </si>
  <si>
    <t>王巴雅尔吐</t>
  </si>
  <si>
    <t>陈嘉荣</t>
  </si>
  <si>
    <t>马小龙</t>
  </si>
  <si>
    <t>江河</t>
  </si>
  <si>
    <t>李行</t>
  </si>
  <si>
    <t>顾锴</t>
  </si>
  <si>
    <t>陈长群</t>
  </si>
  <si>
    <t>何运</t>
  </si>
  <si>
    <t>顾小龙</t>
  </si>
  <si>
    <t>李敬战</t>
  </si>
  <si>
    <t>廖红梅</t>
  </si>
  <si>
    <t>韩新龙</t>
  </si>
  <si>
    <t>刘明杨</t>
  </si>
  <si>
    <t>黎川</t>
  </si>
  <si>
    <t>胡宝鑫</t>
  </si>
  <si>
    <t>张军</t>
  </si>
  <si>
    <t>黄海涛</t>
  </si>
  <si>
    <t>吴素芬</t>
  </si>
  <si>
    <t>沈顺德</t>
  </si>
  <si>
    <t>梁华粤</t>
  </si>
  <si>
    <t>毕强</t>
  </si>
  <si>
    <t>顾倩文</t>
  </si>
  <si>
    <t>王小雨</t>
  </si>
  <si>
    <t>唐勇</t>
  </si>
  <si>
    <t>李天宇</t>
  </si>
  <si>
    <t>陈跃</t>
  </si>
  <si>
    <t>王志钦</t>
  </si>
  <si>
    <t>陈杰</t>
  </si>
  <si>
    <t>王进</t>
  </si>
  <si>
    <t>李坤</t>
  </si>
  <si>
    <t>张轶少</t>
  </si>
  <si>
    <t>王宜振</t>
  </si>
  <si>
    <t>史向前</t>
  </si>
  <si>
    <t>周海月</t>
  </si>
  <si>
    <t>张望</t>
  </si>
  <si>
    <t>郭佳伟</t>
  </si>
  <si>
    <t>孙金能</t>
  </si>
  <si>
    <t>王海川</t>
  </si>
  <si>
    <t>侯强</t>
  </si>
  <si>
    <t>胡京京</t>
  </si>
  <si>
    <t>赵小亚</t>
  </si>
  <si>
    <t>刘耀辉</t>
  </si>
  <si>
    <t>乔冰</t>
  </si>
  <si>
    <t>陈垒</t>
  </si>
  <si>
    <t>单世元</t>
  </si>
  <si>
    <t>魏飞</t>
  </si>
  <si>
    <t>周德胜</t>
  </si>
  <si>
    <t>梁雪松</t>
  </si>
  <si>
    <t>朱琳</t>
  </si>
  <si>
    <t>李路遥</t>
  </si>
  <si>
    <t>陈紫健</t>
  </si>
  <si>
    <t>李展松</t>
  </si>
  <si>
    <t>黄剑锋</t>
  </si>
  <si>
    <t>林晓达</t>
  </si>
  <si>
    <t>陈世钰</t>
  </si>
  <si>
    <t>黄文伶</t>
  </si>
  <si>
    <t>吴建华</t>
  </si>
  <si>
    <t>刘云和</t>
  </si>
  <si>
    <t>俞强</t>
  </si>
  <si>
    <t>王海源</t>
  </si>
  <si>
    <t>柯朋聪</t>
  </si>
  <si>
    <t>黄晓艳</t>
  </si>
  <si>
    <t>田小帅</t>
  </si>
  <si>
    <t>顾丹宇</t>
  </si>
  <si>
    <t>杨贻根</t>
  </si>
  <si>
    <t>李红涛</t>
  </si>
  <si>
    <t>许玉苹</t>
  </si>
  <si>
    <t>陈娟</t>
  </si>
  <si>
    <t>黄亚星</t>
  </si>
  <si>
    <t>赵驰</t>
  </si>
  <si>
    <t>佟金帅</t>
  </si>
  <si>
    <t>彭恩平</t>
  </si>
  <si>
    <t>张万海</t>
  </si>
  <si>
    <t>宋永占</t>
  </si>
  <si>
    <t>姚杨聪雄</t>
  </si>
  <si>
    <t>刁芃延</t>
  </si>
  <si>
    <t>陈明才</t>
  </si>
  <si>
    <t>刁晓东</t>
  </si>
  <si>
    <t>吴昊明</t>
  </si>
  <si>
    <t>曾海洋</t>
  </si>
  <si>
    <t>于润华</t>
  </si>
  <si>
    <t>徐文龙</t>
  </si>
  <si>
    <t>焦克辉</t>
  </si>
  <si>
    <t>黄平</t>
  </si>
  <si>
    <t>代广梅</t>
  </si>
  <si>
    <t>谢超</t>
  </si>
  <si>
    <t>赵燕子</t>
  </si>
  <si>
    <t>陈冲</t>
  </si>
  <si>
    <t>朱旭</t>
  </si>
  <si>
    <t>唐文</t>
  </si>
  <si>
    <t>史佳欣</t>
  </si>
  <si>
    <t>张吉峰</t>
  </si>
  <si>
    <t>石洋洋</t>
  </si>
  <si>
    <t>曾伟平</t>
  </si>
  <si>
    <t>李丽芸</t>
  </si>
  <si>
    <t>范彩珍</t>
  </si>
  <si>
    <t>牛科雄</t>
  </si>
  <si>
    <t>肖雄飞</t>
  </si>
  <si>
    <t>李绥亮</t>
  </si>
  <si>
    <t>许琳琳</t>
  </si>
  <si>
    <t>石志辉</t>
  </si>
  <si>
    <t>马金凤</t>
  </si>
  <si>
    <t>杨林伟</t>
  </si>
  <si>
    <t>刘浪</t>
  </si>
  <si>
    <t>罗旌荣</t>
  </si>
  <si>
    <t>梁伙源</t>
  </si>
  <si>
    <t>武佩光</t>
  </si>
  <si>
    <t>徐福声</t>
  </si>
  <si>
    <t>丁海麟</t>
  </si>
  <si>
    <t>龙涛涛</t>
  </si>
  <si>
    <t>孙登雄</t>
  </si>
  <si>
    <t>蒋洋漾</t>
  </si>
  <si>
    <t>郭钢锋</t>
  </si>
  <si>
    <t>陈铠媛</t>
  </si>
  <si>
    <t>陈然</t>
  </si>
  <si>
    <t>龙喜王</t>
  </si>
  <si>
    <t>李凤羽</t>
  </si>
  <si>
    <t>李莎</t>
  </si>
  <si>
    <t>梁静</t>
  </si>
  <si>
    <t>沈术鹏</t>
  </si>
  <si>
    <t>吴杜洪</t>
  </si>
  <si>
    <t>何汉青</t>
  </si>
  <si>
    <t>唐诗经</t>
  </si>
  <si>
    <t>王天恒</t>
  </si>
  <si>
    <t>黄体将</t>
  </si>
  <si>
    <t>张云河</t>
  </si>
  <si>
    <t>蔡世婷</t>
  </si>
  <si>
    <t>谢小康</t>
  </si>
  <si>
    <t>安庆</t>
  </si>
  <si>
    <t>毛志基</t>
  </si>
  <si>
    <t>章腾</t>
  </si>
  <si>
    <t>孙伟顾</t>
  </si>
  <si>
    <t>康国强</t>
  </si>
  <si>
    <t>齐凯</t>
  </si>
  <si>
    <t>朱正贵</t>
  </si>
  <si>
    <t>陈荣丰</t>
  </si>
  <si>
    <t>潘远兵</t>
  </si>
  <si>
    <t>姚兴才</t>
  </si>
  <si>
    <t>王蕾</t>
  </si>
  <si>
    <t>余丽</t>
  </si>
  <si>
    <t>叶丛林</t>
  </si>
  <si>
    <t>曲勇</t>
  </si>
  <si>
    <t>王嘉伟</t>
  </si>
  <si>
    <t>冯连强</t>
  </si>
  <si>
    <t>廖夏鑫</t>
  </si>
  <si>
    <t>林秀英</t>
  </si>
  <si>
    <t>侯江丽</t>
  </si>
  <si>
    <t>黄镜乔</t>
  </si>
  <si>
    <t>赵来滨</t>
  </si>
  <si>
    <t>李亚</t>
  </si>
  <si>
    <t>刘金利</t>
  </si>
  <si>
    <t>周莉</t>
  </si>
  <si>
    <t>蔡兴旺</t>
  </si>
  <si>
    <t>熊光荣</t>
  </si>
  <si>
    <t>文聪</t>
  </si>
  <si>
    <t>严亚斌</t>
  </si>
  <si>
    <t>廖尚汕</t>
  </si>
  <si>
    <t>官安安</t>
  </si>
  <si>
    <t>马金丹</t>
  </si>
  <si>
    <t>樊家槟</t>
  </si>
  <si>
    <t>于涛</t>
  </si>
  <si>
    <t>薄敬祥</t>
  </si>
  <si>
    <t>宁荣</t>
  </si>
  <si>
    <t>沈可卿</t>
  </si>
  <si>
    <t>黄维</t>
  </si>
  <si>
    <t>徐燕根</t>
  </si>
  <si>
    <t>段晓玉</t>
  </si>
  <si>
    <t>梁海兵</t>
  </si>
  <si>
    <t>张月娥</t>
  </si>
  <si>
    <t>江梦圆</t>
  </si>
  <si>
    <t>梁健斌</t>
  </si>
  <si>
    <t>李成平</t>
  </si>
  <si>
    <t>蔡小玮</t>
  </si>
  <si>
    <t>段成</t>
  </si>
  <si>
    <t>黄启运</t>
  </si>
  <si>
    <t>赵赫</t>
  </si>
  <si>
    <t>周家轮</t>
  </si>
  <si>
    <t>汪洪洋</t>
  </si>
  <si>
    <t>李袁媛</t>
  </si>
  <si>
    <t>张磊</t>
  </si>
  <si>
    <t>肖肖</t>
  </si>
  <si>
    <t>余红升</t>
  </si>
  <si>
    <t>彭国强</t>
  </si>
  <si>
    <t>刘凯凯</t>
  </si>
  <si>
    <t>郝燕磊</t>
  </si>
  <si>
    <t>高聚元</t>
  </si>
  <si>
    <t>廖国平</t>
  </si>
  <si>
    <t>万繁</t>
  </si>
  <si>
    <t>林泽帆</t>
  </si>
  <si>
    <t>胡耀</t>
  </si>
  <si>
    <t>李继川</t>
  </si>
  <si>
    <t>盛平友</t>
  </si>
  <si>
    <t>佟斌斌</t>
  </si>
  <si>
    <t>李彦淳</t>
  </si>
  <si>
    <t>彭龙辉</t>
  </si>
  <si>
    <t>张晓彬</t>
  </si>
  <si>
    <t>林怡生</t>
  </si>
  <si>
    <t>邓亮</t>
  </si>
  <si>
    <t>刘媛媛</t>
  </si>
  <si>
    <t>李会方</t>
  </si>
  <si>
    <t>周宝振</t>
  </si>
  <si>
    <t>马迪</t>
  </si>
  <si>
    <t>骆善科</t>
  </si>
  <si>
    <t>张淘</t>
  </si>
  <si>
    <t>王盼盼</t>
  </si>
  <si>
    <t>赵舒奇</t>
  </si>
  <si>
    <t>张嘉军</t>
  </si>
  <si>
    <t>齐那仁图雅</t>
  </si>
  <si>
    <t>李振岚</t>
  </si>
  <si>
    <t>曾繁旺</t>
  </si>
  <si>
    <t>黄福花</t>
  </si>
  <si>
    <t>黄枝花</t>
  </si>
  <si>
    <t>孙树栋</t>
  </si>
  <si>
    <t>陈界中</t>
  </si>
  <si>
    <t>李丹</t>
  </si>
  <si>
    <t>徐沛</t>
  </si>
  <si>
    <t>李建华</t>
  </si>
  <si>
    <t>刘晓萌</t>
  </si>
  <si>
    <t>高雷雷</t>
  </si>
  <si>
    <t>郑林典</t>
  </si>
  <si>
    <t>板旺缅</t>
  </si>
  <si>
    <t>林文华</t>
  </si>
  <si>
    <t>麦海彬</t>
  </si>
  <si>
    <t>陈浩</t>
  </si>
  <si>
    <t>何波波</t>
  </si>
  <si>
    <t>曹龙俊</t>
  </si>
  <si>
    <t>崔恒阵</t>
  </si>
  <si>
    <t>蒋棚</t>
  </si>
  <si>
    <t>刘程程</t>
  </si>
  <si>
    <t>张吉刚</t>
  </si>
  <si>
    <t>邱杰</t>
  </si>
  <si>
    <t>蔡培杰</t>
  </si>
  <si>
    <t>盖鹏英</t>
  </si>
  <si>
    <t>谢仲胄</t>
  </si>
  <si>
    <t>刘雄</t>
  </si>
  <si>
    <t>翁益新</t>
  </si>
  <si>
    <t>刘尧新</t>
  </si>
  <si>
    <t>邹雄</t>
  </si>
  <si>
    <t>吕雅昕</t>
  </si>
  <si>
    <t>孔建华</t>
  </si>
  <si>
    <t>高唯</t>
  </si>
  <si>
    <t>夏令</t>
  </si>
  <si>
    <t>林源锦</t>
  </si>
  <si>
    <t>王晨阳</t>
  </si>
  <si>
    <t>张练</t>
  </si>
  <si>
    <t>凌焕湧</t>
  </si>
  <si>
    <t>梁邦翔</t>
  </si>
  <si>
    <t>张威</t>
  </si>
  <si>
    <t>陈丰</t>
  </si>
  <si>
    <t>薛李冰洁</t>
  </si>
  <si>
    <t>关健</t>
  </si>
  <si>
    <t>王柄茹</t>
  </si>
  <si>
    <t>陈文静</t>
  </si>
  <si>
    <t>丘辉新</t>
  </si>
  <si>
    <t>徐丽</t>
  </si>
  <si>
    <t>郑梦姣</t>
  </si>
  <si>
    <t>袁军</t>
  </si>
  <si>
    <t>孙晓莉</t>
  </si>
  <si>
    <t>肖莹</t>
  </si>
  <si>
    <t>庭裕明</t>
  </si>
  <si>
    <t>李兴辉</t>
  </si>
  <si>
    <t>夏圆程</t>
  </si>
  <si>
    <t>林山</t>
  </si>
  <si>
    <t>王艳涛</t>
  </si>
  <si>
    <t>翟涛</t>
  </si>
  <si>
    <t>叶链昌</t>
  </si>
  <si>
    <t>张凯峰</t>
  </si>
  <si>
    <t>黎勇志</t>
  </si>
  <si>
    <t>孟鑫</t>
  </si>
  <si>
    <t>陈志辉</t>
  </si>
  <si>
    <t>周江桥</t>
  </si>
  <si>
    <t>罗薇</t>
  </si>
  <si>
    <t>王振宇</t>
  </si>
  <si>
    <t>邓雅文</t>
  </si>
  <si>
    <t>朴今顺</t>
  </si>
  <si>
    <t>范骏鹏</t>
  </si>
  <si>
    <t>李文威</t>
  </si>
  <si>
    <t>张阳辉</t>
  </si>
  <si>
    <t>林樟</t>
  </si>
  <si>
    <t>陈远军</t>
  </si>
  <si>
    <t>王国军</t>
  </si>
  <si>
    <t>杨子毓</t>
  </si>
  <si>
    <t>叶永全</t>
  </si>
  <si>
    <t>戴家宇</t>
  </si>
  <si>
    <t>叶嘉陵</t>
  </si>
  <si>
    <t>林晖钦</t>
  </si>
  <si>
    <t>陈宋敏</t>
  </si>
  <si>
    <t>田建生</t>
  </si>
  <si>
    <t>尹翔</t>
  </si>
  <si>
    <t>路佚群</t>
  </si>
  <si>
    <t>张银锋</t>
  </si>
  <si>
    <t>李凯</t>
  </si>
  <si>
    <t>李飞</t>
  </si>
  <si>
    <t>曾立诚</t>
  </si>
  <si>
    <t>吴怀安</t>
  </si>
  <si>
    <t>常欢欢</t>
  </si>
  <si>
    <t>黄书媛</t>
  </si>
  <si>
    <t>司马云霄</t>
  </si>
  <si>
    <t>邓国利</t>
  </si>
  <si>
    <t>陈红兵</t>
  </si>
  <si>
    <t>田晓斌</t>
  </si>
  <si>
    <t>陈景清</t>
  </si>
  <si>
    <t>汤慧芳</t>
  </si>
  <si>
    <t>蔡鹏程</t>
  </si>
  <si>
    <t>梁强</t>
  </si>
  <si>
    <t>朱萌</t>
  </si>
  <si>
    <t>李浪</t>
  </si>
  <si>
    <t>韩晓龙</t>
  </si>
  <si>
    <t>杜贞颖</t>
  </si>
  <si>
    <t>陈轩</t>
  </si>
  <si>
    <t>宫志强</t>
  </si>
  <si>
    <t>韦舒婷</t>
  </si>
  <si>
    <t>蒋欣睿</t>
  </si>
  <si>
    <t>潘文轩</t>
  </si>
  <si>
    <t>苏哲顶</t>
  </si>
  <si>
    <t>吴荣</t>
  </si>
  <si>
    <t>杨康</t>
  </si>
  <si>
    <t>文映霞</t>
  </si>
  <si>
    <t>邹大坤</t>
  </si>
  <si>
    <t>徐高才</t>
  </si>
  <si>
    <t>孙美军</t>
  </si>
  <si>
    <t>胡玲子</t>
  </si>
  <si>
    <t>李伯阳</t>
  </si>
  <si>
    <t>陈丽娟</t>
  </si>
  <si>
    <t>崔凯飞</t>
  </si>
  <si>
    <t>王遥</t>
  </si>
  <si>
    <t>王宝龙</t>
  </si>
  <si>
    <t>矫仲瑞</t>
  </si>
  <si>
    <t>刘菲菲</t>
  </si>
  <si>
    <t>李琼</t>
  </si>
  <si>
    <t>马瑜</t>
  </si>
  <si>
    <t>谢颖菲</t>
  </si>
  <si>
    <t>汪锡斌</t>
  </si>
  <si>
    <t>赵琴雯</t>
  </si>
  <si>
    <t>魏振夫</t>
  </si>
  <si>
    <t>邓浩</t>
  </si>
  <si>
    <t>周志海</t>
  </si>
  <si>
    <t>付新军</t>
  </si>
  <si>
    <t>邹家乐</t>
  </si>
  <si>
    <t>钟玉倩</t>
  </si>
  <si>
    <t>李杨</t>
  </si>
  <si>
    <t>黄锦飞</t>
  </si>
  <si>
    <t>朱志雄</t>
  </si>
  <si>
    <t>陆家瑜</t>
  </si>
  <si>
    <t>何夫进</t>
  </si>
  <si>
    <t>柳宗波</t>
  </si>
  <si>
    <t>郑培鑫</t>
  </si>
  <si>
    <t>刘小金</t>
  </si>
  <si>
    <t>郭小志</t>
  </si>
  <si>
    <t>宋洋洋</t>
  </si>
  <si>
    <t>颜才养</t>
  </si>
  <si>
    <t>闫纪龙</t>
  </si>
  <si>
    <t>冶静凡</t>
  </si>
  <si>
    <t>朱念</t>
  </si>
  <si>
    <t>赵强</t>
  </si>
  <si>
    <t>刘帅</t>
  </si>
  <si>
    <t>刘领</t>
  </si>
  <si>
    <t>赫银丽</t>
  </si>
  <si>
    <t>白艳</t>
  </si>
  <si>
    <t>陈玉环</t>
  </si>
  <si>
    <t>肖文飞</t>
  </si>
  <si>
    <t>余俊弘</t>
  </si>
  <si>
    <t>吴长贺</t>
  </si>
  <si>
    <t>杨旭荣</t>
  </si>
  <si>
    <t>王静雄</t>
  </si>
  <si>
    <t>梅欢欢</t>
  </si>
  <si>
    <t>骞晓宇</t>
  </si>
  <si>
    <t>孙起超</t>
  </si>
  <si>
    <t>郑志滨</t>
  </si>
  <si>
    <t>王溪源</t>
  </si>
  <si>
    <t>林青</t>
  </si>
  <si>
    <t>许云龙</t>
  </si>
  <si>
    <t>吴志浩</t>
  </si>
  <si>
    <t>廖文盛</t>
  </si>
  <si>
    <t>唐学军</t>
  </si>
  <si>
    <t>刘文东</t>
  </si>
  <si>
    <t>陈庆奇</t>
  </si>
  <si>
    <t>王正</t>
  </si>
  <si>
    <t>赵万松</t>
  </si>
  <si>
    <t>谢友信</t>
  </si>
  <si>
    <t>吕楠</t>
  </si>
  <si>
    <t>郑培东</t>
  </si>
  <si>
    <t>徐千金</t>
  </si>
  <si>
    <t>魏世泰</t>
  </si>
  <si>
    <t>王智</t>
  </si>
  <si>
    <t>寇子旺</t>
  </si>
  <si>
    <t>王浩然</t>
  </si>
  <si>
    <t>姬博</t>
  </si>
  <si>
    <t>侯莎莎</t>
  </si>
  <si>
    <t>黄腾飞</t>
  </si>
  <si>
    <t>胡文春</t>
  </si>
  <si>
    <t>李廷康</t>
  </si>
  <si>
    <t>梁徐燕</t>
  </si>
  <si>
    <t>刘晓波</t>
  </si>
  <si>
    <t>程杨</t>
  </si>
  <si>
    <t>蔡文亮</t>
  </si>
  <si>
    <t>赵丹丹</t>
  </si>
  <si>
    <t>陈欣</t>
  </si>
  <si>
    <t>程强</t>
  </si>
  <si>
    <t>周顺</t>
  </si>
  <si>
    <t>乐栋梁</t>
  </si>
  <si>
    <t>肖骊</t>
  </si>
  <si>
    <t>梁梦怡</t>
  </si>
  <si>
    <t>钟海清</t>
  </si>
  <si>
    <t>蔡明亮</t>
  </si>
  <si>
    <t>杨经通</t>
  </si>
  <si>
    <t>杨克</t>
  </si>
  <si>
    <t>苏政锋</t>
  </si>
  <si>
    <t>林俊材</t>
  </si>
  <si>
    <t>齐钊</t>
  </si>
  <si>
    <t>邹艳龙</t>
  </si>
  <si>
    <t>兰权河</t>
  </si>
  <si>
    <t>谢树忠</t>
  </si>
  <si>
    <t>梁玉</t>
  </si>
  <si>
    <t>陈义</t>
  </si>
  <si>
    <t>蔡道成</t>
  </si>
  <si>
    <t>黄腾伟</t>
  </si>
  <si>
    <t>黎雪梅</t>
  </si>
  <si>
    <t>刘旭景</t>
  </si>
  <si>
    <t>包靖</t>
  </si>
  <si>
    <t>蔡恒辉</t>
  </si>
  <si>
    <t>孟晓</t>
  </si>
  <si>
    <t>黄远</t>
  </si>
  <si>
    <t>肖毛毛</t>
  </si>
  <si>
    <t>李维聪</t>
  </si>
  <si>
    <t>施福明</t>
  </si>
  <si>
    <t>白建文</t>
  </si>
  <si>
    <t>苏惜惜</t>
  </si>
  <si>
    <t>周发明</t>
  </si>
  <si>
    <t>姜定</t>
  </si>
  <si>
    <t>陈劲彬</t>
  </si>
  <si>
    <t>蔡仁超</t>
  </si>
  <si>
    <t>韦冠发</t>
  </si>
  <si>
    <t>罗琨</t>
  </si>
  <si>
    <t>谷守国</t>
  </si>
  <si>
    <t>王启亮</t>
  </si>
  <si>
    <t>王芳芳</t>
  </si>
  <si>
    <t>任秋峰</t>
  </si>
  <si>
    <t>谭爱萍</t>
  </si>
  <si>
    <t>陈昌森</t>
  </si>
  <si>
    <t>肖汶</t>
  </si>
  <si>
    <t>黎建国</t>
  </si>
  <si>
    <t>薛玮</t>
  </si>
  <si>
    <t>麦志明</t>
  </si>
  <si>
    <t>李玉朋</t>
  </si>
  <si>
    <t>冯建宇</t>
  </si>
  <si>
    <t>韦家欢</t>
  </si>
  <si>
    <t>袁帅</t>
  </si>
  <si>
    <t>马云龙</t>
  </si>
  <si>
    <t>楼灵姣</t>
  </si>
  <si>
    <t>许静清</t>
  </si>
  <si>
    <t>丁媛</t>
  </si>
  <si>
    <t>周广远</t>
  </si>
  <si>
    <t>王龙</t>
  </si>
  <si>
    <t>林欣</t>
  </si>
  <si>
    <t>朱炳煌</t>
  </si>
  <si>
    <t>朱丹</t>
  </si>
  <si>
    <t>陆兆义</t>
  </si>
  <si>
    <t>张焕良</t>
  </si>
  <si>
    <t>谢彬彬</t>
  </si>
  <si>
    <t>张洁</t>
  </si>
  <si>
    <t>余若兰</t>
  </si>
  <si>
    <t>徐健</t>
  </si>
  <si>
    <t>梁进</t>
  </si>
  <si>
    <t>吕斌</t>
  </si>
  <si>
    <t>孙丽雪</t>
  </si>
  <si>
    <t>孙存利</t>
  </si>
  <si>
    <t>卞松楠</t>
  </si>
  <si>
    <t>陆杰</t>
  </si>
  <si>
    <t>宋佳志</t>
  </si>
  <si>
    <t>赵旭</t>
  </si>
  <si>
    <t>黄正才</t>
  </si>
  <si>
    <t>陈鹏</t>
  </si>
  <si>
    <t>罗正兵</t>
  </si>
  <si>
    <t>黄怀</t>
  </si>
  <si>
    <t>杜建强</t>
  </si>
  <si>
    <t>李思强</t>
  </si>
  <si>
    <t>秦波</t>
  </si>
  <si>
    <t>龚成</t>
  </si>
  <si>
    <t>徐奇</t>
  </si>
  <si>
    <t>张晶</t>
  </si>
  <si>
    <t>魏晓明</t>
  </si>
  <si>
    <t>陈东东</t>
  </si>
  <si>
    <t>肖志彬</t>
  </si>
  <si>
    <t>娄金</t>
  </si>
  <si>
    <t>林文英</t>
  </si>
  <si>
    <t>陆成</t>
  </si>
  <si>
    <t>张凡</t>
  </si>
  <si>
    <t>钟桂华</t>
  </si>
  <si>
    <t>林杰</t>
  </si>
  <si>
    <t>苏付宝</t>
  </si>
  <si>
    <t>许浩明</t>
  </si>
  <si>
    <t>刘建东</t>
  </si>
  <si>
    <t>陈锦辉</t>
  </si>
  <si>
    <t>孔令思</t>
  </si>
  <si>
    <t>胡威</t>
  </si>
  <si>
    <t>李豪</t>
  </si>
  <si>
    <t>叶文浩</t>
  </si>
  <si>
    <t>罗文高</t>
  </si>
  <si>
    <t>汤永建</t>
  </si>
  <si>
    <t>胡宇</t>
  </si>
  <si>
    <t>商安坤</t>
  </si>
  <si>
    <t>赵大鹏</t>
  </si>
  <si>
    <t>彭露</t>
  </si>
  <si>
    <t>兰明康</t>
  </si>
  <si>
    <t>黄晓</t>
  </si>
  <si>
    <t>毛矛</t>
  </si>
  <si>
    <t>段志斌</t>
  </si>
  <si>
    <t>赵维庆</t>
  </si>
  <si>
    <t>黄志富</t>
  </si>
  <si>
    <t>王建明</t>
  </si>
  <si>
    <t>勾振宇</t>
  </si>
  <si>
    <t>张亚东</t>
  </si>
  <si>
    <t>陈丽莎</t>
  </si>
  <si>
    <t>王甬</t>
  </si>
  <si>
    <t>王亮</t>
  </si>
  <si>
    <t>郑灵珊</t>
  </si>
  <si>
    <t>刘填</t>
  </si>
  <si>
    <t>刘勇</t>
  </si>
  <si>
    <t>朱建华</t>
  </si>
  <si>
    <t>刘燕</t>
  </si>
  <si>
    <t>邓堪庭</t>
  </si>
  <si>
    <t>张兴</t>
  </si>
  <si>
    <t>毛俊邱</t>
  </si>
  <si>
    <t>付聪</t>
  </si>
  <si>
    <t>张后伟</t>
  </si>
  <si>
    <t>付国良</t>
  </si>
  <si>
    <t>何学文</t>
  </si>
  <si>
    <t>陈理清</t>
  </si>
  <si>
    <t>季雪南</t>
  </si>
  <si>
    <t>陈景泉</t>
  </si>
  <si>
    <t>善敏</t>
  </si>
  <si>
    <t>温欢和</t>
  </si>
  <si>
    <t>满达日娃</t>
  </si>
  <si>
    <t>金星</t>
  </si>
  <si>
    <t>徐小荻</t>
  </si>
  <si>
    <t>张依帆</t>
  </si>
  <si>
    <t>陈远</t>
  </si>
  <si>
    <t>程晓雨</t>
  </si>
  <si>
    <t>易露萍</t>
  </si>
  <si>
    <t>范成</t>
  </si>
  <si>
    <t>李成超</t>
  </si>
  <si>
    <t>郑温静</t>
  </si>
  <si>
    <t>金伟</t>
  </si>
  <si>
    <t>邓迪</t>
  </si>
  <si>
    <t>邢广飞</t>
  </si>
  <si>
    <t>钟广源</t>
  </si>
  <si>
    <t>孟微微</t>
  </si>
  <si>
    <t>范祥莹</t>
  </si>
  <si>
    <t>匡九徕</t>
  </si>
  <si>
    <t>危杰</t>
  </si>
  <si>
    <t>李郭</t>
  </si>
  <si>
    <t>韦东</t>
  </si>
  <si>
    <t>赵绍雄</t>
  </si>
  <si>
    <t>覃粒红</t>
  </si>
  <si>
    <t>胡武杰</t>
  </si>
  <si>
    <t>严丽娜</t>
  </si>
  <si>
    <t>陈功林</t>
  </si>
  <si>
    <t>李宏阳</t>
  </si>
  <si>
    <t>方锐</t>
  </si>
  <si>
    <t>谭明</t>
  </si>
  <si>
    <t>左绍剑</t>
  </si>
  <si>
    <t>鲁斐</t>
  </si>
  <si>
    <t>欧阳志勇</t>
  </si>
  <si>
    <t>王朝</t>
  </si>
  <si>
    <t>张时景</t>
  </si>
  <si>
    <t>黄志良</t>
  </si>
  <si>
    <t>严兵</t>
  </si>
  <si>
    <t>周雪</t>
  </si>
  <si>
    <t>戴雅芳</t>
  </si>
  <si>
    <t>祖英英</t>
  </si>
  <si>
    <t>刘乐乐</t>
  </si>
  <si>
    <t>郝志鹏</t>
  </si>
  <si>
    <t>陈震</t>
  </si>
  <si>
    <t>卜生</t>
  </si>
  <si>
    <t>邓遵平</t>
  </si>
  <si>
    <t>谢义鹏</t>
  </si>
  <si>
    <t>袁鸿</t>
  </si>
  <si>
    <t>王思媛</t>
  </si>
  <si>
    <t>林剑钊</t>
  </si>
  <si>
    <t>陈嘉丽</t>
  </si>
  <si>
    <t>赵红星</t>
  </si>
  <si>
    <t>廖鸿鹏</t>
  </si>
  <si>
    <t>钟胜胜</t>
  </si>
  <si>
    <t>李峰</t>
  </si>
  <si>
    <t>丁学林</t>
  </si>
  <si>
    <t>纪波</t>
  </si>
  <si>
    <t>冉雪梅</t>
  </si>
  <si>
    <t>宋林</t>
  </si>
  <si>
    <t>童梦婕</t>
  </si>
  <si>
    <t>孔右磊</t>
  </si>
  <si>
    <t>林扬捷</t>
  </si>
  <si>
    <t>连华</t>
  </si>
  <si>
    <t>黄智</t>
  </si>
  <si>
    <t>石彪</t>
  </si>
  <si>
    <t>程利</t>
  </si>
  <si>
    <t>陈浩然</t>
  </si>
  <si>
    <t>王蕊</t>
  </si>
  <si>
    <t>张千伟</t>
  </si>
  <si>
    <t>耿傲</t>
  </si>
  <si>
    <t>黄旭军</t>
  </si>
  <si>
    <t>许和金</t>
  </si>
  <si>
    <t>韦国平</t>
  </si>
  <si>
    <t>谢伟业</t>
  </si>
  <si>
    <t>何小东</t>
  </si>
  <si>
    <t>冯梦城</t>
  </si>
  <si>
    <t>李青</t>
  </si>
  <si>
    <t>陈俊加</t>
  </si>
  <si>
    <t>刘俊丽</t>
  </si>
  <si>
    <t>陈金海</t>
  </si>
  <si>
    <t>罗龙</t>
  </si>
  <si>
    <t>范海龙</t>
  </si>
  <si>
    <t>何倩清</t>
  </si>
  <si>
    <t>赵翔</t>
  </si>
  <si>
    <t>徐春</t>
  </si>
  <si>
    <t>黄胜伟</t>
  </si>
  <si>
    <t>李嘉森</t>
  </si>
  <si>
    <t>张爱华</t>
  </si>
  <si>
    <t>管兴秀</t>
  </si>
  <si>
    <t>周玉佩</t>
  </si>
  <si>
    <t>浮小龙</t>
  </si>
  <si>
    <t>陈文聪</t>
  </si>
  <si>
    <t>黄佳明</t>
  </si>
  <si>
    <t>刘全全</t>
  </si>
  <si>
    <t>罗冰翡</t>
  </si>
  <si>
    <t>许泽伟</t>
  </si>
  <si>
    <t>周振华</t>
  </si>
  <si>
    <t>叶土光</t>
  </si>
  <si>
    <t>林劲勇</t>
  </si>
  <si>
    <t>王庆永鑫</t>
  </si>
  <si>
    <t>刘学佳</t>
  </si>
  <si>
    <t>郭中中</t>
  </si>
  <si>
    <t>辛崇</t>
  </si>
  <si>
    <t>陈凤鹏</t>
  </si>
  <si>
    <t>何腾</t>
  </si>
  <si>
    <t>李斌斌</t>
  </si>
  <si>
    <t>吴洪柏</t>
  </si>
  <si>
    <t>杨坤</t>
  </si>
  <si>
    <t>石兴林</t>
  </si>
  <si>
    <t>安悦</t>
  </si>
  <si>
    <t>黄振强</t>
  </si>
  <si>
    <t>周彬</t>
  </si>
  <si>
    <t>罗卫校</t>
  </si>
  <si>
    <t>卓鸿树</t>
  </si>
  <si>
    <t>杨尊尧</t>
  </si>
  <si>
    <t>牟超</t>
  </si>
  <si>
    <t>刘承星</t>
  </si>
  <si>
    <t>周志强</t>
  </si>
  <si>
    <t>周洲</t>
  </si>
  <si>
    <t>周静</t>
  </si>
  <si>
    <t>王光辉</t>
  </si>
  <si>
    <t>梁莉莹</t>
  </si>
  <si>
    <t>顾宏达</t>
  </si>
  <si>
    <t>王铁男</t>
  </si>
  <si>
    <t>杨壮</t>
  </si>
  <si>
    <t>黄哲</t>
  </si>
  <si>
    <t>储楼坤</t>
  </si>
  <si>
    <t>韦如丰</t>
  </si>
  <si>
    <t>李珊珊</t>
  </si>
  <si>
    <t>李进兰</t>
  </si>
  <si>
    <t>张晓旭</t>
  </si>
  <si>
    <t>王敏舜</t>
  </si>
  <si>
    <t>李伟东</t>
  </si>
  <si>
    <t>何洁</t>
  </si>
  <si>
    <t>范琦冉</t>
  </si>
  <si>
    <t>王栋</t>
  </si>
  <si>
    <t>冯再波</t>
  </si>
  <si>
    <t>丁大文</t>
  </si>
  <si>
    <t>周建锋</t>
  </si>
  <si>
    <t>谢清晨</t>
  </si>
  <si>
    <t>吴清豹</t>
  </si>
  <si>
    <t>胡奎元</t>
  </si>
  <si>
    <t>常海龙</t>
  </si>
  <si>
    <t>侯洪利</t>
  </si>
  <si>
    <t>任亚锋</t>
  </si>
  <si>
    <t>张斌</t>
  </si>
  <si>
    <t>童剑</t>
  </si>
  <si>
    <t>颜正超</t>
  </si>
  <si>
    <t>张弦</t>
  </si>
  <si>
    <t>王智奇</t>
  </si>
  <si>
    <t>孙林</t>
  </si>
  <si>
    <t>陈雄</t>
  </si>
  <si>
    <t>宋杰</t>
  </si>
  <si>
    <t>陈春玉</t>
  </si>
  <si>
    <t>张通</t>
  </si>
  <si>
    <t>张泽光</t>
  </si>
  <si>
    <t>王滔</t>
  </si>
  <si>
    <t>陈潇</t>
  </si>
  <si>
    <t>吴咪咪</t>
  </si>
  <si>
    <t>李振鑫</t>
  </si>
  <si>
    <t>陈怡烜</t>
  </si>
  <si>
    <t>何杰金</t>
  </si>
  <si>
    <t>郑涛</t>
  </si>
  <si>
    <t>查鑫龙</t>
  </si>
  <si>
    <t>李建发</t>
  </si>
  <si>
    <t>黄雪峰</t>
  </si>
  <si>
    <t>王宇</t>
  </si>
  <si>
    <t>商聚行</t>
  </si>
  <si>
    <t>关昊</t>
  </si>
  <si>
    <t>郑晓琳</t>
  </si>
  <si>
    <t>纪淇轩</t>
  </si>
  <si>
    <t>李圆</t>
  </si>
  <si>
    <t>曹文娜</t>
  </si>
  <si>
    <t>占述松</t>
  </si>
  <si>
    <t>韩光明</t>
  </si>
  <si>
    <t>佘开鹏</t>
  </si>
  <si>
    <t>杨雪澜</t>
  </si>
  <si>
    <t>袁晓友</t>
  </si>
  <si>
    <t>姜大龙</t>
  </si>
  <si>
    <t>林应才</t>
  </si>
  <si>
    <t>杨淋程</t>
  </si>
  <si>
    <t>唐缔缔</t>
  </si>
  <si>
    <t>高杰</t>
  </si>
  <si>
    <t>王尚</t>
  </si>
  <si>
    <t>李直艳</t>
  </si>
  <si>
    <t>施莹莹</t>
  </si>
  <si>
    <t>李雅洁</t>
  </si>
  <si>
    <t>魏子东</t>
  </si>
  <si>
    <t>杨敬</t>
  </si>
  <si>
    <t>余江林</t>
  </si>
  <si>
    <t>骆斌</t>
  </si>
  <si>
    <t>王双</t>
  </si>
  <si>
    <t>王文波</t>
  </si>
  <si>
    <t>温小月</t>
  </si>
  <si>
    <t>田歌</t>
  </si>
  <si>
    <t>朱向东</t>
  </si>
  <si>
    <t>黄忠</t>
  </si>
  <si>
    <t>陆立昌</t>
  </si>
  <si>
    <t>额尔登</t>
  </si>
  <si>
    <t>宫勋</t>
  </si>
  <si>
    <t>白月</t>
  </si>
  <si>
    <t>买迪乃依·亚力</t>
  </si>
  <si>
    <t>鲁仲六</t>
  </si>
  <si>
    <t>张欣捷</t>
  </si>
  <si>
    <t>孙永兵</t>
  </si>
  <si>
    <t>苗继生</t>
  </si>
  <si>
    <t>沙松亮</t>
  </si>
  <si>
    <t>费海天</t>
  </si>
  <si>
    <t>罗泽龙</t>
  </si>
  <si>
    <t>罗坤</t>
  </si>
  <si>
    <t>胡淦武</t>
  </si>
  <si>
    <t>郭亚杰</t>
  </si>
  <si>
    <t>李一千</t>
  </si>
  <si>
    <t>程宁</t>
  </si>
  <si>
    <t>许少荣</t>
  </si>
  <si>
    <t>谢袁敏</t>
  </si>
  <si>
    <t>周卫东</t>
  </si>
  <si>
    <t>谭志益</t>
  </si>
  <si>
    <t>韦龙</t>
  </si>
  <si>
    <t>王宁</t>
  </si>
  <si>
    <t>胡连学</t>
  </si>
  <si>
    <t>方芳</t>
  </si>
  <si>
    <t>周晖</t>
  </si>
  <si>
    <t>杨燕</t>
  </si>
  <si>
    <t>王一纯</t>
  </si>
  <si>
    <t>于宏伟</t>
  </si>
  <si>
    <t>张龙钢</t>
  </si>
  <si>
    <t>曹琦</t>
  </si>
  <si>
    <t>包天宇</t>
  </si>
  <si>
    <t>杜义</t>
  </si>
  <si>
    <t>葛明</t>
  </si>
  <si>
    <t>陈伟斌</t>
  </si>
  <si>
    <t>乔畅</t>
  </si>
  <si>
    <t>王维</t>
  </si>
  <si>
    <t>曾兴强</t>
  </si>
  <si>
    <t>陈荣铭</t>
  </si>
  <si>
    <t>赵炎升</t>
  </si>
  <si>
    <t>李文燕</t>
  </si>
  <si>
    <t>李茂全</t>
  </si>
  <si>
    <t>阮铖杰</t>
  </si>
  <si>
    <t>刘田波</t>
  </si>
  <si>
    <t>王东</t>
  </si>
  <si>
    <t>龚小虎</t>
  </si>
  <si>
    <t>乔亚伟</t>
  </si>
  <si>
    <t>刘畅</t>
  </si>
  <si>
    <t>郑凯峰</t>
  </si>
  <si>
    <t>卢跃</t>
  </si>
  <si>
    <t>梁自豪</t>
  </si>
  <si>
    <t>赵松</t>
  </si>
  <si>
    <t>叶洪强</t>
  </si>
  <si>
    <t>王智诚</t>
  </si>
  <si>
    <t>王秋保</t>
  </si>
  <si>
    <t>牛晋</t>
  </si>
  <si>
    <t>石秀敏</t>
  </si>
  <si>
    <t>张少平</t>
  </si>
  <si>
    <t>郭丽云</t>
  </si>
  <si>
    <t>李辰丹</t>
  </si>
  <si>
    <t>程煜</t>
  </si>
  <si>
    <t>丁硕</t>
  </si>
  <si>
    <t>卢云鹏</t>
  </si>
  <si>
    <t>钱捐捐</t>
  </si>
  <si>
    <t>吴静</t>
  </si>
  <si>
    <t>林瑜</t>
  </si>
  <si>
    <t>朱世艺</t>
  </si>
  <si>
    <t>周锋</t>
  </si>
  <si>
    <t>陈炫安</t>
  </si>
  <si>
    <t>周文彦</t>
  </si>
  <si>
    <t>范凯</t>
  </si>
  <si>
    <t>高原承宋</t>
  </si>
  <si>
    <t>范光倍</t>
  </si>
  <si>
    <t>郑玉杰</t>
  </si>
  <si>
    <t>张广显</t>
  </si>
  <si>
    <t>万兴法</t>
  </si>
  <si>
    <t>姚金飞</t>
  </si>
  <si>
    <t>王佳旭</t>
  </si>
  <si>
    <t>晏强波</t>
  </si>
  <si>
    <t>于璐佳</t>
  </si>
  <si>
    <t>田艳</t>
  </si>
  <si>
    <t>肖林青</t>
  </si>
  <si>
    <t>梁涛</t>
  </si>
  <si>
    <t>杨彬</t>
  </si>
  <si>
    <t>孟佳宝</t>
  </si>
  <si>
    <t>陈志宇</t>
  </si>
  <si>
    <t>高晶</t>
  </si>
  <si>
    <t>兰明亮</t>
  </si>
  <si>
    <t>朱岳</t>
  </si>
  <si>
    <t>刘田田</t>
  </si>
  <si>
    <t>李富</t>
  </si>
  <si>
    <t>侯华威</t>
  </si>
  <si>
    <t>王素龙</t>
  </si>
  <si>
    <t>邓婷婷</t>
  </si>
  <si>
    <t>侯杰</t>
  </si>
  <si>
    <t>劳伟</t>
  </si>
  <si>
    <t>严天洁</t>
  </si>
  <si>
    <t>吴磊</t>
  </si>
  <si>
    <t>余存金</t>
  </si>
  <si>
    <t>张晓东</t>
  </si>
  <si>
    <t>张德雄</t>
  </si>
  <si>
    <t>李仕敏</t>
  </si>
  <si>
    <t>刘钱</t>
  </si>
  <si>
    <t>贲晨</t>
  </si>
  <si>
    <t>文际成</t>
  </si>
  <si>
    <t>赖雪杰</t>
  </si>
  <si>
    <t>秦侯强</t>
  </si>
  <si>
    <t>蔡俊豪</t>
  </si>
  <si>
    <t>郭学鹏</t>
  </si>
  <si>
    <t>孙乐祥</t>
  </si>
  <si>
    <t>路鹏飞</t>
  </si>
  <si>
    <t>张行涛</t>
  </si>
  <si>
    <t>张展鲁</t>
  </si>
  <si>
    <t>方岚</t>
  </si>
  <si>
    <t>崔泉泉</t>
  </si>
  <si>
    <t>何筑</t>
  </si>
  <si>
    <t>李君</t>
  </si>
  <si>
    <t>白清龙</t>
  </si>
  <si>
    <t>丁力</t>
  </si>
  <si>
    <t>龙士友</t>
  </si>
  <si>
    <t>李宜鹏</t>
  </si>
  <si>
    <t>张桃菊</t>
  </si>
  <si>
    <t>张霞娟</t>
  </si>
  <si>
    <t>宗慧明</t>
  </si>
  <si>
    <t>石朝阳</t>
  </si>
  <si>
    <t>冯松</t>
  </si>
  <si>
    <t>刘杨杨</t>
  </si>
  <si>
    <t>付红雪</t>
  </si>
  <si>
    <t>赵娟</t>
  </si>
  <si>
    <t>宋雷</t>
  </si>
  <si>
    <t>徐云攀</t>
  </si>
  <si>
    <t>李锦鹏</t>
  </si>
  <si>
    <t>王姚芳</t>
  </si>
  <si>
    <t>王玉玲</t>
  </si>
  <si>
    <t>雷绳飞</t>
  </si>
  <si>
    <t>缪俊杰</t>
  </si>
  <si>
    <t>许剑</t>
  </si>
  <si>
    <t>廖娟</t>
  </si>
  <si>
    <t>戴利强</t>
  </si>
  <si>
    <t>王英</t>
  </si>
  <si>
    <t>祁甫民</t>
  </si>
  <si>
    <t>郭宵</t>
  </si>
  <si>
    <t>白旭光</t>
  </si>
  <si>
    <t>邱泽霖</t>
  </si>
  <si>
    <t>樊江鹏</t>
  </si>
  <si>
    <t>娄雪</t>
  </si>
  <si>
    <t>方志鑫</t>
  </si>
  <si>
    <t>郭志清</t>
  </si>
  <si>
    <t>何小芳</t>
  </si>
  <si>
    <t>任志远</t>
  </si>
  <si>
    <t>郑琳琳</t>
  </si>
  <si>
    <t>艾栎丹</t>
  </si>
  <si>
    <t>陈敦政</t>
  </si>
  <si>
    <t>黄家星</t>
  </si>
  <si>
    <t>赵磊</t>
  </si>
  <si>
    <t>姚海能</t>
  </si>
  <si>
    <t>魏澄锐</t>
  </si>
  <si>
    <t>林亚男</t>
  </si>
  <si>
    <t>马艳杰</t>
  </si>
  <si>
    <t>翟昌政</t>
  </si>
  <si>
    <t>吴治辉</t>
  </si>
  <si>
    <t>王秋</t>
  </si>
  <si>
    <t>廉富强</t>
  </si>
  <si>
    <t>吴泓颖</t>
  </si>
  <si>
    <t>钟平</t>
  </si>
  <si>
    <t>杨运祥</t>
  </si>
  <si>
    <t>陈诚</t>
  </si>
  <si>
    <t>张小青</t>
  </si>
  <si>
    <t>占安均</t>
  </si>
  <si>
    <t>杜雨珅</t>
  </si>
  <si>
    <t>王震</t>
  </si>
  <si>
    <t>宁彦霖</t>
  </si>
  <si>
    <t>魏慧</t>
  </si>
  <si>
    <t>程超</t>
  </si>
  <si>
    <t>黄小月</t>
  </si>
  <si>
    <t>董家鑫</t>
  </si>
  <si>
    <t>曾景文</t>
  </si>
  <si>
    <t>柯友义</t>
  </si>
  <si>
    <t>黄应龙</t>
  </si>
  <si>
    <t>张玉琪</t>
  </si>
  <si>
    <t>李向涛</t>
  </si>
  <si>
    <t>葛会强</t>
  </si>
  <si>
    <t>程金鸽</t>
  </si>
  <si>
    <t>连小燕</t>
  </si>
  <si>
    <t>王玙</t>
  </si>
  <si>
    <t>李黎</t>
  </si>
  <si>
    <t>雷芸</t>
  </si>
  <si>
    <t>刘滋杰</t>
  </si>
  <si>
    <t>李灿</t>
  </si>
  <si>
    <t>陈美玲</t>
  </si>
  <si>
    <t>步腾</t>
  </si>
  <si>
    <t>骆宗传</t>
  </si>
  <si>
    <t>翟申杨</t>
  </si>
  <si>
    <t>段宏娟</t>
  </si>
  <si>
    <t>张雷</t>
  </si>
  <si>
    <t>袁浩斌</t>
  </si>
  <si>
    <t>赵世斌</t>
  </si>
  <si>
    <t>何玉连</t>
  </si>
  <si>
    <t>卢振伟</t>
  </si>
  <si>
    <t>陈轩俊</t>
  </si>
  <si>
    <t>周琴</t>
  </si>
  <si>
    <t>张峨龙</t>
  </si>
  <si>
    <t>梁洁</t>
  </si>
  <si>
    <t>郭斌</t>
  </si>
  <si>
    <t>张钦</t>
  </si>
  <si>
    <t>兰松</t>
  </si>
  <si>
    <t>张吉中</t>
  </si>
  <si>
    <t>虎亚静</t>
  </si>
  <si>
    <t>胡小俊</t>
  </si>
  <si>
    <t>苏正印</t>
  </si>
  <si>
    <t>廖昌稳</t>
  </si>
  <si>
    <t>肖笛</t>
  </si>
  <si>
    <t>冉桂林</t>
  </si>
  <si>
    <t>杨志敏</t>
  </si>
  <si>
    <t>方国杨</t>
  </si>
  <si>
    <t>徐苗苗</t>
  </si>
  <si>
    <t>黎庆波</t>
  </si>
  <si>
    <t>陆二月</t>
  </si>
  <si>
    <t>郑玉宁</t>
  </si>
  <si>
    <t>林泽监</t>
  </si>
  <si>
    <t>李舒玲</t>
  </si>
  <si>
    <t>何瑞玲</t>
  </si>
  <si>
    <t>焦雪莉</t>
  </si>
  <si>
    <t>焦晓清</t>
  </si>
  <si>
    <t>周小强</t>
  </si>
  <si>
    <t>欧汪洋</t>
  </si>
  <si>
    <t>欧华聪</t>
  </si>
  <si>
    <t>梁玉飞</t>
  </si>
  <si>
    <t>邹义博</t>
  </si>
  <si>
    <t>李月婷</t>
  </si>
  <si>
    <t>茶云鹏</t>
  </si>
  <si>
    <t>李兴杰</t>
  </si>
  <si>
    <t>姜超</t>
  </si>
  <si>
    <t>黄凯华</t>
  </si>
  <si>
    <t>张腾飞</t>
  </si>
  <si>
    <t>陈海辉</t>
  </si>
  <si>
    <t>何杨伟</t>
  </si>
  <si>
    <t>孙甜甜</t>
  </si>
  <si>
    <t>王科</t>
  </si>
  <si>
    <t>周权</t>
  </si>
  <si>
    <t>郭楠</t>
  </si>
  <si>
    <t>李锁</t>
  </si>
  <si>
    <t>王立极</t>
  </si>
  <si>
    <t>赵媛媛</t>
  </si>
  <si>
    <t>郭海浩</t>
  </si>
  <si>
    <t>于玉春</t>
  </si>
  <si>
    <t>程枫</t>
  </si>
  <si>
    <t>温晓亮</t>
  </si>
  <si>
    <t>李明晨</t>
  </si>
  <si>
    <t>黄永天</t>
  </si>
  <si>
    <t>王东东</t>
  </si>
  <si>
    <t>谭洪永</t>
  </si>
  <si>
    <t>李光辉</t>
  </si>
  <si>
    <t>郑耀祖</t>
  </si>
  <si>
    <t>马彪</t>
  </si>
  <si>
    <t>杨洲</t>
  </si>
  <si>
    <t>刘青华</t>
  </si>
  <si>
    <t>热依木·库尔班</t>
  </si>
  <si>
    <t>周军</t>
  </si>
  <si>
    <t>谢横冲</t>
  </si>
  <si>
    <t>姜波</t>
  </si>
  <si>
    <t>吴洪梅</t>
  </si>
  <si>
    <t>胡兰英</t>
  </si>
  <si>
    <t>冉啟英</t>
  </si>
  <si>
    <t>候艳妮</t>
  </si>
  <si>
    <t>陈阿彬</t>
  </si>
  <si>
    <t>陈声慧</t>
  </si>
  <si>
    <t>周瑜</t>
  </si>
  <si>
    <t>李金林</t>
  </si>
  <si>
    <t>汪建民</t>
  </si>
  <si>
    <t>朱倩</t>
  </si>
  <si>
    <t>仁春平</t>
  </si>
  <si>
    <t>冯敏仪</t>
  </si>
  <si>
    <t>杨丁一</t>
  </si>
  <si>
    <t>朱建林</t>
  </si>
  <si>
    <t>莫宗云</t>
  </si>
  <si>
    <t>祝丽娜</t>
  </si>
  <si>
    <t>武升升</t>
  </si>
  <si>
    <t>严建强</t>
  </si>
  <si>
    <t>杨琴</t>
  </si>
  <si>
    <t>代生华</t>
  </si>
  <si>
    <t>杨松</t>
  </si>
  <si>
    <t>张燕君</t>
  </si>
  <si>
    <t>李建听</t>
  </si>
  <si>
    <t>杨天义</t>
  </si>
  <si>
    <t>张志强</t>
  </si>
  <si>
    <t>李林珊</t>
  </si>
  <si>
    <t>张黎黎</t>
  </si>
  <si>
    <t>郑紧紧</t>
  </si>
  <si>
    <t>刘小平</t>
  </si>
  <si>
    <t>马秀</t>
  </si>
  <si>
    <t>刘峥</t>
  </si>
  <si>
    <t>吴贤平</t>
  </si>
  <si>
    <t>刘倩</t>
  </si>
  <si>
    <t>陈小龙</t>
  </si>
  <si>
    <t>蒙国奕</t>
  </si>
  <si>
    <t>周定国</t>
  </si>
  <si>
    <t>石敏</t>
  </si>
  <si>
    <t>陈定铭</t>
  </si>
  <si>
    <t>李佳丽</t>
  </si>
  <si>
    <t>李佳秋</t>
  </si>
  <si>
    <t>刘海龙</t>
  </si>
  <si>
    <t>吴文</t>
  </si>
  <si>
    <t>王成强</t>
  </si>
  <si>
    <t>虞倩雯</t>
  </si>
  <si>
    <t>丛靖</t>
  </si>
  <si>
    <t>高晓东</t>
  </si>
  <si>
    <t>许凯斌</t>
  </si>
  <si>
    <t>赵明聪</t>
  </si>
  <si>
    <t>盛金金</t>
  </si>
  <si>
    <t>郑钟雨</t>
  </si>
  <si>
    <t>邹林</t>
  </si>
  <si>
    <t>刘晓明</t>
  </si>
  <si>
    <t>朱孔林</t>
  </si>
  <si>
    <t>汪陈志</t>
  </si>
  <si>
    <t>乔淞</t>
  </si>
  <si>
    <t>占乐兵</t>
  </si>
  <si>
    <t>陈宏</t>
  </si>
  <si>
    <t>张佳成</t>
  </si>
  <si>
    <t>谢刘非</t>
  </si>
  <si>
    <t>刘小敏</t>
  </si>
  <si>
    <t>马岷杭</t>
  </si>
  <si>
    <t>郭健洋</t>
  </si>
  <si>
    <t>张二娃</t>
  </si>
  <si>
    <t>李志鹏</t>
  </si>
  <si>
    <t>薛刚</t>
  </si>
  <si>
    <t>姜莹莹</t>
  </si>
  <si>
    <t>刘兵</t>
  </si>
  <si>
    <t>张龙辉</t>
  </si>
  <si>
    <t>秦军</t>
  </si>
  <si>
    <t>林坤</t>
  </si>
  <si>
    <t>王玉龙</t>
  </si>
  <si>
    <t>张喜育</t>
  </si>
  <si>
    <t>黄帅平</t>
  </si>
  <si>
    <t>朱峰</t>
  </si>
  <si>
    <t>伍叔兴</t>
  </si>
  <si>
    <t>黄智明</t>
  </si>
  <si>
    <t>郭娟娟</t>
  </si>
  <si>
    <t>黄柱</t>
  </si>
  <si>
    <t>朱兰凤</t>
  </si>
  <si>
    <t>王小龙</t>
  </si>
  <si>
    <t>陈钊</t>
  </si>
  <si>
    <t>李晖</t>
  </si>
  <si>
    <t>王明</t>
  </si>
  <si>
    <t>李勇</t>
  </si>
  <si>
    <t>章雄山</t>
  </si>
  <si>
    <t>林远英</t>
  </si>
  <si>
    <t>梁超猛</t>
  </si>
  <si>
    <t>赵选朝</t>
  </si>
  <si>
    <t>邵海平</t>
  </si>
  <si>
    <t>岳春光</t>
  </si>
  <si>
    <t>史龙</t>
  </si>
  <si>
    <t>文康</t>
  </si>
  <si>
    <t>陈扬</t>
  </si>
  <si>
    <t>赵宇杰</t>
  </si>
  <si>
    <t>熊厚忠</t>
  </si>
  <si>
    <t>曾晓华</t>
  </si>
  <si>
    <t>杨洪刚</t>
  </si>
  <si>
    <t>泮海东</t>
  </si>
  <si>
    <t>吴国军</t>
  </si>
  <si>
    <t>袁昊晨</t>
  </si>
  <si>
    <t>程金水</t>
  </si>
  <si>
    <t>王婷</t>
  </si>
  <si>
    <t>史晖</t>
  </si>
  <si>
    <t>郭燕</t>
  </si>
  <si>
    <t>杨家豪</t>
  </si>
  <si>
    <t>袁海杰</t>
  </si>
  <si>
    <t>李玲</t>
  </si>
  <si>
    <t>李小飞</t>
  </si>
  <si>
    <t>冯杰</t>
  </si>
  <si>
    <t>谭雅静</t>
  </si>
  <si>
    <t>李贺</t>
  </si>
  <si>
    <t>吴强</t>
  </si>
  <si>
    <t>鲁慧琪</t>
  </si>
  <si>
    <t>金加利</t>
  </si>
  <si>
    <t>汪童</t>
  </si>
  <si>
    <t>吴杨英杰</t>
  </si>
  <si>
    <t>汪正杭</t>
  </si>
  <si>
    <t>严智勇</t>
  </si>
  <si>
    <t>张光霞</t>
  </si>
  <si>
    <t>胡定明</t>
  </si>
  <si>
    <t>刘娜</t>
  </si>
  <si>
    <t>王松炀</t>
  </si>
  <si>
    <t>程留洋</t>
  </si>
  <si>
    <t>魏迪</t>
  </si>
  <si>
    <t>王嘉男</t>
  </si>
  <si>
    <t>单奕杰</t>
  </si>
  <si>
    <t>张宠</t>
  </si>
  <si>
    <t>张锦波</t>
  </si>
  <si>
    <t>陈昱龙</t>
  </si>
  <si>
    <t>李富鑫</t>
  </si>
  <si>
    <t>谢凤权</t>
  </si>
  <si>
    <t>李延川</t>
  </si>
  <si>
    <t>张继雨</t>
  </si>
  <si>
    <t>尉景成</t>
  </si>
  <si>
    <t>周兴军</t>
  </si>
  <si>
    <t>刘仁</t>
  </si>
  <si>
    <t>赵水明</t>
  </si>
  <si>
    <t>祝东莉</t>
  </si>
  <si>
    <t>查海梅</t>
  </si>
  <si>
    <t>舒小涛</t>
  </si>
  <si>
    <t>钟伟亮</t>
  </si>
  <si>
    <t>胡建</t>
  </si>
  <si>
    <t>余乐</t>
  </si>
  <si>
    <t>刘志勇</t>
  </si>
  <si>
    <t>赵现</t>
  </si>
  <si>
    <t>范本林</t>
  </si>
  <si>
    <t>张庭萍</t>
  </si>
  <si>
    <t>彭志康</t>
  </si>
  <si>
    <t>杨波</t>
  </si>
  <si>
    <t>刘天云</t>
  </si>
  <si>
    <t>陶运锦</t>
  </si>
  <si>
    <t>吴瑶</t>
  </si>
  <si>
    <t>郑淑珍</t>
  </si>
  <si>
    <t>薛畅</t>
  </si>
  <si>
    <t>杨桂红</t>
  </si>
  <si>
    <t>郑佳立</t>
  </si>
  <si>
    <t>龙廷凯</t>
  </si>
  <si>
    <t>郭兰超</t>
  </si>
  <si>
    <t>钱柯君</t>
  </si>
  <si>
    <t>周少娜</t>
  </si>
  <si>
    <t>周丹</t>
  </si>
  <si>
    <t>吴宇浩</t>
  </si>
  <si>
    <t>李嘉生</t>
  </si>
  <si>
    <t>刘晓凤</t>
  </si>
  <si>
    <t>孙凯</t>
  </si>
  <si>
    <t>王健</t>
  </si>
  <si>
    <t>曲钦枫</t>
  </si>
  <si>
    <t>黄铱萍</t>
  </si>
  <si>
    <t>胡畔</t>
  </si>
  <si>
    <t>闫熠昇</t>
  </si>
  <si>
    <t>祝析丽</t>
  </si>
  <si>
    <t>付月斌</t>
  </si>
  <si>
    <t>王春</t>
  </si>
  <si>
    <t>周兰</t>
  </si>
  <si>
    <t>谭林云</t>
  </si>
  <si>
    <t>郝文艳</t>
  </si>
  <si>
    <t>吕原军</t>
  </si>
  <si>
    <t>卢鹏飞</t>
  </si>
  <si>
    <t>李磊</t>
  </si>
  <si>
    <t>陈基龙</t>
  </si>
  <si>
    <t>杨济玮</t>
  </si>
  <si>
    <t>代波</t>
  </si>
  <si>
    <t>曹佩鑫</t>
  </si>
  <si>
    <t>王红</t>
  </si>
  <si>
    <t>徐芷妍</t>
  </si>
  <si>
    <t>王安龙</t>
  </si>
  <si>
    <t>刘观石</t>
  </si>
  <si>
    <t>唐建</t>
  </si>
  <si>
    <t>刘成龙</t>
  </si>
  <si>
    <t>于华明</t>
  </si>
  <si>
    <t>张彪</t>
  </si>
  <si>
    <t>廖峻</t>
  </si>
  <si>
    <t>陈庚</t>
  </si>
  <si>
    <t>张光军</t>
  </si>
  <si>
    <t>潘甫居</t>
  </si>
  <si>
    <t>吴本成</t>
  </si>
  <si>
    <t>郭琦琦</t>
  </si>
  <si>
    <t>高群山</t>
  </si>
  <si>
    <t>黄思斌</t>
  </si>
  <si>
    <t>朱明军</t>
  </si>
  <si>
    <t>王俊</t>
  </si>
  <si>
    <t>凌志远</t>
  </si>
  <si>
    <t>龙兴仁</t>
  </si>
  <si>
    <t>朱立所</t>
  </si>
  <si>
    <t>石金成</t>
  </si>
  <si>
    <t>彭心</t>
  </si>
  <si>
    <t>张瑞峰</t>
  </si>
  <si>
    <t>陈悦</t>
  </si>
  <si>
    <t>韦小清</t>
  </si>
  <si>
    <t>何家立</t>
  </si>
  <si>
    <t>王越</t>
  </si>
  <si>
    <t>李京明</t>
  </si>
  <si>
    <t>穆银红</t>
  </si>
  <si>
    <t>王钺</t>
  </si>
  <si>
    <t>谭毅</t>
  </si>
  <si>
    <t>冯少华</t>
  </si>
  <si>
    <t>王晓龙</t>
  </si>
  <si>
    <t>赵世才</t>
  </si>
  <si>
    <t>郭东平</t>
  </si>
  <si>
    <t>薛志洋</t>
  </si>
  <si>
    <t>李春池</t>
  </si>
  <si>
    <t>胡善涛</t>
  </si>
  <si>
    <t>杨桂鑫</t>
  </si>
  <si>
    <t>刘建辉</t>
  </si>
  <si>
    <t>黄嘉文</t>
  </si>
  <si>
    <t>刘二伟</t>
  </si>
  <si>
    <t>谭成康</t>
  </si>
  <si>
    <t>赵春丽</t>
  </si>
  <si>
    <t>蔺金花</t>
  </si>
  <si>
    <t>迟强</t>
  </si>
  <si>
    <t>孙成龙</t>
  </si>
  <si>
    <t>魏群保</t>
  </si>
  <si>
    <t>高字音</t>
  </si>
  <si>
    <t>金帅辰</t>
  </si>
  <si>
    <t>魏普</t>
  </si>
  <si>
    <t>鲍芳芳</t>
  </si>
  <si>
    <t>尚秀明</t>
  </si>
  <si>
    <t>石旺</t>
  </si>
  <si>
    <t>高旭峰</t>
  </si>
  <si>
    <t>朱己财</t>
  </si>
  <si>
    <t>李俊</t>
  </si>
  <si>
    <t>郝赟</t>
  </si>
  <si>
    <t>廖益辉</t>
  </si>
  <si>
    <t>江国军</t>
  </si>
  <si>
    <t>赵扬</t>
  </si>
  <si>
    <t>赵世恒</t>
  </si>
  <si>
    <t>杜昌海</t>
  </si>
  <si>
    <t>孙庆尧</t>
  </si>
  <si>
    <t>胡丹</t>
  </si>
  <si>
    <t>刘子傅</t>
  </si>
  <si>
    <t>黄梦萍</t>
  </si>
  <si>
    <t>胡安黎</t>
  </si>
  <si>
    <t>郭慧</t>
  </si>
  <si>
    <t>刘玉朋</t>
  </si>
  <si>
    <t>伍龙修</t>
  </si>
  <si>
    <t>张娇娇</t>
  </si>
  <si>
    <t>韩客初</t>
  </si>
  <si>
    <t>王志超</t>
  </si>
  <si>
    <t>黄雨</t>
  </si>
  <si>
    <t>任智丽</t>
  </si>
  <si>
    <t>王冰</t>
  </si>
  <si>
    <t>陈瀚</t>
  </si>
  <si>
    <t>张雪丽</t>
  </si>
  <si>
    <t>张晓靓</t>
  </si>
  <si>
    <t>邱茂华</t>
  </si>
  <si>
    <t>任高平</t>
  </si>
  <si>
    <t>陈俊</t>
  </si>
  <si>
    <t>李沐旺</t>
  </si>
  <si>
    <t>周青萍</t>
  </si>
  <si>
    <t>曾妙鑫</t>
  </si>
  <si>
    <t>刘广治</t>
  </si>
  <si>
    <t>蔡朝翔</t>
  </si>
  <si>
    <t>董科帅</t>
  </si>
  <si>
    <t>孔政</t>
  </si>
  <si>
    <t>黄航凯</t>
  </si>
  <si>
    <t>李珍</t>
  </si>
  <si>
    <t>陈建平</t>
  </si>
  <si>
    <t>杨春子</t>
  </si>
  <si>
    <t>武康</t>
  </si>
  <si>
    <t>陈文</t>
  </si>
  <si>
    <t>宋博轩</t>
  </si>
  <si>
    <t>李羊羊</t>
  </si>
  <si>
    <t>高方龙</t>
  </si>
  <si>
    <t>赵成</t>
  </si>
  <si>
    <t>韩兴</t>
  </si>
  <si>
    <t>王靖康</t>
  </si>
  <si>
    <t>温万云</t>
  </si>
  <si>
    <t>赵波</t>
  </si>
  <si>
    <t>彭建庭</t>
  </si>
  <si>
    <t>向智磊</t>
  </si>
  <si>
    <t>潘舒娟</t>
  </si>
  <si>
    <t>郑春霆</t>
  </si>
  <si>
    <t>张思佳</t>
  </si>
  <si>
    <t>余春欣</t>
  </si>
  <si>
    <t>赵精亚</t>
  </si>
  <si>
    <t>谢安妮</t>
  </si>
  <si>
    <t>徐应龙</t>
  </si>
  <si>
    <t>朱日伟</t>
  </si>
  <si>
    <t>汪建财</t>
  </si>
  <si>
    <t>曹金辉</t>
  </si>
  <si>
    <t>周裕帆</t>
  </si>
  <si>
    <t>卢绍楠</t>
  </si>
  <si>
    <t>李同喜</t>
  </si>
  <si>
    <t>武振山</t>
  </si>
  <si>
    <t>范淑英</t>
  </si>
  <si>
    <t>武秋卉</t>
  </si>
  <si>
    <t>孙慧</t>
  </si>
  <si>
    <t>杜海彬</t>
  </si>
  <si>
    <t>罗江会</t>
  </si>
  <si>
    <t>张艳家</t>
  </si>
  <si>
    <t>罗永宝</t>
  </si>
  <si>
    <t>方维维</t>
  </si>
  <si>
    <t>罗国强</t>
  </si>
  <si>
    <t>杨小军</t>
  </si>
  <si>
    <t>张虎</t>
  </si>
  <si>
    <t>吕楠楠</t>
  </si>
  <si>
    <t>李刚</t>
  </si>
  <si>
    <t>严安</t>
  </si>
  <si>
    <t>付冬洁</t>
  </si>
  <si>
    <t>李清</t>
  </si>
  <si>
    <t>刘杰伟</t>
  </si>
  <si>
    <t>陈伟杰</t>
  </si>
  <si>
    <t>张益</t>
  </si>
  <si>
    <t>于大永</t>
  </si>
  <si>
    <t>张维威</t>
  </si>
  <si>
    <t>曾欢</t>
  </si>
  <si>
    <t>张维新</t>
  </si>
  <si>
    <t>周增林</t>
  </si>
  <si>
    <t>陈一铭</t>
  </si>
  <si>
    <t>肖清华</t>
  </si>
  <si>
    <t>李洁亮</t>
  </si>
  <si>
    <t>杨刚刚</t>
  </si>
  <si>
    <t>谭三思</t>
  </si>
  <si>
    <t>李文超</t>
  </si>
  <si>
    <t>林嘉华</t>
  </si>
  <si>
    <t>陈文龙</t>
  </si>
  <si>
    <t>杨文斌</t>
  </si>
  <si>
    <t>葛芯健</t>
  </si>
  <si>
    <t>杨胜浪</t>
  </si>
  <si>
    <t>肖凤珍</t>
  </si>
  <si>
    <t>吴晗</t>
  </si>
  <si>
    <t>王贵军</t>
  </si>
  <si>
    <t>周剑</t>
  </si>
  <si>
    <t>曾俊杰</t>
  </si>
  <si>
    <t>黄小丽</t>
  </si>
  <si>
    <t>靳晓红</t>
  </si>
  <si>
    <t>成永胜</t>
  </si>
  <si>
    <t>黄振辉</t>
  </si>
  <si>
    <t>张顺艳</t>
  </si>
  <si>
    <t>陈妍君</t>
  </si>
  <si>
    <t>张彬</t>
  </si>
  <si>
    <t>张东</t>
  </si>
  <si>
    <t>陆容</t>
  </si>
  <si>
    <t>王华荣</t>
  </si>
  <si>
    <t>完平</t>
  </si>
  <si>
    <t>张志伟</t>
  </si>
  <si>
    <t>林振城</t>
  </si>
  <si>
    <t>甘悦</t>
  </si>
  <si>
    <t>许佳宜</t>
  </si>
  <si>
    <t>赵连峰</t>
  </si>
  <si>
    <t>李乐</t>
  </si>
  <si>
    <t>杨振旺</t>
  </si>
  <si>
    <t>罗浪</t>
  </si>
  <si>
    <t>张立平</t>
  </si>
  <si>
    <t>彭德林</t>
  </si>
  <si>
    <t>张琼芳</t>
  </si>
  <si>
    <t>马晓义</t>
  </si>
  <si>
    <t>刘铭坤</t>
  </si>
  <si>
    <t>范顺富</t>
  </si>
  <si>
    <t>方娟娟</t>
  </si>
  <si>
    <t>伍剑凯</t>
  </si>
  <si>
    <t>曾文群</t>
  </si>
  <si>
    <t>黄荣运</t>
  </si>
  <si>
    <t>李文朋</t>
  </si>
  <si>
    <t>陈亮</t>
  </si>
  <si>
    <t>许桂婷</t>
  </si>
  <si>
    <t>黄小鸽</t>
  </si>
  <si>
    <t>黄海彬</t>
  </si>
  <si>
    <t>尹振知</t>
  </si>
  <si>
    <t>熊小罗</t>
  </si>
  <si>
    <t>李艳峰</t>
  </si>
  <si>
    <t>李春红</t>
  </si>
  <si>
    <t>洪威</t>
  </si>
  <si>
    <t>黄骏</t>
  </si>
  <si>
    <t>董雷</t>
  </si>
  <si>
    <t>王翠</t>
  </si>
  <si>
    <t>刘若</t>
  </si>
  <si>
    <t>吴海凤</t>
  </si>
  <si>
    <t>杜威威</t>
  </si>
  <si>
    <t>董文明</t>
  </si>
  <si>
    <t>张能能</t>
  </si>
  <si>
    <t>李志华</t>
  </si>
  <si>
    <t>岩温</t>
  </si>
  <si>
    <t>马茹</t>
  </si>
  <si>
    <t>鲍闯</t>
  </si>
  <si>
    <t>李浠田</t>
  </si>
  <si>
    <t>李涛</t>
  </si>
  <si>
    <t>姜灵生</t>
  </si>
  <si>
    <t>梁丁宁</t>
  </si>
  <si>
    <t>林志康</t>
  </si>
  <si>
    <t>刘姣姣</t>
  </si>
  <si>
    <t>王士洪</t>
  </si>
  <si>
    <t>庄丽雅</t>
  </si>
  <si>
    <t>周瑶</t>
  </si>
  <si>
    <t>吴斌</t>
  </si>
  <si>
    <t>朱郭安</t>
  </si>
  <si>
    <t>李灏</t>
  </si>
  <si>
    <t>凌元梅</t>
  </si>
  <si>
    <t>黎活记</t>
  </si>
  <si>
    <t>王琦杰</t>
  </si>
  <si>
    <t>刘腾飞</t>
  </si>
  <si>
    <t>倪兆慧</t>
  </si>
  <si>
    <t>许苏</t>
  </si>
  <si>
    <t>高玉健</t>
  </si>
  <si>
    <t>胡涛</t>
  </si>
  <si>
    <t>李传坤</t>
  </si>
  <si>
    <t>王梦然</t>
  </si>
  <si>
    <t>邹巍</t>
  </si>
  <si>
    <t>杨宝怡</t>
  </si>
  <si>
    <t>胡毅涛</t>
  </si>
  <si>
    <t>李昌俊</t>
  </si>
  <si>
    <t>盛梦娇</t>
  </si>
  <si>
    <t>黄思园</t>
  </si>
  <si>
    <t>董建富</t>
  </si>
  <si>
    <t>曾浩</t>
  </si>
  <si>
    <t>刘耀东</t>
  </si>
  <si>
    <t>农津</t>
  </si>
  <si>
    <t>谢文文</t>
  </si>
  <si>
    <t>纪续</t>
  </si>
  <si>
    <t>钟晓芬</t>
  </si>
  <si>
    <t>席亚楠</t>
  </si>
  <si>
    <t>黄斯兰</t>
  </si>
  <si>
    <t>徐庭友</t>
  </si>
  <si>
    <t>罗兵</t>
  </si>
  <si>
    <t>邱观春</t>
  </si>
  <si>
    <t>黄晓斌</t>
  </si>
  <si>
    <t>周洪熠</t>
  </si>
  <si>
    <t>彭鸿吉</t>
  </si>
  <si>
    <t>唐柳蓉</t>
  </si>
  <si>
    <t>朱海成</t>
  </si>
  <si>
    <t>盛嵩阳</t>
  </si>
  <si>
    <t>段旭</t>
  </si>
  <si>
    <t>熊怡慧</t>
  </si>
  <si>
    <t>曾明华</t>
  </si>
  <si>
    <t>申万辉</t>
  </si>
  <si>
    <t>岳鑫</t>
  </si>
  <si>
    <t>高凯</t>
  </si>
  <si>
    <t>于高建</t>
  </si>
  <si>
    <t>陈熙</t>
  </si>
  <si>
    <t>刘永胜</t>
  </si>
  <si>
    <t>肖鸿</t>
  </si>
  <si>
    <t>谢杰</t>
  </si>
  <si>
    <t>陈成</t>
  </si>
  <si>
    <t>朱江川</t>
  </si>
  <si>
    <t>郑鑫</t>
  </si>
  <si>
    <t>盛宏亮</t>
  </si>
  <si>
    <t>张安</t>
  </si>
  <si>
    <t>赵文蛟</t>
  </si>
  <si>
    <t>池京玉</t>
  </si>
  <si>
    <t>沈伟</t>
  </si>
  <si>
    <t>杨浩然</t>
  </si>
  <si>
    <t>郑乐乐</t>
  </si>
  <si>
    <t>鬲洒</t>
  </si>
  <si>
    <t>宋昂</t>
  </si>
  <si>
    <t>张翠红</t>
  </si>
  <si>
    <t>童辉</t>
  </si>
  <si>
    <t>黄宇樽</t>
  </si>
  <si>
    <t>戚建阳</t>
  </si>
  <si>
    <t>林树泰</t>
  </si>
  <si>
    <t>蒋翠平</t>
  </si>
  <si>
    <t>王志强</t>
  </si>
  <si>
    <t>杨雪峰</t>
  </si>
  <si>
    <t>张庭宇</t>
  </si>
  <si>
    <t>伍颖茜</t>
  </si>
  <si>
    <t>夏逸岗</t>
  </si>
  <si>
    <t>魏玮</t>
  </si>
  <si>
    <t>廖汉杰</t>
  </si>
  <si>
    <t>张宝</t>
  </si>
  <si>
    <t>魏庆杰</t>
  </si>
  <si>
    <t>蔡伟</t>
  </si>
  <si>
    <t>文鹏宇</t>
  </si>
  <si>
    <t>魏金龙</t>
  </si>
  <si>
    <t>吴明</t>
  </si>
  <si>
    <t>师鹏</t>
  </si>
  <si>
    <t>冯文钗</t>
  </si>
  <si>
    <t>李利文</t>
  </si>
  <si>
    <t>李婷婷</t>
  </si>
  <si>
    <t>方利群</t>
  </si>
  <si>
    <t>杨远</t>
  </si>
  <si>
    <t>梁雪强</t>
  </si>
  <si>
    <t>杨红嫣</t>
  </si>
  <si>
    <t>李胜军</t>
  </si>
  <si>
    <t>刘钦贺</t>
  </si>
  <si>
    <t>温晓婷</t>
  </si>
  <si>
    <t>杨兴寅</t>
  </si>
  <si>
    <t>林海</t>
  </si>
  <si>
    <t>蒋昌全</t>
  </si>
  <si>
    <t>王李娜</t>
  </si>
  <si>
    <t>王晶晶</t>
  </si>
  <si>
    <t>尚立柱</t>
  </si>
  <si>
    <t>肖亚莉</t>
  </si>
  <si>
    <t>高磊</t>
  </si>
  <si>
    <t>杨再修</t>
  </si>
  <si>
    <t>高彦</t>
  </si>
  <si>
    <t>周远凯</t>
  </si>
  <si>
    <t>徐亚妮</t>
  </si>
  <si>
    <t>倪才银</t>
  </si>
  <si>
    <t>闫丽丽</t>
  </si>
  <si>
    <t>刘斌</t>
  </si>
  <si>
    <t>王帅</t>
  </si>
  <si>
    <t>焦哲</t>
  </si>
  <si>
    <t>赵思远</t>
  </si>
  <si>
    <t>赵艺雄</t>
  </si>
  <si>
    <t>牛立勇</t>
  </si>
  <si>
    <t>陈光艳</t>
  </si>
  <si>
    <t>刘聪</t>
  </si>
  <si>
    <t>陈国庆</t>
  </si>
  <si>
    <t>虞春莉</t>
  </si>
  <si>
    <t>代丽丽</t>
  </si>
  <si>
    <t>郑飞银</t>
  </si>
  <si>
    <t>王戎</t>
  </si>
  <si>
    <t>刘攀</t>
  </si>
  <si>
    <t>林佳基</t>
  </si>
  <si>
    <t>任明月</t>
  </si>
  <si>
    <t>徐巧</t>
  </si>
  <si>
    <t>江武川</t>
  </si>
  <si>
    <t>杨军利</t>
  </si>
  <si>
    <t>王志刚</t>
  </si>
  <si>
    <t>温振岭</t>
  </si>
  <si>
    <t>马乐发</t>
  </si>
  <si>
    <t>罗寿超</t>
  </si>
  <si>
    <t>蒋文斌</t>
  </si>
  <si>
    <t>赖翔</t>
  </si>
  <si>
    <t>胡军龙</t>
  </si>
  <si>
    <t>黄秀燕</t>
  </si>
  <si>
    <t>吉佳逸</t>
  </si>
  <si>
    <t>蔡邵龙</t>
  </si>
  <si>
    <t>胡云</t>
  </si>
  <si>
    <t>关素君</t>
  </si>
  <si>
    <t>门盈</t>
  </si>
  <si>
    <t>吴浩</t>
  </si>
  <si>
    <t>潘永平</t>
  </si>
  <si>
    <t>林子俐</t>
  </si>
  <si>
    <t>陈宏凯</t>
  </si>
  <si>
    <t>吴玉珊</t>
  </si>
  <si>
    <t>杨起红</t>
  </si>
  <si>
    <t>黄必欢</t>
  </si>
  <si>
    <t>祝坤</t>
  </si>
  <si>
    <t>肖晓丽</t>
  </si>
  <si>
    <t>王娜</t>
  </si>
  <si>
    <t>王望望</t>
  </si>
  <si>
    <t>周桂</t>
  </si>
  <si>
    <t>宋迦勒</t>
  </si>
  <si>
    <t>王学超</t>
  </si>
  <si>
    <t>陈春远</t>
  </si>
  <si>
    <t>傅崇琦</t>
  </si>
  <si>
    <t>丁仁海</t>
  </si>
  <si>
    <t>蒋章</t>
  </si>
  <si>
    <t>邱昌明</t>
  </si>
  <si>
    <t>郑轩辕</t>
  </si>
  <si>
    <t>李彬学</t>
  </si>
  <si>
    <t>石肇瑚</t>
  </si>
  <si>
    <t>李学强</t>
  </si>
  <si>
    <t>陆家兆</t>
  </si>
  <si>
    <t>王天宇</t>
  </si>
  <si>
    <t>林峰</t>
  </si>
  <si>
    <t>李卫生</t>
  </si>
  <si>
    <t>刘正媛</t>
  </si>
  <si>
    <t>苏琪祥</t>
  </si>
  <si>
    <t>郑丽</t>
  </si>
  <si>
    <t>石昌飞</t>
  </si>
  <si>
    <t>袁森林</t>
  </si>
  <si>
    <t>张烨</t>
  </si>
  <si>
    <t>郑光清</t>
  </si>
  <si>
    <t>胡政国</t>
  </si>
  <si>
    <t>杨红彬</t>
  </si>
  <si>
    <t>张楠楠</t>
  </si>
  <si>
    <t>秦自乐</t>
  </si>
  <si>
    <t>姚凌兄</t>
  </si>
  <si>
    <t>刘嘉丽</t>
  </si>
  <si>
    <t>范向娜</t>
  </si>
  <si>
    <t>唐乙森</t>
  </si>
  <si>
    <t>黄泽浩</t>
  </si>
  <si>
    <t>周雅莉</t>
  </si>
  <si>
    <t>李亚凯</t>
  </si>
  <si>
    <t>吴颖萍</t>
  </si>
  <si>
    <t>范芮新</t>
  </si>
  <si>
    <t>邱野</t>
  </si>
  <si>
    <t>吴伦满</t>
  </si>
  <si>
    <t>谢兵</t>
  </si>
  <si>
    <t>田凯</t>
  </si>
  <si>
    <t>李顺斌</t>
  </si>
  <si>
    <t>林强</t>
  </si>
  <si>
    <t>杨子煜</t>
  </si>
  <si>
    <t>廖洲</t>
  </si>
  <si>
    <t>胡浪</t>
  </si>
  <si>
    <t>许宾</t>
  </si>
  <si>
    <t>邹明良</t>
  </si>
  <si>
    <t>韦益</t>
  </si>
  <si>
    <t>王志浩</t>
  </si>
  <si>
    <t>王福财</t>
  </si>
  <si>
    <t>胡帅</t>
  </si>
  <si>
    <t>杨帆洲</t>
  </si>
  <si>
    <t>何帆</t>
  </si>
  <si>
    <t>殷勇</t>
  </si>
  <si>
    <t>甘丽娟</t>
  </si>
  <si>
    <t>王晔晖</t>
  </si>
  <si>
    <t>温跃权</t>
  </si>
  <si>
    <t>李慧明</t>
  </si>
  <si>
    <t>柳佳</t>
  </si>
  <si>
    <t>徐慧</t>
  </si>
  <si>
    <t>李家和</t>
  </si>
  <si>
    <t>卫超</t>
  </si>
  <si>
    <t>秦琦</t>
  </si>
  <si>
    <t>万杰洋</t>
  </si>
  <si>
    <t>黄堰磊</t>
  </si>
  <si>
    <t>许松</t>
  </si>
  <si>
    <t>张敏杰</t>
  </si>
  <si>
    <t>洪澜芬</t>
  </si>
  <si>
    <t>王琪</t>
  </si>
  <si>
    <t>余品祥</t>
  </si>
  <si>
    <t>赵文</t>
  </si>
  <si>
    <t>李超伟</t>
  </si>
  <si>
    <t>赵永生</t>
  </si>
  <si>
    <t>白俊</t>
  </si>
  <si>
    <t>范长伟</t>
  </si>
  <si>
    <t>苏志东</t>
  </si>
  <si>
    <t>韩文翰</t>
  </si>
  <si>
    <t>覃梓伦</t>
  </si>
  <si>
    <t>罗佑锋</t>
  </si>
  <si>
    <t>李海波</t>
  </si>
  <si>
    <t>谢恩睿</t>
  </si>
  <si>
    <t>陈玉明</t>
  </si>
  <si>
    <t>王洋</t>
  </si>
  <si>
    <t>于文文</t>
  </si>
  <si>
    <t>谢崇文</t>
  </si>
  <si>
    <t>郝坤晨</t>
  </si>
  <si>
    <t>方伟</t>
  </si>
  <si>
    <t>张芬荣</t>
  </si>
  <si>
    <t>马宇</t>
  </si>
  <si>
    <t>刘金鑫</t>
  </si>
  <si>
    <t>魏思雨</t>
  </si>
  <si>
    <t>李靖</t>
  </si>
  <si>
    <t>何俊隆</t>
  </si>
  <si>
    <t>宋丹</t>
  </si>
  <si>
    <t>郭红红</t>
  </si>
  <si>
    <t>郭伟强</t>
  </si>
  <si>
    <t>黄五一静</t>
  </si>
  <si>
    <t>罗顺</t>
  </si>
  <si>
    <t>刘顺</t>
  </si>
  <si>
    <t>朱应荣</t>
  </si>
  <si>
    <t>任宁超</t>
  </si>
  <si>
    <t>马兆帅</t>
  </si>
  <si>
    <t>郭家媛</t>
  </si>
  <si>
    <t>赵鹏贵</t>
  </si>
  <si>
    <t>王小克</t>
  </si>
  <si>
    <t>殷院红</t>
  </si>
  <si>
    <t>王英杰</t>
  </si>
  <si>
    <t>吴晨星</t>
  </si>
  <si>
    <t>祝群</t>
  </si>
  <si>
    <t>班志翻</t>
  </si>
  <si>
    <t>曾艳萍</t>
  </si>
  <si>
    <t>张雅洁</t>
  </si>
  <si>
    <t>何庆</t>
  </si>
  <si>
    <t>杨泽昌</t>
  </si>
  <si>
    <t>谢巧巧</t>
  </si>
  <si>
    <t>曹秀倩</t>
  </si>
  <si>
    <t>谭勤</t>
  </si>
  <si>
    <t>袁雁玲</t>
  </si>
  <si>
    <t>庞茂杰</t>
  </si>
  <si>
    <t>常院广</t>
  </si>
  <si>
    <t>李尧</t>
  </si>
  <si>
    <t>南海鹏</t>
  </si>
  <si>
    <t>韩潇嵩</t>
  </si>
  <si>
    <t>史红全</t>
  </si>
  <si>
    <t>闫密密</t>
  </si>
  <si>
    <t>康占保</t>
  </si>
  <si>
    <t>陈慧凡</t>
  </si>
  <si>
    <t>刘治兵</t>
  </si>
  <si>
    <t>杨冬冬</t>
  </si>
  <si>
    <t>王竹盈</t>
  </si>
  <si>
    <t>李錶</t>
  </si>
  <si>
    <t>李子良</t>
  </si>
  <si>
    <t>王成松</t>
  </si>
  <si>
    <t>李婷</t>
  </si>
  <si>
    <t>顾圣飞</t>
  </si>
  <si>
    <t>侯明月</t>
  </si>
  <si>
    <t>李新元</t>
  </si>
  <si>
    <t>祁革</t>
  </si>
  <si>
    <t>陈杨宇</t>
  </si>
  <si>
    <t>郭宾鹏</t>
  </si>
  <si>
    <t>王君辉</t>
  </si>
  <si>
    <t>谈雪松</t>
  </si>
  <si>
    <t>张润芝</t>
  </si>
  <si>
    <t>段奉君</t>
  </si>
  <si>
    <t>张硕</t>
  </si>
  <si>
    <t>楚善雯</t>
  </si>
  <si>
    <t>李小鹏</t>
  </si>
  <si>
    <t>廖金明</t>
  </si>
  <si>
    <t>要小丹</t>
  </si>
  <si>
    <t>黄雪莹</t>
  </si>
  <si>
    <t>孙福玉</t>
  </si>
  <si>
    <t>石稳</t>
  </si>
  <si>
    <t>冯海珠</t>
  </si>
  <si>
    <t>刘爱</t>
  </si>
  <si>
    <t>夏磊</t>
  </si>
  <si>
    <t>李跃冬</t>
  </si>
  <si>
    <t>王风杰</t>
  </si>
  <si>
    <t>宁英伟</t>
  </si>
  <si>
    <t>田恒达</t>
  </si>
  <si>
    <t>张建峰</t>
  </si>
  <si>
    <t>曹杰</t>
  </si>
  <si>
    <t>刘红波</t>
  </si>
  <si>
    <t>田仁逢</t>
  </si>
  <si>
    <t>郑昕</t>
  </si>
  <si>
    <t>李伟俊</t>
  </si>
  <si>
    <t>黄知斌</t>
  </si>
  <si>
    <t>何婷</t>
  </si>
  <si>
    <t>胡起雷</t>
  </si>
  <si>
    <t>陈建龙</t>
  </si>
  <si>
    <t>聂利</t>
  </si>
  <si>
    <t>梁超</t>
  </si>
  <si>
    <t>郭鑫雁</t>
  </si>
  <si>
    <t>马攀</t>
  </si>
  <si>
    <t>王乐</t>
  </si>
  <si>
    <t>王印</t>
  </si>
  <si>
    <t>王扬</t>
  </si>
  <si>
    <t>黄小盈</t>
  </si>
  <si>
    <t>宋启聪</t>
  </si>
  <si>
    <t>徐文飞</t>
  </si>
  <si>
    <t>亚玉才</t>
  </si>
  <si>
    <t>胡奥利</t>
  </si>
  <si>
    <t>罗李军</t>
  </si>
  <si>
    <t>郭金斗</t>
  </si>
  <si>
    <t>叶棋</t>
  </si>
  <si>
    <t>刘盼盼</t>
  </si>
  <si>
    <t>王志</t>
  </si>
  <si>
    <t>朱明月</t>
  </si>
  <si>
    <t>杨培鑫</t>
  </si>
  <si>
    <t>冯龙</t>
  </si>
  <si>
    <t>谢景琰</t>
  </si>
  <si>
    <t>赵倩</t>
  </si>
  <si>
    <t>王桑</t>
  </si>
  <si>
    <t>闫雪</t>
  </si>
  <si>
    <t>吴凯</t>
  </si>
  <si>
    <t>甘露</t>
  </si>
  <si>
    <t>文金龙</t>
  </si>
  <si>
    <t>王琴</t>
  </si>
  <si>
    <t>苏文俊</t>
  </si>
  <si>
    <t>陈加标</t>
  </si>
  <si>
    <t>禤慧姗</t>
  </si>
  <si>
    <t>王鹰</t>
  </si>
  <si>
    <t>曹宇</t>
  </si>
  <si>
    <t>覃永奎</t>
  </si>
  <si>
    <t>郭跃华</t>
  </si>
  <si>
    <t>王文锋</t>
  </si>
  <si>
    <t>李明森</t>
  </si>
  <si>
    <t>魏宗杰</t>
  </si>
  <si>
    <t>毕晓庆</t>
  </si>
  <si>
    <t>黄磊</t>
  </si>
  <si>
    <t>杨忆锋</t>
  </si>
  <si>
    <t>吴清贵</t>
  </si>
  <si>
    <t>曾凡</t>
  </si>
  <si>
    <t>芶攀宇</t>
  </si>
  <si>
    <t>赵娟娟</t>
  </si>
  <si>
    <t>陈玉虎</t>
  </si>
  <si>
    <t>盘军军</t>
  </si>
  <si>
    <t>彭彦</t>
  </si>
  <si>
    <t>熊财菊</t>
  </si>
  <si>
    <t>文全海</t>
  </si>
  <si>
    <t>朱俊豪</t>
  </si>
  <si>
    <t>兰小荣</t>
  </si>
  <si>
    <t>姜维</t>
  </si>
  <si>
    <t>郭肖龙</t>
  </si>
  <si>
    <t>黄敬才</t>
  </si>
  <si>
    <t>谯龙</t>
  </si>
  <si>
    <t>程清</t>
  </si>
  <si>
    <t>秦健</t>
  </si>
  <si>
    <t>陈明明</t>
  </si>
  <si>
    <t>申磊磊</t>
  </si>
  <si>
    <t>秦顺昌</t>
  </si>
  <si>
    <t>郑香玲</t>
  </si>
  <si>
    <t>邱伟峻</t>
  </si>
  <si>
    <t>聂宝</t>
  </si>
  <si>
    <t>梁樊</t>
  </si>
  <si>
    <t>蒋群</t>
  </si>
  <si>
    <t>魏巍</t>
  </si>
  <si>
    <t>刘艳武</t>
  </si>
  <si>
    <t>张献维</t>
  </si>
  <si>
    <t>刘镒</t>
  </si>
  <si>
    <t>刘潼</t>
  </si>
  <si>
    <t>崔云龙</t>
  </si>
  <si>
    <t>何普林</t>
  </si>
  <si>
    <t>李瑞武</t>
  </si>
  <si>
    <t>段彬</t>
  </si>
  <si>
    <t>谢姗姗</t>
  </si>
  <si>
    <t>宁冰心</t>
  </si>
  <si>
    <t>陈芮</t>
  </si>
  <si>
    <t>李昊</t>
  </si>
  <si>
    <t>何国鹏</t>
  </si>
  <si>
    <t>朱滕龙</t>
  </si>
  <si>
    <t>张梁斌</t>
  </si>
  <si>
    <t>刘志诚</t>
  </si>
  <si>
    <t>张帅</t>
  </si>
  <si>
    <t>唐寅</t>
  </si>
  <si>
    <t>徐梓媚</t>
  </si>
  <si>
    <t>郑英</t>
  </si>
  <si>
    <t>曾琼</t>
  </si>
  <si>
    <t>胡洁</t>
  </si>
  <si>
    <t>贺时明</t>
  </si>
  <si>
    <t>宋志成</t>
  </si>
  <si>
    <t>刘华侨</t>
  </si>
  <si>
    <t>张明开</t>
  </si>
  <si>
    <t>李京</t>
  </si>
  <si>
    <t>肖建平</t>
  </si>
  <si>
    <t>徐万俊</t>
  </si>
  <si>
    <t>李虎军</t>
  </si>
  <si>
    <t>柯鹏</t>
  </si>
  <si>
    <t>郄欣</t>
  </si>
  <si>
    <t>杨玉洁</t>
  </si>
  <si>
    <t>柳建飞</t>
  </si>
  <si>
    <t>苟美龙</t>
  </si>
  <si>
    <t>王琳</t>
  </si>
  <si>
    <t>孙中华</t>
  </si>
  <si>
    <t>德吉卓玛</t>
  </si>
  <si>
    <t>徐红强</t>
  </si>
  <si>
    <t>韩钰</t>
  </si>
  <si>
    <t>林珊珊</t>
  </si>
  <si>
    <t>林银花</t>
  </si>
  <si>
    <t>路亚辉</t>
  </si>
  <si>
    <t>王苗苗</t>
  </si>
  <si>
    <t>钱静</t>
  </si>
  <si>
    <t>向波</t>
  </si>
  <si>
    <t>吴蜜</t>
  </si>
  <si>
    <t>刘雨</t>
  </si>
  <si>
    <t>陈秋健</t>
  </si>
  <si>
    <t>高军格</t>
  </si>
  <si>
    <t>胡胜</t>
  </si>
  <si>
    <t>闫建朝</t>
  </si>
  <si>
    <t>刘康康</t>
  </si>
  <si>
    <t>许金明</t>
  </si>
  <si>
    <t>柴珊珊</t>
  </si>
  <si>
    <t>樊晓东</t>
  </si>
  <si>
    <t>梁斌铭</t>
  </si>
  <si>
    <t>施俊雍</t>
  </si>
  <si>
    <t>王计彬</t>
  </si>
  <si>
    <t>陈果</t>
  </si>
  <si>
    <t>曾泽瑞</t>
  </si>
  <si>
    <t>阚星宇</t>
  </si>
  <si>
    <t>曹智</t>
  </si>
  <si>
    <t>马波太</t>
  </si>
  <si>
    <t>张桐豪</t>
  </si>
  <si>
    <t>颜小枫</t>
  </si>
  <si>
    <t>陈晓东</t>
  </si>
  <si>
    <t>陈建伟</t>
  </si>
  <si>
    <t>崔胜</t>
  </si>
  <si>
    <t>王兆玲</t>
  </si>
  <si>
    <t>王玉莹</t>
  </si>
  <si>
    <t>王威</t>
  </si>
  <si>
    <t>朱雨婷</t>
  </si>
  <si>
    <t>鲍学龙</t>
  </si>
  <si>
    <t>唐靖</t>
  </si>
  <si>
    <t>张余宏</t>
  </si>
  <si>
    <t>卢春烨</t>
  </si>
  <si>
    <t>任帅</t>
  </si>
  <si>
    <t>奉少钦</t>
  </si>
  <si>
    <t>曾传荣</t>
  </si>
  <si>
    <t>蒋磊</t>
  </si>
  <si>
    <t>韩冰</t>
  </si>
  <si>
    <t>朱中雁</t>
  </si>
  <si>
    <t>杨瑞</t>
  </si>
  <si>
    <t>游植培</t>
  </si>
  <si>
    <t>田瑜</t>
  </si>
  <si>
    <t>陈旭</t>
  </si>
  <si>
    <t>龚康</t>
  </si>
  <si>
    <t>邹强</t>
  </si>
  <si>
    <t>陈谢昱</t>
  </si>
  <si>
    <t>苏博</t>
  </si>
  <si>
    <t>訾蒙蒙</t>
  </si>
  <si>
    <t>刘谷辉</t>
  </si>
  <si>
    <t>宋子文</t>
  </si>
  <si>
    <t>黄厚颜</t>
  </si>
  <si>
    <t>宋逸</t>
  </si>
  <si>
    <t>黄吉</t>
  </si>
  <si>
    <t>刘亚南</t>
  </si>
  <si>
    <t>许中</t>
  </si>
  <si>
    <t>朱俊果</t>
  </si>
  <si>
    <t>李孝东</t>
  </si>
  <si>
    <t>黄洪伟</t>
  </si>
  <si>
    <t>姜建国</t>
  </si>
  <si>
    <t>马玉涛</t>
  </si>
  <si>
    <t>代娇娇</t>
  </si>
  <si>
    <t>张荣威</t>
  </si>
  <si>
    <t>郭亮</t>
  </si>
  <si>
    <t>任婷婷</t>
  </si>
  <si>
    <t>彭加茫</t>
  </si>
  <si>
    <t>代志海</t>
  </si>
  <si>
    <t>戴天飞</t>
  </si>
  <si>
    <t>李宗欣</t>
  </si>
  <si>
    <t>杜建明</t>
  </si>
  <si>
    <t>陈博</t>
  </si>
  <si>
    <t>冯玉</t>
  </si>
  <si>
    <t>罗成江</t>
  </si>
  <si>
    <t>王莉琴</t>
  </si>
  <si>
    <t>班华朋</t>
  </si>
  <si>
    <t>姜月</t>
  </si>
  <si>
    <t>田巧玲</t>
  </si>
  <si>
    <t>王岩</t>
  </si>
  <si>
    <t>胡斯楞</t>
  </si>
  <si>
    <t>王竞瑜</t>
  </si>
  <si>
    <t>孔善伟</t>
  </si>
  <si>
    <t>王哲潞</t>
  </si>
  <si>
    <t>白卫锋</t>
  </si>
  <si>
    <t>谭自军</t>
  </si>
  <si>
    <t>何东权</t>
  </si>
  <si>
    <t>肖建宏</t>
  </si>
  <si>
    <t>王珊妮</t>
  </si>
  <si>
    <t>赵占山</t>
  </si>
  <si>
    <t>芶庆舜</t>
  </si>
  <si>
    <t>钱平</t>
  </si>
  <si>
    <t>李健铭</t>
  </si>
  <si>
    <t>魏旺</t>
  </si>
  <si>
    <t>汤明霞</t>
  </si>
  <si>
    <t>郑波</t>
  </si>
  <si>
    <t>熊晶</t>
  </si>
  <si>
    <t>袁喜珍</t>
  </si>
  <si>
    <t>刘奕含</t>
  </si>
  <si>
    <t>戚江萍</t>
  </si>
  <si>
    <t>马建福</t>
  </si>
  <si>
    <t>万松</t>
  </si>
  <si>
    <t>黄小权</t>
  </si>
  <si>
    <t>华立国</t>
  </si>
  <si>
    <t>王亚坤</t>
  </si>
  <si>
    <t>林权伟</t>
  </si>
  <si>
    <t>贾雪荣</t>
  </si>
  <si>
    <t>李浙华</t>
  </si>
  <si>
    <t>李严</t>
  </si>
  <si>
    <t>刘娅琼</t>
  </si>
  <si>
    <t>翁姆</t>
  </si>
  <si>
    <t>张焕富</t>
  </si>
  <si>
    <t>邓芳玲</t>
  </si>
  <si>
    <t>孙永华</t>
  </si>
  <si>
    <t>许圣忠</t>
  </si>
  <si>
    <t>周云杰</t>
  </si>
  <si>
    <t>戎芸菁</t>
  </si>
  <si>
    <t>唐小翔</t>
  </si>
  <si>
    <t>康俊伟</t>
  </si>
  <si>
    <t>陈毅</t>
  </si>
  <si>
    <t>王玥</t>
  </si>
  <si>
    <t>刘红鑫</t>
  </si>
  <si>
    <t>李海瑞</t>
  </si>
  <si>
    <t>王厚瞩</t>
  </si>
  <si>
    <t>韦丽萍</t>
  </si>
  <si>
    <t>高宪超</t>
  </si>
  <si>
    <t>唐敏</t>
  </si>
  <si>
    <t>马超</t>
  </si>
  <si>
    <t>徐潇</t>
  </si>
  <si>
    <t>张艳艳</t>
  </si>
  <si>
    <t>孙果</t>
  </si>
  <si>
    <t>彭雷</t>
  </si>
  <si>
    <t>杨斐倩</t>
  </si>
  <si>
    <t>农鸾鸳</t>
  </si>
  <si>
    <t>尹川</t>
  </si>
  <si>
    <t>孙文</t>
  </si>
  <si>
    <t>孔祥忠</t>
  </si>
  <si>
    <t>何小妹</t>
  </si>
  <si>
    <t>梁艳红</t>
  </si>
  <si>
    <t>刘俊兵</t>
  </si>
  <si>
    <t>郑江涛</t>
  </si>
  <si>
    <t>都进宝</t>
  </si>
  <si>
    <t>虞阳</t>
  </si>
  <si>
    <t>宋航</t>
  </si>
  <si>
    <t>赵立凡</t>
  </si>
  <si>
    <t>谷光翼</t>
  </si>
  <si>
    <t>杨志伟</t>
  </si>
  <si>
    <t>唐景阔</t>
  </si>
  <si>
    <t>-</t>
  </si>
  <si>
    <t>谢秀萍</t>
  </si>
  <si>
    <t>王兵</t>
  </si>
  <si>
    <t>花学伟</t>
  </si>
  <si>
    <t>郑丽燕</t>
  </si>
  <si>
    <t>王平凡</t>
  </si>
  <si>
    <t>戴森博</t>
  </si>
  <si>
    <t>钱顺松</t>
  </si>
  <si>
    <t>谌红梅</t>
  </si>
  <si>
    <t>张蒙</t>
  </si>
  <si>
    <t>段明伟</t>
  </si>
  <si>
    <t>张兆龙</t>
  </si>
  <si>
    <t>陈文涛</t>
  </si>
  <si>
    <t>燕龙</t>
  </si>
  <si>
    <t>李勤雄</t>
  </si>
  <si>
    <t>李永行</t>
  </si>
  <si>
    <t>叶泽娟</t>
  </si>
  <si>
    <t>杨君权</t>
  </si>
  <si>
    <t>陈思文</t>
  </si>
  <si>
    <t>于凯</t>
  </si>
  <si>
    <t>邓传斌</t>
  </si>
  <si>
    <t>曹涛</t>
  </si>
  <si>
    <t>王鹏辉</t>
  </si>
  <si>
    <t>李应辉</t>
  </si>
  <si>
    <t>潘扬扬</t>
  </si>
  <si>
    <t>伊如</t>
  </si>
  <si>
    <t>晏庆</t>
  </si>
  <si>
    <t>张方方</t>
  </si>
  <si>
    <t>杨东生</t>
  </si>
  <si>
    <t>徐伟豪</t>
  </si>
  <si>
    <t>聂廷东</t>
  </si>
  <si>
    <t>唐丝雨</t>
  </si>
  <si>
    <t>张林旺</t>
  </si>
  <si>
    <t>黎省</t>
  </si>
  <si>
    <t>冯飞</t>
  </si>
  <si>
    <t>邹坪宏</t>
  </si>
  <si>
    <t>钱波波</t>
  </si>
  <si>
    <t>吴江贵</t>
  </si>
  <si>
    <t>马雪</t>
  </si>
  <si>
    <t>乔宁</t>
  </si>
  <si>
    <t>蒋宇</t>
  </si>
  <si>
    <t>张坡</t>
  </si>
  <si>
    <t>谷洪亮</t>
  </si>
  <si>
    <t>康恺</t>
  </si>
  <si>
    <t>冯永兴</t>
  </si>
  <si>
    <t>王竞宇</t>
  </si>
  <si>
    <t>杨俊燕</t>
  </si>
  <si>
    <t>张玉庆</t>
  </si>
  <si>
    <t>吴双鹏</t>
  </si>
  <si>
    <t>张丽梅</t>
  </si>
  <si>
    <t>李玉琴</t>
  </si>
  <si>
    <t>林照轩</t>
  </si>
  <si>
    <t>欧阳鹏辉</t>
  </si>
  <si>
    <t>李宗武</t>
  </si>
  <si>
    <t>李灯星</t>
  </si>
  <si>
    <t>叶丽霞</t>
  </si>
  <si>
    <t>叶丽珍</t>
  </si>
  <si>
    <t>康伊铭</t>
  </si>
  <si>
    <t>陈福泽</t>
  </si>
  <si>
    <t>徐孝龙</t>
  </si>
  <si>
    <t>张象涛</t>
  </si>
  <si>
    <t>王加乐</t>
  </si>
  <si>
    <t>李玉香</t>
  </si>
  <si>
    <t>杨明伟</t>
  </si>
  <si>
    <t>黄从超</t>
  </si>
  <si>
    <t>李东星</t>
  </si>
  <si>
    <t>付文涛</t>
  </si>
  <si>
    <t>王政宇</t>
  </si>
  <si>
    <t>范成浩</t>
  </si>
  <si>
    <t>钟爱民</t>
  </si>
  <si>
    <t>李宁坤</t>
  </si>
  <si>
    <t>刘赞</t>
  </si>
  <si>
    <t>宫奥</t>
  </si>
  <si>
    <t>程茵</t>
  </si>
  <si>
    <t>陶骏毅</t>
  </si>
  <si>
    <t>赵洪秀</t>
  </si>
  <si>
    <t>王志彪</t>
  </si>
  <si>
    <t>邓孝海</t>
  </si>
  <si>
    <t>陈洁</t>
  </si>
  <si>
    <t>熊海</t>
  </si>
  <si>
    <t>徐杰</t>
  </si>
  <si>
    <t>侯祥宇</t>
  </si>
  <si>
    <t>宋伟敏</t>
  </si>
  <si>
    <t>林勇文</t>
  </si>
  <si>
    <t>汪西送</t>
  </si>
  <si>
    <t>徐宁</t>
  </si>
  <si>
    <t>吴兴旺</t>
  </si>
  <si>
    <t>刘朋伟</t>
  </si>
  <si>
    <t>唐广</t>
  </si>
  <si>
    <t>邹杰</t>
  </si>
  <si>
    <t>希尔艾力·夏玉苏甫</t>
  </si>
  <si>
    <t>张阳</t>
  </si>
  <si>
    <t>杨志远</t>
  </si>
  <si>
    <t>贾叶宾</t>
  </si>
  <si>
    <t>李江锋</t>
  </si>
  <si>
    <t>胡运</t>
  </si>
  <si>
    <t>梁南来</t>
  </si>
  <si>
    <t>华东华</t>
  </si>
  <si>
    <t>赵永杰</t>
  </si>
  <si>
    <t>倪超月</t>
  </si>
  <si>
    <t>张碧君</t>
  </si>
  <si>
    <t>刘愉曼</t>
  </si>
  <si>
    <t>程永旺</t>
  </si>
  <si>
    <t>王帆茂</t>
  </si>
  <si>
    <t>刘召召</t>
  </si>
  <si>
    <t>柳凯</t>
  </si>
  <si>
    <t>邱晓磊</t>
  </si>
  <si>
    <t>黄剑</t>
  </si>
  <si>
    <t>刘欣</t>
  </si>
  <si>
    <t>周迎华</t>
  </si>
  <si>
    <t>兰绍展</t>
  </si>
  <si>
    <t>沈丁辉</t>
  </si>
  <si>
    <t>凌南昌</t>
  </si>
  <si>
    <t>张晁荣</t>
  </si>
  <si>
    <t>袁思北</t>
  </si>
  <si>
    <t>林家慧</t>
  </si>
  <si>
    <t>王雁</t>
  </si>
  <si>
    <t>吴迪</t>
  </si>
  <si>
    <t>许曼丽</t>
  </si>
  <si>
    <t>赵诗雅</t>
  </si>
  <si>
    <t>李志才</t>
  </si>
  <si>
    <t>赵婷</t>
  </si>
  <si>
    <t>邢波</t>
  </si>
  <si>
    <t>伍先林</t>
  </si>
  <si>
    <t>黄园</t>
  </si>
  <si>
    <t>夏路路</t>
  </si>
  <si>
    <t>高冬冬</t>
  </si>
  <si>
    <t>梁迂熊</t>
  </si>
  <si>
    <t>钱宇鹏</t>
  </si>
  <si>
    <t>杜卫东</t>
  </si>
  <si>
    <t>龙威</t>
  </si>
  <si>
    <t>孟利珍</t>
  </si>
  <si>
    <t>刘佳裕</t>
  </si>
  <si>
    <t>赵绿涛</t>
  </si>
  <si>
    <t>朱阿敏</t>
  </si>
  <si>
    <t>翟文博</t>
  </si>
  <si>
    <t>杨兴</t>
  </si>
  <si>
    <t>张健钰</t>
  </si>
  <si>
    <t>王雨婷</t>
  </si>
  <si>
    <t>方远</t>
  </si>
  <si>
    <t>周宇飞</t>
  </si>
  <si>
    <t>岑宝东</t>
  </si>
  <si>
    <t>张勇</t>
  </si>
  <si>
    <t>崔荣华</t>
  </si>
  <si>
    <t>余小明</t>
  </si>
  <si>
    <t>韩宝功</t>
  </si>
  <si>
    <t>周范华</t>
  </si>
  <si>
    <t>谭浩</t>
  </si>
  <si>
    <t>赵伟雄</t>
  </si>
  <si>
    <t>李瑞</t>
  </si>
  <si>
    <t>张德智</t>
  </si>
  <si>
    <t>张克金</t>
  </si>
  <si>
    <t>胡安然</t>
  </si>
  <si>
    <t>吴天佳</t>
  </si>
  <si>
    <t>周为</t>
  </si>
  <si>
    <t>张章剑</t>
  </si>
  <si>
    <t>宋丽</t>
  </si>
  <si>
    <t>林春庆</t>
  </si>
  <si>
    <t>廖明伍</t>
  </si>
  <si>
    <t>段谢来</t>
  </si>
  <si>
    <t>李梅</t>
  </si>
  <si>
    <t>黄维新</t>
  </si>
  <si>
    <t>付英南</t>
  </si>
  <si>
    <t>张新</t>
  </si>
  <si>
    <t>邓金燕</t>
  </si>
  <si>
    <t>杨要伟</t>
  </si>
  <si>
    <t>王程康</t>
  </si>
  <si>
    <t>吕孟君</t>
  </si>
  <si>
    <t>侯静</t>
  </si>
  <si>
    <t>刘恩梅</t>
  </si>
  <si>
    <t>李晓飞</t>
  </si>
  <si>
    <t>胡婷</t>
  </si>
  <si>
    <t>李秋丽</t>
  </si>
  <si>
    <t>李军</t>
  </si>
  <si>
    <t>莫婷婷</t>
  </si>
  <si>
    <t>岑和聪</t>
  </si>
  <si>
    <t>周成波</t>
  </si>
  <si>
    <t>金红飞</t>
  </si>
  <si>
    <t>曾云栓</t>
  </si>
  <si>
    <t>顾彦</t>
  </si>
  <si>
    <t>武晓月</t>
  </si>
  <si>
    <t>景烛</t>
  </si>
  <si>
    <t>屠明亮</t>
  </si>
  <si>
    <t>赵祎</t>
  </si>
  <si>
    <t>冷雄飞</t>
  </si>
  <si>
    <t>孙博纯</t>
  </si>
  <si>
    <t>毛乾宇</t>
  </si>
  <si>
    <t>史新彬</t>
  </si>
  <si>
    <t>王立强</t>
  </si>
  <si>
    <t>苏静莹</t>
  </si>
  <si>
    <t>王义杰</t>
  </si>
  <si>
    <t>简成政</t>
  </si>
  <si>
    <t>王飞</t>
  </si>
  <si>
    <t>王剑平</t>
  </si>
  <si>
    <t>蔡婷婷</t>
  </si>
  <si>
    <t>周辉</t>
  </si>
  <si>
    <t>宋佳磊</t>
  </si>
  <si>
    <t>侯彦杰</t>
  </si>
  <si>
    <t>俞晶晶</t>
  </si>
  <si>
    <t>张世铧</t>
  </si>
  <si>
    <t>吴杰</t>
  </si>
  <si>
    <t>袁野</t>
  </si>
  <si>
    <t>吴娜</t>
  </si>
  <si>
    <t>杨雨钢</t>
  </si>
  <si>
    <t>韩胜辉</t>
  </si>
  <si>
    <t>王城</t>
  </si>
  <si>
    <t>赵金波</t>
  </si>
  <si>
    <t>郑骏超</t>
  </si>
  <si>
    <t>凌飞劲</t>
  </si>
  <si>
    <t>毛旭棚</t>
  </si>
  <si>
    <t>杨菊</t>
  </si>
  <si>
    <t>刘育泉</t>
  </si>
  <si>
    <t>王伟斌</t>
  </si>
  <si>
    <t>肖治民</t>
  </si>
  <si>
    <t>谭明月</t>
  </si>
  <si>
    <t>刘素珍</t>
  </si>
  <si>
    <t>地拉热·阿不都外力</t>
  </si>
  <si>
    <t>张锐</t>
  </si>
  <si>
    <t>范帅兵</t>
  </si>
  <si>
    <t>孙怡</t>
  </si>
  <si>
    <t>张唱唱</t>
  </si>
  <si>
    <t>马文强</t>
  </si>
  <si>
    <t>徐明升</t>
  </si>
  <si>
    <t>陈坤滨</t>
  </si>
  <si>
    <t>严春</t>
  </si>
  <si>
    <t>王云飞</t>
  </si>
  <si>
    <t>刘志豪</t>
  </si>
  <si>
    <t>张乾隆</t>
  </si>
  <si>
    <t>蒋斌斌</t>
  </si>
  <si>
    <t>陈镕基</t>
  </si>
  <si>
    <t>杨锐</t>
  </si>
  <si>
    <t>陈辉</t>
  </si>
  <si>
    <t>杨武</t>
  </si>
  <si>
    <t>张政华</t>
  </si>
  <si>
    <t>黄乙乘</t>
  </si>
  <si>
    <t>时新</t>
  </si>
  <si>
    <t>卢薪宇</t>
  </si>
  <si>
    <t>邹小强</t>
  </si>
  <si>
    <t>王发君</t>
  </si>
  <si>
    <t>候晓壮</t>
  </si>
  <si>
    <t>汤丽丹</t>
  </si>
  <si>
    <t>张玉婷</t>
  </si>
  <si>
    <t>臧春龙</t>
  </si>
  <si>
    <t>黎剑锋</t>
  </si>
  <si>
    <t>朱卫东</t>
  </si>
  <si>
    <t>王俊豪</t>
  </si>
  <si>
    <t>钟骏剑</t>
  </si>
  <si>
    <t>邹静</t>
  </si>
  <si>
    <t>王坚强</t>
  </si>
  <si>
    <t>王丽军</t>
  </si>
  <si>
    <t>宋正红</t>
  </si>
  <si>
    <t>林隽昊</t>
  </si>
  <si>
    <t>冯丽娜</t>
  </si>
  <si>
    <t>崔键</t>
  </si>
  <si>
    <t>张旭良</t>
  </si>
  <si>
    <t>李双双</t>
  </si>
  <si>
    <t>罗仁坤</t>
  </si>
  <si>
    <t>赵云红</t>
  </si>
  <si>
    <t>罗军</t>
  </si>
  <si>
    <t>张偲瑶</t>
  </si>
  <si>
    <t>何锡万</t>
  </si>
  <si>
    <t>赵航飞</t>
  </si>
  <si>
    <t>程惠敏</t>
  </si>
  <si>
    <t>贺华</t>
  </si>
  <si>
    <t>洪国龙</t>
  </si>
  <si>
    <t>郭占祥</t>
  </si>
  <si>
    <t>魏博</t>
  </si>
  <si>
    <t>王波</t>
  </si>
  <si>
    <t>张超逸</t>
  </si>
  <si>
    <t>尚宇</t>
  </si>
  <si>
    <t>莫帅</t>
  </si>
  <si>
    <t>徐玖林</t>
  </si>
  <si>
    <t>王潘</t>
  </si>
  <si>
    <t>潘海潮</t>
  </si>
  <si>
    <t>马野</t>
  </si>
  <si>
    <t>曹宇航</t>
  </si>
  <si>
    <t>陈志雄</t>
  </si>
  <si>
    <t>陈添森</t>
  </si>
  <si>
    <t>张正立</t>
  </si>
  <si>
    <t>黄同其</t>
  </si>
  <si>
    <t>谢桂梨</t>
  </si>
  <si>
    <t>黄真富</t>
  </si>
  <si>
    <t>刘海涛</t>
  </si>
  <si>
    <t>佟帅</t>
  </si>
  <si>
    <t>黄国光</t>
  </si>
  <si>
    <t>彭杰</t>
  </si>
  <si>
    <t>陈潘</t>
  </si>
  <si>
    <t>沈克峰</t>
  </si>
  <si>
    <t>陈兰</t>
  </si>
  <si>
    <t>杜兵兵</t>
  </si>
  <si>
    <t>蒋兴江</t>
  </si>
  <si>
    <t>周东鑫</t>
  </si>
  <si>
    <t>蔡绍兴</t>
  </si>
  <si>
    <t>陈永飞</t>
  </si>
  <si>
    <t>张盛锋</t>
  </si>
  <si>
    <t>王杉霖</t>
  </si>
  <si>
    <t>靳帅</t>
  </si>
  <si>
    <t>李凯彬</t>
  </si>
  <si>
    <t>黄辉辉</t>
  </si>
  <si>
    <t>禹逸</t>
  </si>
  <si>
    <t>韩志洋</t>
  </si>
  <si>
    <t>张文科</t>
  </si>
  <si>
    <t>刘洋洋</t>
  </si>
  <si>
    <t>王壮</t>
  </si>
  <si>
    <t>陈步松</t>
  </si>
  <si>
    <t>李福山</t>
  </si>
  <si>
    <t>王凤武</t>
  </si>
  <si>
    <t>陈阳</t>
  </si>
  <si>
    <t>陈高峰</t>
  </si>
  <si>
    <t>郭兰峰</t>
  </si>
  <si>
    <t>邱云</t>
  </si>
  <si>
    <t>陈俊杰</t>
  </si>
  <si>
    <t>黄晓坡</t>
  </si>
  <si>
    <t>谢丽</t>
  </si>
  <si>
    <t>冯胜光</t>
  </si>
  <si>
    <t>邢亚傲</t>
  </si>
  <si>
    <t>张雪龙</t>
  </si>
  <si>
    <t>汤镇国</t>
  </si>
  <si>
    <t>宋立野</t>
  </si>
  <si>
    <t>叶超</t>
  </si>
  <si>
    <t>刘宜富</t>
  </si>
  <si>
    <t>许亮</t>
  </si>
  <si>
    <t>司强</t>
  </si>
  <si>
    <t>唐大震</t>
  </si>
  <si>
    <t>许慧文</t>
  </si>
  <si>
    <t>刘中庭</t>
  </si>
  <si>
    <t>李春龙</t>
  </si>
  <si>
    <t>李国军</t>
  </si>
  <si>
    <t>罗源</t>
  </si>
  <si>
    <t>肖井振</t>
  </si>
  <si>
    <t>杨旭</t>
  </si>
  <si>
    <t>马福祥</t>
  </si>
  <si>
    <t>郭巍</t>
  </si>
  <si>
    <t>梁洪权</t>
  </si>
  <si>
    <t>曹正明</t>
  </si>
  <si>
    <t>韦国贤</t>
  </si>
  <si>
    <t>肖金玉</t>
  </si>
  <si>
    <t>高胜</t>
  </si>
  <si>
    <t>秦成</t>
  </si>
  <si>
    <t>谭深</t>
  </si>
  <si>
    <t>邹国镇</t>
  </si>
  <si>
    <t>何宁波</t>
  </si>
  <si>
    <t>石青</t>
  </si>
  <si>
    <t>李细妹</t>
  </si>
  <si>
    <t>林木汉</t>
  </si>
  <si>
    <t>李庆飞</t>
  </si>
  <si>
    <t>冯国海</t>
  </si>
  <si>
    <t>于洋</t>
  </si>
  <si>
    <t>张传巷</t>
  </si>
  <si>
    <t>张加顺</t>
  </si>
  <si>
    <t>童川</t>
  </si>
  <si>
    <t>苏高兴</t>
  </si>
  <si>
    <t>樊路长</t>
  </si>
  <si>
    <t>赵世哲</t>
  </si>
  <si>
    <t>彭全</t>
  </si>
  <si>
    <t>赵丽梅</t>
  </si>
  <si>
    <t>张智欣</t>
  </si>
  <si>
    <t>黄波</t>
  </si>
  <si>
    <t>周润</t>
  </si>
  <si>
    <t>韩志民</t>
  </si>
  <si>
    <t>陆亚丰</t>
  </si>
  <si>
    <t>袁文杰</t>
  </si>
  <si>
    <t>马其超</t>
  </si>
  <si>
    <t>王媛媛</t>
  </si>
  <si>
    <t>刘辉</t>
  </si>
  <si>
    <t>刘翠红</t>
  </si>
  <si>
    <t>郝璐</t>
  </si>
  <si>
    <t>羊文博</t>
  </si>
  <si>
    <t>丁仕旺</t>
  </si>
  <si>
    <t>管海平</t>
  </si>
  <si>
    <t>陈硕</t>
  </si>
  <si>
    <t>张成林</t>
  </si>
  <si>
    <t>吴映雪</t>
  </si>
  <si>
    <t>朱林林</t>
  </si>
  <si>
    <t>付伟</t>
  </si>
  <si>
    <t>张力</t>
  </si>
  <si>
    <t>李豫安</t>
  </si>
  <si>
    <t>曾宪晶</t>
  </si>
  <si>
    <t>冀拓</t>
  </si>
  <si>
    <t>孙欣桐</t>
  </si>
  <si>
    <t>陶涛</t>
  </si>
  <si>
    <t>黄星芬</t>
  </si>
  <si>
    <t>张志峰</t>
  </si>
  <si>
    <t>王瑞鹏</t>
  </si>
  <si>
    <t>侯海莉</t>
  </si>
  <si>
    <t>白素霞</t>
  </si>
  <si>
    <t>桂高平</t>
  </si>
  <si>
    <t>毛玉分</t>
  </si>
  <si>
    <t>苗宁</t>
  </si>
  <si>
    <t>刁元妹</t>
  </si>
  <si>
    <t>王佳</t>
  </si>
  <si>
    <t>戴育</t>
  </si>
  <si>
    <t>徐秋霞</t>
  </si>
  <si>
    <t>魏文林</t>
  </si>
  <si>
    <t>连楠楠</t>
  </si>
  <si>
    <t>李薇</t>
  </si>
  <si>
    <t>张光运</t>
  </si>
  <si>
    <t>吴怡</t>
  </si>
  <si>
    <t>蒋亿辉</t>
  </si>
  <si>
    <t>张伯兵</t>
  </si>
  <si>
    <t>陶艳梅</t>
  </si>
  <si>
    <t>高燕玲</t>
  </si>
  <si>
    <t>薛帅</t>
  </si>
  <si>
    <t>饶志英</t>
  </si>
  <si>
    <t>谢青天</t>
  </si>
  <si>
    <t>沈红恩</t>
  </si>
  <si>
    <t>张献文</t>
  </si>
  <si>
    <t>刘清秀</t>
  </si>
  <si>
    <t>谭莛铠</t>
  </si>
  <si>
    <t>徐聪聪</t>
  </si>
  <si>
    <t>陈宇</t>
  </si>
  <si>
    <t>张李萌</t>
  </si>
  <si>
    <t>冯路露</t>
  </si>
  <si>
    <t>王晓晖</t>
  </si>
  <si>
    <t>沈丽珠</t>
  </si>
  <si>
    <t>史林丽</t>
  </si>
  <si>
    <t>于佳</t>
  </si>
  <si>
    <t>李芸</t>
  </si>
  <si>
    <t>何林</t>
  </si>
  <si>
    <t>钱利丰</t>
  </si>
  <si>
    <t>袁洋洋</t>
  </si>
  <si>
    <t>孙洪磊</t>
  </si>
  <si>
    <t>刘海荧</t>
  </si>
  <si>
    <t>朱洪峰</t>
  </si>
  <si>
    <t>高秋菊</t>
  </si>
  <si>
    <t>符森</t>
  </si>
  <si>
    <t>李学刚</t>
  </si>
  <si>
    <t>刘春光</t>
  </si>
  <si>
    <t>游华贵</t>
  </si>
  <si>
    <t>马翠</t>
  </si>
  <si>
    <t>汪德军</t>
  </si>
  <si>
    <t>张成风</t>
  </si>
  <si>
    <t>章志镔</t>
  </si>
  <si>
    <t>刘舜聪</t>
  </si>
  <si>
    <t>余强</t>
  </si>
  <si>
    <t>贺华兵</t>
  </si>
  <si>
    <t>张曼</t>
  </si>
  <si>
    <t>毕春梅</t>
  </si>
  <si>
    <t>吴自豪</t>
  </si>
  <si>
    <t>冯全</t>
  </si>
  <si>
    <t>陈量</t>
  </si>
  <si>
    <t>殷峰</t>
  </si>
  <si>
    <t>王俊杰</t>
  </si>
  <si>
    <t>李佳鑫</t>
  </si>
  <si>
    <t>郭晓锋</t>
  </si>
  <si>
    <t>林巧君</t>
  </si>
  <si>
    <t>姜鑫</t>
  </si>
  <si>
    <t>孟凡瑞</t>
  </si>
  <si>
    <t>白起超</t>
  </si>
  <si>
    <t>张文杰</t>
  </si>
  <si>
    <t>苏沛</t>
  </si>
  <si>
    <t>徐志祥</t>
  </si>
  <si>
    <t>肖刚明</t>
  </si>
  <si>
    <t>苏大伟</t>
  </si>
  <si>
    <t>耿卓</t>
  </si>
  <si>
    <t>赵濛濛</t>
  </si>
  <si>
    <t>孙路军</t>
  </si>
  <si>
    <t>余晨浩</t>
  </si>
  <si>
    <t>彭智雄</t>
  </si>
  <si>
    <t>李蒲</t>
  </si>
  <si>
    <t>梁倩</t>
  </si>
  <si>
    <t>孙涛</t>
  </si>
  <si>
    <t>孙传鹏</t>
  </si>
  <si>
    <t>王梦飞</t>
  </si>
  <si>
    <t>陈钊阳</t>
  </si>
  <si>
    <t>朱振浩</t>
  </si>
  <si>
    <t>田薇</t>
  </si>
  <si>
    <t>姜志豪</t>
  </si>
  <si>
    <t>王梦娇</t>
  </si>
  <si>
    <t>吕雄</t>
  </si>
  <si>
    <t>张小超</t>
  </si>
  <si>
    <t>武鹏</t>
  </si>
  <si>
    <t>黄庆刚</t>
  </si>
  <si>
    <t>潘琼</t>
  </si>
  <si>
    <t>魏东</t>
  </si>
  <si>
    <t>李明良</t>
  </si>
  <si>
    <t>廖杰</t>
  </si>
  <si>
    <t>王银梅</t>
  </si>
  <si>
    <t>林瑶</t>
  </si>
  <si>
    <t>李海涛</t>
  </si>
  <si>
    <t>赵仕菊</t>
  </si>
  <si>
    <t>何善兵</t>
  </si>
  <si>
    <t>常博</t>
  </si>
  <si>
    <t>童圣</t>
  </si>
  <si>
    <t>梁嘉丽</t>
  </si>
  <si>
    <t>郑坤</t>
  </si>
  <si>
    <t>窦晓梅</t>
  </si>
  <si>
    <t>徐亮</t>
  </si>
  <si>
    <t>李侬</t>
  </si>
  <si>
    <t>沈勇杰</t>
  </si>
  <si>
    <t>杨小艳</t>
  </si>
  <si>
    <t>余强强</t>
  </si>
  <si>
    <t>吴明宇</t>
  </si>
  <si>
    <t>崔学亮</t>
  </si>
  <si>
    <t>高林</t>
  </si>
  <si>
    <t>满立冬</t>
  </si>
  <si>
    <t>李璐</t>
  </si>
  <si>
    <t>伍少翠</t>
  </si>
  <si>
    <t>胡立强</t>
  </si>
  <si>
    <t>陈禄正</t>
  </si>
  <si>
    <t>吴淑贞</t>
  </si>
  <si>
    <t>童翠琴</t>
  </si>
  <si>
    <t>贺龙飞</t>
  </si>
  <si>
    <t>谢加龙</t>
  </si>
  <si>
    <t>赵小丽</t>
  </si>
  <si>
    <t>李卫康</t>
  </si>
  <si>
    <t>于海</t>
  </si>
  <si>
    <t>徐敏婷</t>
  </si>
  <si>
    <t>范玲玲</t>
  </si>
  <si>
    <t>李轶璇</t>
  </si>
  <si>
    <t>梁健</t>
  </si>
  <si>
    <t>杨志明</t>
  </si>
  <si>
    <t>刘晓妍</t>
  </si>
  <si>
    <t>马荣艳</t>
  </si>
  <si>
    <t>杨柯荣</t>
  </si>
  <si>
    <t>安丽丽</t>
  </si>
  <si>
    <t>张星果</t>
  </si>
  <si>
    <t>刘丽艳</t>
  </si>
  <si>
    <t>徐福宁</t>
  </si>
  <si>
    <t>史创昌</t>
  </si>
  <si>
    <t>田双明</t>
  </si>
  <si>
    <t>武洋</t>
  </si>
  <si>
    <t>岳娟</t>
  </si>
  <si>
    <t>郭海静</t>
  </si>
  <si>
    <t>倪笑如</t>
  </si>
  <si>
    <t>张营坤</t>
  </si>
  <si>
    <t>付晨阳</t>
  </si>
  <si>
    <t>方明亮</t>
  </si>
  <si>
    <t>汤铃</t>
  </si>
  <si>
    <t>赵云</t>
  </si>
  <si>
    <t>吕千千</t>
  </si>
  <si>
    <t>李宏伟</t>
  </si>
  <si>
    <t>张学亮</t>
  </si>
  <si>
    <t>韩为勤</t>
  </si>
  <si>
    <t>段林娜</t>
  </si>
  <si>
    <t>钱学锋</t>
  </si>
  <si>
    <t>刘周阳</t>
  </si>
  <si>
    <t>吴振</t>
  </si>
  <si>
    <t>汪文强</t>
  </si>
  <si>
    <t>钟兵</t>
  </si>
  <si>
    <t>阮丽芳</t>
  </si>
  <si>
    <t>孟智慧</t>
  </si>
  <si>
    <t>雷明洁</t>
  </si>
  <si>
    <t>陈开</t>
  </si>
  <si>
    <t>马闯闯</t>
  </si>
  <si>
    <t>易錛</t>
  </si>
  <si>
    <t>陈安平</t>
  </si>
  <si>
    <t>胡铜</t>
  </si>
  <si>
    <t>徐一丹</t>
  </si>
  <si>
    <t>杜庆峰</t>
  </si>
  <si>
    <t>雷春波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</si>
</sst>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4F38D-075C-45A9-8C75-25E7F06A4ACD}">
  <dimension ref="A1:C6180"/>
  <sheetViews>
    <sheetView tabSelected="1" workbookViewId="0"/>
  </sheetViews>
  <sheetFormatPr defaultRowHeight="14.25" x14ac:dyDescent="0.2"/>
  <cols>
    <col min="2" max="2" width="30.25" customWidth="1"/>
  </cols>
  <sheetData>
    <row r="1" spans="1:3" x14ac:dyDescent="0.2">
      <c r="A1" t="s">
        <v>0</v>
      </c>
      <c r="B1" t="str">
        <f>"17723014776"</f>
        <v>17723014776</v>
      </c>
      <c r="C1" t="s">
        <v>1</v>
      </c>
    </row>
    <row r="2" spans="1:3" x14ac:dyDescent="0.2">
      <c r="A2" t="s">
        <v>2</v>
      </c>
      <c r="B2" t="str">
        <f>"18011096268"</f>
        <v>18011096268</v>
      </c>
      <c r="C2" t="s">
        <v>1</v>
      </c>
    </row>
    <row r="3" spans="1:3" x14ac:dyDescent="0.2">
      <c r="A3" t="s">
        <v>3</v>
      </c>
      <c r="B3" t="str">
        <f>"15705137899"</f>
        <v>15705137899</v>
      </c>
      <c r="C3" t="s">
        <v>1</v>
      </c>
    </row>
    <row r="4" spans="1:3" x14ac:dyDescent="0.2">
      <c r="A4" t="s">
        <v>4</v>
      </c>
      <c r="B4" t="str">
        <f>"13891624800"</f>
        <v>13891624800</v>
      </c>
      <c r="C4" t="s">
        <v>1</v>
      </c>
    </row>
    <row r="5" spans="1:3" x14ac:dyDescent="0.2">
      <c r="A5" t="s">
        <v>5</v>
      </c>
      <c r="B5" t="str">
        <f>"13086818182"</f>
        <v>13086818182</v>
      </c>
      <c r="C5" t="s">
        <v>1</v>
      </c>
    </row>
    <row r="6" spans="1:3" x14ac:dyDescent="0.2">
      <c r="A6" t="s">
        <v>6</v>
      </c>
      <c r="B6" t="str">
        <f>"18661057470"</f>
        <v>18661057470</v>
      </c>
      <c r="C6" t="s">
        <v>1</v>
      </c>
    </row>
    <row r="7" spans="1:3" x14ac:dyDescent="0.2">
      <c r="A7" t="s">
        <v>7</v>
      </c>
      <c r="B7" t="str">
        <f>"13514726456"</f>
        <v>13514726456</v>
      </c>
      <c r="C7" t="s">
        <v>1</v>
      </c>
    </row>
    <row r="8" spans="1:3" x14ac:dyDescent="0.2">
      <c r="A8" t="s">
        <v>8</v>
      </c>
      <c r="B8" t="str">
        <f>"13403120626"</f>
        <v>13403120626</v>
      </c>
      <c r="C8" t="s">
        <v>1</v>
      </c>
    </row>
    <row r="9" spans="1:3" x14ac:dyDescent="0.2">
      <c r="A9" t="s">
        <v>9</v>
      </c>
      <c r="B9" t="str">
        <f>"13455819523"</f>
        <v>13455819523</v>
      </c>
      <c r="C9" t="s">
        <v>1</v>
      </c>
    </row>
    <row r="10" spans="1:3" x14ac:dyDescent="0.2">
      <c r="A10" t="s">
        <v>10</v>
      </c>
      <c r="B10" t="str">
        <f>"13816870076"</f>
        <v>13816870076</v>
      </c>
      <c r="C10" t="s">
        <v>1</v>
      </c>
    </row>
    <row r="11" spans="1:3" x14ac:dyDescent="0.2">
      <c r="A11" t="s">
        <v>11</v>
      </c>
      <c r="B11" t="str">
        <f>"13814533632"</f>
        <v>13814533632</v>
      </c>
      <c r="C11" t="s">
        <v>1</v>
      </c>
    </row>
    <row r="12" spans="1:3" x14ac:dyDescent="0.2">
      <c r="A12" t="s">
        <v>12</v>
      </c>
      <c r="B12" t="str">
        <f>"13528937312"</f>
        <v>13528937312</v>
      </c>
      <c r="C12" t="s">
        <v>1</v>
      </c>
    </row>
    <row r="13" spans="1:3" x14ac:dyDescent="0.2">
      <c r="A13" t="s">
        <v>13</v>
      </c>
      <c r="B13" t="str">
        <f>"15315313789"</f>
        <v>15315313789</v>
      </c>
      <c r="C13" t="s">
        <v>1</v>
      </c>
    </row>
    <row r="14" spans="1:3" x14ac:dyDescent="0.2">
      <c r="A14" t="s">
        <v>14</v>
      </c>
      <c r="B14" t="str">
        <f>"13620925515"</f>
        <v>13620925515</v>
      </c>
      <c r="C14" t="s">
        <v>1</v>
      </c>
    </row>
    <row r="15" spans="1:3" x14ac:dyDescent="0.2">
      <c r="A15" t="s">
        <v>15</v>
      </c>
      <c r="B15" t="str">
        <f>"17502112794"</f>
        <v>17502112794</v>
      </c>
      <c r="C15" t="s">
        <v>1</v>
      </c>
    </row>
    <row r="16" spans="1:3" x14ac:dyDescent="0.2">
      <c r="A16" t="s">
        <v>16</v>
      </c>
      <c r="B16" t="str">
        <f>"18841512006"</f>
        <v>18841512006</v>
      </c>
      <c r="C16" t="s">
        <v>1</v>
      </c>
    </row>
    <row r="17" spans="1:3" x14ac:dyDescent="0.2">
      <c r="A17" t="s">
        <v>17</v>
      </c>
      <c r="B17" t="str">
        <f>"18239902102"</f>
        <v>18239902102</v>
      </c>
      <c r="C17" t="s">
        <v>1</v>
      </c>
    </row>
    <row r="18" spans="1:3" x14ac:dyDescent="0.2">
      <c r="A18" t="s">
        <v>18</v>
      </c>
      <c r="B18" t="str">
        <f>"15998480851"</f>
        <v>15998480851</v>
      </c>
      <c r="C18" t="s">
        <v>1</v>
      </c>
    </row>
    <row r="19" spans="1:3" x14ac:dyDescent="0.2">
      <c r="A19" t="s">
        <v>19</v>
      </c>
      <c r="B19" t="str">
        <f>"15281943887"</f>
        <v>15281943887</v>
      </c>
      <c r="C19" t="s">
        <v>1</v>
      </c>
    </row>
    <row r="20" spans="1:3" x14ac:dyDescent="0.2">
      <c r="A20" t="s">
        <v>20</v>
      </c>
      <c r="B20" t="str">
        <f>"13797656939"</f>
        <v>13797656939</v>
      </c>
      <c r="C20" t="s">
        <v>1</v>
      </c>
    </row>
    <row r="21" spans="1:3" x14ac:dyDescent="0.2">
      <c r="A21" t="s">
        <v>21</v>
      </c>
      <c r="B21" t="str">
        <f>"15200050909"</f>
        <v>15200050909</v>
      </c>
      <c r="C21" t="s">
        <v>1</v>
      </c>
    </row>
    <row r="22" spans="1:3" x14ac:dyDescent="0.2">
      <c r="A22" t="s">
        <v>22</v>
      </c>
      <c r="B22" t="str">
        <f>"15054559919"</f>
        <v>15054559919</v>
      </c>
      <c r="C22" t="s">
        <v>1</v>
      </c>
    </row>
    <row r="23" spans="1:3" x14ac:dyDescent="0.2">
      <c r="A23" t="s">
        <v>23</v>
      </c>
      <c r="B23" t="str">
        <f>"13581089114"</f>
        <v>13581089114</v>
      </c>
      <c r="C23" t="s">
        <v>1</v>
      </c>
    </row>
    <row r="24" spans="1:3" x14ac:dyDescent="0.2">
      <c r="A24" t="s">
        <v>24</v>
      </c>
      <c r="B24" t="str">
        <f>"17612576765"</f>
        <v>17612576765</v>
      </c>
      <c r="C24" t="s">
        <v>1</v>
      </c>
    </row>
    <row r="25" spans="1:3" x14ac:dyDescent="0.2">
      <c r="A25" t="s">
        <v>25</v>
      </c>
      <c r="B25" t="str">
        <f>"15855977572"</f>
        <v>15855977572</v>
      </c>
      <c r="C25" t="s">
        <v>1</v>
      </c>
    </row>
    <row r="26" spans="1:3" x14ac:dyDescent="0.2">
      <c r="A26" t="s">
        <v>26</v>
      </c>
      <c r="B26" t="str">
        <f>"17688213558"</f>
        <v>17688213558</v>
      </c>
      <c r="C26" t="s">
        <v>1</v>
      </c>
    </row>
    <row r="27" spans="1:3" x14ac:dyDescent="0.2">
      <c r="A27" t="s">
        <v>27</v>
      </c>
      <c r="B27" t="str">
        <f>"13777608155"</f>
        <v>13777608155</v>
      </c>
      <c r="C27" t="s">
        <v>1</v>
      </c>
    </row>
    <row r="28" spans="1:3" x14ac:dyDescent="0.2">
      <c r="A28" t="s">
        <v>28</v>
      </c>
      <c r="B28" t="str">
        <f>"18985318859"</f>
        <v>18985318859</v>
      </c>
      <c r="C28" t="s">
        <v>1</v>
      </c>
    </row>
    <row r="29" spans="1:3" x14ac:dyDescent="0.2">
      <c r="A29" t="s">
        <v>29</v>
      </c>
      <c r="B29" t="str">
        <f>"13750525505"</f>
        <v>13750525505</v>
      </c>
      <c r="C29" t="s">
        <v>1</v>
      </c>
    </row>
    <row r="30" spans="1:3" x14ac:dyDescent="0.2">
      <c r="A30" t="s">
        <v>30</v>
      </c>
      <c r="B30" t="str">
        <f>"17671601976"</f>
        <v>17671601976</v>
      </c>
      <c r="C30" t="s">
        <v>1</v>
      </c>
    </row>
    <row r="31" spans="1:3" x14ac:dyDescent="0.2">
      <c r="A31" t="s">
        <v>31</v>
      </c>
      <c r="B31" t="str">
        <f>"13837001746"</f>
        <v>13837001746</v>
      </c>
      <c r="C31" t="s">
        <v>1</v>
      </c>
    </row>
    <row r="32" spans="1:3" x14ac:dyDescent="0.2">
      <c r="A32" t="s">
        <v>32</v>
      </c>
      <c r="B32" t="str">
        <f>"15147867752"</f>
        <v>15147867752</v>
      </c>
      <c r="C32" t="s">
        <v>1</v>
      </c>
    </row>
    <row r="33" spans="1:3" x14ac:dyDescent="0.2">
      <c r="A33" t="s">
        <v>33</v>
      </c>
      <c r="B33" t="str">
        <f>"13560019052"</f>
        <v>13560019052</v>
      </c>
      <c r="C33" t="s">
        <v>1</v>
      </c>
    </row>
    <row r="34" spans="1:3" x14ac:dyDescent="0.2">
      <c r="A34" t="s">
        <v>34</v>
      </c>
      <c r="B34" t="str">
        <f>"18258766589"</f>
        <v>18258766589</v>
      </c>
      <c r="C34" t="s">
        <v>1</v>
      </c>
    </row>
    <row r="35" spans="1:3" x14ac:dyDescent="0.2">
      <c r="A35" t="s">
        <v>35</v>
      </c>
      <c r="B35" t="str">
        <f>"15910770751"</f>
        <v>15910770751</v>
      </c>
      <c r="C35" t="s">
        <v>1</v>
      </c>
    </row>
    <row r="36" spans="1:3" x14ac:dyDescent="0.2">
      <c r="A36" t="s">
        <v>36</v>
      </c>
      <c r="B36" t="str">
        <f>"13726576017"</f>
        <v>13726576017</v>
      </c>
      <c r="C36" t="s">
        <v>1</v>
      </c>
    </row>
    <row r="37" spans="1:3" x14ac:dyDescent="0.2">
      <c r="A37" t="s">
        <v>37</v>
      </c>
      <c r="B37" t="str">
        <f>"15601878061"</f>
        <v>15601878061</v>
      </c>
      <c r="C37" t="s">
        <v>1</v>
      </c>
    </row>
    <row r="38" spans="1:3" x14ac:dyDescent="0.2">
      <c r="A38" t="s">
        <v>38</v>
      </c>
      <c r="B38" t="str">
        <f>"17602005407"</f>
        <v>17602005407</v>
      </c>
      <c r="C38" t="s">
        <v>1</v>
      </c>
    </row>
    <row r="39" spans="1:3" x14ac:dyDescent="0.2">
      <c r="A39" t="s">
        <v>39</v>
      </c>
      <c r="B39" t="str">
        <f>"18257707721"</f>
        <v>18257707721</v>
      </c>
      <c r="C39" t="s">
        <v>1</v>
      </c>
    </row>
    <row r="40" spans="1:3" x14ac:dyDescent="0.2">
      <c r="A40" t="s">
        <v>40</v>
      </c>
      <c r="B40" t="str">
        <f>"15362028079"</f>
        <v>15362028079</v>
      </c>
      <c r="C40" t="s">
        <v>1</v>
      </c>
    </row>
    <row r="41" spans="1:3" x14ac:dyDescent="0.2">
      <c r="A41" t="s">
        <v>41</v>
      </c>
      <c r="B41" t="str">
        <f>"18725986598"</f>
        <v>18725986598</v>
      </c>
      <c r="C41" t="s">
        <v>1</v>
      </c>
    </row>
    <row r="42" spans="1:3" x14ac:dyDescent="0.2">
      <c r="A42" t="s">
        <v>42</v>
      </c>
      <c r="B42" t="str">
        <f>"15143640236"</f>
        <v>15143640236</v>
      </c>
      <c r="C42" t="s">
        <v>1</v>
      </c>
    </row>
    <row r="43" spans="1:3" x14ac:dyDescent="0.2">
      <c r="A43" t="s">
        <v>43</v>
      </c>
      <c r="B43" t="str">
        <f>"13902408727"</f>
        <v>13902408727</v>
      </c>
      <c r="C43" t="s">
        <v>1</v>
      </c>
    </row>
    <row r="44" spans="1:3" x14ac:dyDescent="0.2">
      <c r="A44" t="s">
        <v>44</v>
      </c>
      <c r="B44" t="str">
        <f>"13689586655"</f>
        <v>13689586655</v>
      </c>
      <c r="C44" t="s">
        <v>1</v>
      </c>
    </row>
    <row r="45" spans="1:3" x14ac:dyDescent="0.2">
      <c r="A45" t="s">
        <v>45</v>
      </c>
      <c r="B45" t="str">
        <f>"15004004569"</f>
        <v>15004004569</v>
      </c>
      <c r="C45" t="s">
        <v>1</v>
      </c>
    </row>
    <row r="46" spans="1:3" x14ac:dyDescent="0.2">
      <c r="A46" t="s">
        <v>46</v>
      </c>
      <c r="B46" t="str">
        <f>"13633983797"</f>
        <v>13633983797</v>
      </c>
      <c r="C46" t="s">
        <v>1</v>
      </c>
    </row>
    <row r="47" spans="1:3" x14ac:dyDescent="0.2">
      <c r="A47" t="s">
        <v>47</v>
      </c>
      <c r="B47" t="str">
        <f>"18246927445"</f>
        <v>18246927445</v>
      </c>
      <c r="C47" t="s">
        <v>1</v>
      </c>
    </row>
    <row r="48" spans="1:3" x14ac:dyDescent="0.2">
      <c r="A48" t="s">
        <v>48</v>
      </c>
      <c r="B48" t="str">
        <f>"13842428722"</f>
        <v>13842428722</v>
      </c>
      <c r="C48" t="s">
        <v>1</v>
      </c>
    </row>
    <row r="49" spans="1:3" x14ac:dyDescent="0.2">
      <c r="A49" t="s">
        <v>49</v>
      </c>
      <c r="B49" t="str">
        <f>"15153205553"</f>
        <v>15153205553</v>
      </c>
      <c r="C49" t="s">
        <v>1</v>
      </c>
    </row>
    <row r="50" spans="1:3" x14ac:dyDescent="0.2">
      <c r="A50" t="s">
        <v>50</v>
      </c>
      <c r="B50" t="str">
        <f>"13932409754"</f>
        <v>13932409754</v>
      </c>
      <c r="C50" t="s">
        <v>1</v>
      </c>
    </row>
    <row r="51" spans="1:3" x14ac:dyDescent="0.2">
      <c r="A51" t="s">
        <v>51</v>
      </c>
      <c r="B51" t="str">
        <f>"15575369990"</f>
        <v>15575369990</v>
      </c>
      <c r="C51" t="s">
        <v>1</v>
      </c>
    </row>
    <row r="52" spans="1:3" x14ac:dyDescent="0.2">
      <c r="A52" t="s">
        <v>52</v>
      </c>
      <c r="B52" t="str">
        <f>"15125613150"</f>
        <v>15125613150</v>
      </c>
      <c r="C52" t="s">
        <v>1</v>
      </c>
    </row>
    <row r="53" spans="1:3" x14ac:dyDescent="0.2">
      <c r="A53" t="s">
        <v>53</v>
      </c>
      <c r="B53" t="str">
        <f>"18829896366"</f>
        <v>18829896366</v>
      </c>
      <c r="C53" t="s">
        <v>1</v>
      </c>
    </row>
    <row r="54" spans="1:3" x14ac:dyDescent="0.2">
      <c r="A54" t="s">
        <v>54</v>
      </c>
      <c r="B54" t="str">
        <f>"15137972433"</f>
        <v>15137972433</v>
      </c>
      <c r="C54" t="s">
        <v>1</v>
      </c>
    </row>
    <row r="55" spans="1:3" x14ac:dyDescent="0.2">
      <c r="A55" t="s">
        <v>55</v>
      </c>
      <c r="B55" t="str">
        <f>"18292001554"</f>
        <v>18292001554</v>
      </c>
      <c r="C55" t="s">
        <v>1</v>
      </c>
    </row>
    <row r="56" spans="1:3" x14ac:dyDescent="0.2">
      <c r="A56" t="s">
        <v>56</v>
      </c>
      <c r="B56" t="str">
        <f>"13853395052"</f>
        <v>13853395052</v>
      </c>
      <c r="C56" t="s">
        <v>1</v>
      </c>
    </row>
    <row r="57" spans="1:3" x14ac:dyDescent="0.2">
      <c r="A57" t="s">
        <v>57</v>
      </c>
      <c r="B57" t="str">
        <f>"15925700902"</f>
        <v>15925700902</v>
      </c>
      <c r="C57" t="s">
        <v>1</v>
      </c>
    </row>
    <row r="58" spans="1:3" x14ac:dyDescent="0.2">
      <c r="A58" t="s">
        <v>58</v>
      </c>
      <c r="B58" t="str">
        <f>"17606935933"</f>
        <v>17606935933</v>
      </c>
      <c r="C58" t="s">
        <v>1</v>
      </c>
    </row>
    <row r="59" spans="1:3" x14ac:dyDescent="0.2">
      <c r="A59" t="s">
        <v>59</v>
      </c>
      <c r="B59" t="str">
        <f>"15077900015"</f>
        <v>15077900015</v>
      </c>
      <c r="C59" t="s">
        <v>1</v>
      </c>
    </row>
    <row r="60" spans="1:3" x14ac:dyDescent="0.2">
      <c r="A60" t="s">
        <v>60</v>
      </c>
      <c r="B60" t="str">
        <f>"15022584085"</f>
        <v>15022584085</v>
      </c>
      <c r="C60" t="s">
        <v>1</v>
      </c>
    </row>
    <row r="61" spans="1:3" x14ac:dyDescent="0.2">
      <c r="A61" t="s">
        <v>61</v>
      </c>
      <c r="B61" t="str">
        <f>"18551713969"</f>
        <v>18551713969</v>
      </c>
      <c r="C61" t="s">
        <v>1</v>
      </c>
    </row>
    <row r="62" spans="1:3" x14ac:dyDescent="0.2">
      <c r="A62" t="s">
        <v>62</v>
      </c>
      <c r="B62" t="str">
        <f>"18801243902"</f>
        <v>18801243902</v>
      </c>
      <c r="C62" t="s">
        <v>1</v>
      </c>
    </row>
    <row r="63" spans="1:3" x14ac:dyDescent="0.2">
      <c r="A63" t="s">
        <v>63</v>
      </c>
      <c r="B63" t="str">
        <f>"15736026577"</f>
        <v>15736026577</v>
      </c>
      <c r="C63" t="s">
        <v>1</v>
      </c>
    </row>
    <row r="64" spans="1:3" x14ac:dyDescent="0.2">
      <c r="A64" t="s">
        <v>64</v>
      </c>
      <c r="B64" t="str">
        <f>"17362156558"</f>
        <v>17362156558</v>
      </c>
      <c r="C64" t="s">
        <v>1</v>
      </c>
    </row>
    <row r="65" spans="1:3" x14ac:dyDescent="0.2">
      <c r="A65" t="s">
        <v>65</v>
      </c>
      <c r="B65" t="str">
        <f>"15298231718"</f>
        <v>15298231718</v>
      </c>
      <c r="C65" t="s">
        <v>1</v>
      </c>
    </row>
    <row r="66" spans="1:3" x14ac:dyDescent="0.2">
      <c r="A66" t="s">
        <v>66</v>
      </c>
      <c r="B66" t="str">
        <f>"13903677145"</f>
        <v>13903677145</v>
      </c>
      <c r="C66" t="s">
        <v>1</v>
      </c>
    </row>
    <row r="67" spans="1:3" x14ac:dyDescent="0.2">
      <c r="A67" t="s">
        <v>67</v>
      </c>
      <c r="B67" t="str">
        <f>"15220933368"</f>
        <v>15220933368</v>
      </c>
      <c r="C67" t="s">
        <v>1</v>
      </c>
    </row>
    <row r="68" spans="1:3" x14ac:dyDescent="0.2">
      <c r="A68" t="s">
        <v>68</v>
      </c>
      <c r="B68" t="str">
        <f>"13532979707"</f>
        <v>13532979707</v>
      </c>
      <c r="C68" t="s">
        <v>1</v>
      </c>
    </row>
    <row r="69" spans="1:3" x14ac:dyDescent="0.2">
      <c r="A69" t="s">
        <v>69</v>
      </c>
      <c r="B69" t="str">
        <f>"13258253037"</f>
        <v>13258253037</v>
      </c>
      <c r="C69" t="s">
        <v>1</v>
      </c>
    </row>
    <row r="70" spans="1:3" x14ac:dyDescent="0.2">
      <c r="A70" t="s">
        <v>70</v>
      </c>
      <c r="B70" t="str">
        <f>"18605119540"</f>
        <v>18605119540</v>
      </c>
      <c r="C70" t="s">
        <v>1</v>
      </c>
    </row>
    <row r="71" spans="1:3" x14ac:dyDescent="0.2">
      <c r="A71" t="s">
        <v>71</v>
      </c>
      <c r="B71" t="str">
        <f>"18198300040"</f>
        <v>18198300040</v>
      </c>
      <c r="C71" t="s">
        <v>1</v>
      </c>
    </row>
    <row r="72" spans="1:3" x14ac:dyDescent="0.2">
      <c r="A72" t="s">
        <v>72</v>
      </c>
      <c r="B72" t="str">
        <f>"17634073652"</f>
        <v>17634073652</v>
      </c>
      <c r="C72" t="s">
        <v>1</v>
      </c>
    </row>
    <row r="73" spans="1:3" x14ac:dyDescent="0.2">
      <c r="A73" t="s">
        <v>73</v>
      </c>
      <c r="B73" t="str">
        <f>"15991260573"</f>
        <v>15991260573</v>
      </c>
      <c r="C73" t="s">
        <v>1</v>
      </c>
    </row>
    <row r="74" spans="1:3" x14ac:dyDescent="0.2">
      <c r="A74" t="s">
        <v>74</v>
      </c>
      <c r="B74" t="str">
        <f>"13992670721"</f>
        <v>13992670721</v>
      </c>
      <c r="C74" t="s">
        <v>1</v>
      </c>
    </row>
    <row r="75" spans="1:3" x14ac:dyDescent="0.2">
      <c r="A75" t="s">
        <v>75</v>
      </c>
      <c r="B75" t="str">
        <f>"15044405550"</f>
        <v>15044405550</v>
      </c>
      <c r="C75" t="s">
        <v>1</v>
      </c>
    </row>
    <row r="76" spans="1:3" x14ac:dyDescent="0.2">
      <c r="A76" t="s">
        <v>76</v>
      </c>
      <c r="B76" t="str">
        <f>"13511301561"</f>
        <v>13511301561</v>
      </c>
      <c r="C76" t="s">
        <v>1</v>
      </c>
    </row>
    <row r="77" spans="1:3" x14ac:dyDescent="0.2">
      <c r="A77" t="s">
        <v>77</v>
      </c>
      <c r="B77" t="str">
        <f>"18379794736"</f>
        <v>18379794736</v>
      </c>
      <c r="C77" t="s">
        <v>1</v>
      </c>
    </row>
    <row r="78" spans="1:3" x14ac:dyDescent="0.2">
      <c r="A78" t="s">
        <v>78</v>
      </c>
      <c r="B78" t="str">
        <f>"15187147103"</f>
        <v>15187147103</v>
      </c>
      <c r="C78" t="s">
        <v>1</v>
      </c>
    </row>
    <row r="79" spans="1:3" x14ac:dyDescent="0.2">
      <c r="A79" t="s">
        <v>79</v>
      </c>
      <c r="B79" t="str">
        <f>"15513833414"</f>
        <v>15513833414</v>
      </c>
      <c r="C79" t="s">
        <v>1</v>
      </c>
    </row>
    <row r="80" spans="1:3" x14ac:dyDescent="0.2">
      <c r="A80" t="s">
        <v>80</v>
      </c>
      <c r="B80" t="str">
        <f>"15807975122"</f>
        <v>15807975122</v>
      </c>
      <c r="C80" t="s">
        <v>1</v>
      </c>
    </row>
    <row r="81" spans="1:3" x14ac:dyDescent="0.2">
      <c r="A81" t="s">
        <v>81</v>
      </c>
      <c r="B81" t="str">
        <f>"15807123044"</f>
        <v>15807123044</v>
      </c>
      <c r="C81" t="s">
        <v>1</v>
      </c>
    </row>
    <row r="82" spans="1:3" x14ac:dyDescent="0.2">
      <c r="A82" t="s">
        <v>82</v>
      </c>
      <c r="B82" t="str">
        <f>"18152011550"</f>
        <v>18152011550</v>
      </c>
      <c r="C82" t="s">
        <v>1</v>
      </c>
    </row>
    <row r="83" spans="1:3" x14ac:dyDescent="0.2">
      <c r="A83" t="s">
        <v>83</v>
      </c>
      <c r="B83" t="str">
        <f>"15966613860"</f>
        <v>15966613860</v>
      </c>
      <c r="C83" t="s">
        <v>1</v>
      </c>
    </row>
    <row r="84" spans="1:3" x14ac:dyDescent="0.2">
      <c r="A84" t="s">
        <v>84</v>
      </c>
      <c r="B84" t="str">
        <f>"18203440018"</f>
        <v>18203440018</v>
      </c>
      <c r="C84" t="s">
        <v>1</v>
      </c>
    </row>
    <row r="85" spans="1:3" x14ac:dyDescent="0.2">
      <c r="A85" t="s">
        <v>85</v>
      </c>
      <c r="B85" t="str">
        <f>"15141264222"</f>
        <v>15141264222</v>
      </c>
      <c r="C85" t="s">
        <v>1</v>
      </c>
    </row>
    <row r="86" spans="1:3" x14ac:dyDescent="0.2">
      <c r="A86" t="s">
        <v>86</v>
      </c>
      <c r="B86" t="str">
        <f>"13849138313"</f>
        <v>13849138313</v>
      </c>
      <c r="C86" t="s">
        <v>1</v>
      </c>
    </row>
    <row r="87" spans="1:3" x14ac:dyDescent="0.2">
      <c r="A87" t="s">
        <v>87</v>
      </c>
      <c r="B87" t="str">
        <f>"13773468517"</f>
        <v>13773468517</v>
      </c>
      <c r="C87" t="s">
        <v>1</v>
      </c>
    </row>
    <row r="88" spans="1:3" x14ac:dyDescent="0.2">
      <c r="A88" t="s">
        <v>88</v>
      </c>
      <c r="B88" t="str">
        <f>"15515913671"</f>
        <v>15515913671</v>
      </c>
      <c r="C88" t="s">
        <v>1</v>
      </c>
    </row>
    <row r="89" spans="1:3" x14ac:dyDescent="0.2">
      <c r="A89" t="s">
        <v>89</v>
      </c>
      <c r="B89" t="str">
        <f>"13752956214"</f>
        <v>13752956214</v>
      </c>
      <c r="C89" t="s">
        <v>1</v>
      </c>
    </row>
    <row r="90" spans="1:3" x14ac:dyDescent="0.2">
      <c r="A90" t="s">
        <v>90</v>
      </c>
      <c r="B90" t="str">
        <f>"18208532274"</f>
        <v>18208532274</v>
      </c>
      <c r="C90" t="s">
        <v>1</v>
      </c>
    </row>
    <row r="91" spans="1:3" x14ac:dyDescent="0.2">
      <c r="A91" t="s">
        <v>91</v>
      </c>
      <c r="B91" t="str">
        <f>"15770623288"</f>
        <v>15770623288</v>
      </c>
      <c r="C91" t="s">
        <v>1</v>
      </c>
    </row>
    <row r="92" spans="1:3" x14ac:dyDescent="0.2">
      <c r="A92" t="s">
        <v>92</v>
      </c>
      <c r="B92" t="str">
        <f>"18550112170"</f>
        <v>18550112170</v>
      </c>
      <c r="C92" t="s">
        <v>1</v>
      </c>
    </row>
    <row r="93" spans="1:3" x14ac:dyDescent="0.2">
      <c r="A93" t="s">
        <v>93</v>
      </c>
      <c r="B93" t="str">
        <f>"15913357220"</f>
        <v>15913357220</v>
      </c>
      <c r="C93" t="s">
        <v>1</v>
      </c>
    </row>
    <row r="94" spans="1:3" x14ac:dyDescent="0.2">
      <c r="A94" t="s">
        <v>94</v>
      </c>
      <c r="B94" t="str">
        <f>"18337934688"</f>
        <v>18337934688</v>
      </c>
      <c r="C94" t="s">
        <v>1</v>
      </c>
    </row>
    <row r="95" spans="1:3" x14ac:dyDescent="0.2">
      <c r="A95" t="s">
        <v>95</v>
      </c>
      <c r="B95" t="str">
        <f>"13685186632"</f>
        <v>13685186632</v>
      </c>
      <c r="C95" t="s">
        <v>1</v>
      </c>
    </row>
    <row r="96" spans="1:3" x14ac:dyDescent="0.2">
      <c r="A96" t="s">
        <v>96</v>
      </c>
      <c r="B96" t="str">
        <f>"13937606303"</f>
        <v>13937606303</v>
      </c>
      <c r="C96" t="s">
        <v>1</v>
      </c>
    </row>
    <row r="97" spans="1:3" x14ac:dyDescent="0.2">
      <c r="A97" t="s">
        <v>97</v>
      </c>
      <c r="B97" t="str">
        <f>"15097981867"</f>
        <v>15097981867</v>
      </c>
      <c r="C97" t="s">
        <v>1</v>
      </c>
    </row>
    <row r="98" spans="1:3" x14ac:dyDescent="0.2">
      <c r="A98" t="s">
        <v>98</v>
      </c>
      <c r="B98" t="str">
        <f>"15889790876"</f>
        <v>15889790876</v>
      </c>
      <c r="C98" t="s">
        <v>1</v>
      </c>
    </row>
    <row r="99" spans="1:3" x14ac:dyDescent="0.2">
      <c r="A99" t="s">
        <v>99</v>
      </c>
      <c r="B99" t="str">
        <f>"15089490656"</f>
        <v>15089490656</v>
      </c>
      <c r="C99" t="s">
        <v>1</v>
      </c>
    </row>
    <row r="100" spans="1:3" x14ac:dyDescent="0.2">
      <c r="A100" t="s">
        <v>100</v>
      </c>
      <c r="B100" t="str">
        <f>"13210775790"</f>
        <v>13210775790</v>
      </c>
      <c r="C100" t="s">
        <v>1</v>
      </c>
    </row>
    <row r="101" spans="1:3" x14ac:dyDescent="0.2">
      <c r="A101" t="s">
        <v>101</v>
      </c>
      <c r="B101" t="str">
        <f>"15200172127"</f>
        <v>15200172127</v>
      </c>
      <c r="C101" t="s">
        <v>1</v>
      </c>
    </row>
    <row r="102" spans="1:3" x14ac:dyDescent="0.2">
      <c r="A102" t="s">
        <v>102</v>
      </c>
      <c r="B102" t="str">
        <f>"15512767899"</f>
        <v>15512767899</v>
      </c>
      <c r="C102" t="s">
        <v>1</v>
      </c>
    </row>
    <row r="103" spans="1:3" x14ac:dyDescent="0.2">
      <c r="A103" t="s">
        <v>103</v>
      </c>
      <c r="B103" t="str">
        <f>"13713661529"</f>
        <v>13713661529</v>
      </c>
      <c r="C103" t="s">
        <v>1</v>
      </c>
    </row>
    <row r="104" spans="1:3" x14ac:dyDescent="0.2">
      <c r="A104" t="s">
        <v>104</v>
      </c>
      <c r="B104" t="str">
        <f>"18685011412"</f>
        <v>18685011412</v>
      </c>
      <c r="C104" t="s">
        <v>1</v>
      </c>
    </row>
    <row r="105" spans="1:3" x14ac:dyDescent="0.2">
      <c r="A105" t="s">
        <v>105</v>
      </c>
      <c r="B105" t="str">
        <f>"18358597536"</f>
        <v>18358597536</v>
      </c>
      <c r="C105" t="s">
        <v>1</v>
      </c>
    </row>
    <row r="106" spans="1:3" x14ac:dyDescent="0.2">
      <c r="A106" t="s">
        <v>106</v>
      </c>
      <c r="B106" t="str">
        <f>"15329607980"</f>
        <v>15329607980</v>
      </c>
      <c r="C106" t="s">
        <v>1</v>
      </c>
    </row>
    <row r="107" spans="1:3" x14ac:dyDescent="0.2">
      <c r="A107" t="s">
        <v>107</v>
      </c>
      <c r="B107" t="str">
        <f>"15737556532"</f>
        <v>15737556532</v>
      </c>
      <c r="C107" t="s">
        <v>1</v>
      </c>
    </row>
    <row r="108" spans="1:3" x14ac:dyDescent="0.2">
      <c r="A108" t="s">
        <v>108</v>
      </c>
      <c r="B108" t="str">
        <f>"15622830905"</f>
        <v>15622830905</v>
      </c>
      <c r="C108" t="s">
        <v>1</v>
      </c>
    </row>
    <row r="109" spans="1:3" x14ac:dyDescent="0.2">
      <c r="A109" t="s">
        <v>109</v>
      </c>
      <c r="B109" t="str">
        <f>"18734552880"</f>
        <v>18734552880</v>
      </c>
      <c r="C109" t="s">
        <v>1</v>
      </c>
    </row>
    <row r="110" spans="1:3" x14ac:dyDescent="0.2">
      <c r="A110" t="s">
        <v>110</v>
      </c>
      <c r="B110" t="str">
        <f>"15265744149"</f>
        <v>15265744149</v>
      </c>
      <c r="C110" t="s">
        <v>1</v>
      </c>
    </row>
    <row r="111" spans="1:3" x14ac:dyDescent="0.2">
      <c r="A111" t="s">
        <v>111</v>
      </c>
      <c r="B111" t="str">
        <f>"13958725892"</f>
        <v>13958725892</v>
      </c>
      <c r="C111" t="s">
        <v>1</v>
      </c>
    </row>
    <row r="112" spans="1:3" x14ac:dyDescent="0.2">
      <c r="A112" t="s">
        <v>112</v>
      </c>
      <c r="B112" t="str">
        <f>"15052091313"</f>
        <v>15052091313</v>
      </c>
      <c r="C112" t="s">
        <v>1</v>
      </c>
    </row>
    <row r="113" spans="1:3" x14ac:dyDescent="0.2">
      <c r="A113" t="s">
        <v>113</v>
      </c>
      <c r="B113" t="str">
        <f>"13824880006"</f>
        <v>13824880006</v>
      </c>
      <c r="C113" t="s">
        <v>1</v>
      </c>
    </row>
    <row r="114" spans="1:3" x14ac:dyDescent="0.2">
      <c r="A114" t="s">
        <v>114</v>
      </c>
      <c r="B114" t="str">
        <f>"13478139561"</f>
        <v>13478139561</v>
      </c>
      <c r="C114" t="s">
        <v>1</v>
      </c>
    </row>
    <row r="115" spans="1:3" x14ac:dyDescent="0.2">
      <c r="A115" t="s">
        <v>115</v>
      </c>
      <c r="B115" t="str">
        <f>"13727612522"</f>
        <v>13727612522</v>
      </c>
      <c r="C115" t="s">
        <v>1</v>
      </c>
    </row>
    <row r="116" spans="1:3" x14ac:dyDescent="0.2">
      <c r="A116" t="s">
        <v>116</v>
      </c>
      <c r="B116" t="str">
        <f>"15056989430"</f>
        <v>15056989430</v>
      </c>
      <c r="C116" t="s">
        <v>1</v>
      </c>
    </row>
    <row r="117" spans="1:3" x14ac:dyDescent="0.2">
      <c r="A117" t="s">
        <v>117</v>
      </c>
      <c r="B117" t="str">
        <f>"15282205997"</f>
        <v>15282205997</v>
      </c>
      <c r="C117" t="s">
        <v>1</v>
      </c>
    </row>
    <row r="118" spans="1:3" x14ac:dyDescent="0.2">
      <c r="A118" t="s">
        <v>118</v>
      </c>
      <c r="B118" t="str">
        <f>"15982084904"</f>
        <v>15982084904</v>
      </c>
      <c r="C118" t="s">
        <v>1</v>
      </c>
    </row>
    <row r="119" spans="1:3" x14ac:dyDescent="0.2">
      <c r="A119" t="s">
        <v>119</v>
      </c>
      <c r="B119" t="str">
        <f>"15004387654"</f>
        <v>15004387654</v>
      </c>
      <c r="C119" t="s">
        <v>1</v>
      </c>
    </row>
    <row r="120" spans="1:3" x14ac:dyDescent="0.2">
      <c r="A120" t="s">
        <v>120</v>
      </c>
      <c r="B120" t="str">
        <f>"13811832263"</f>
        <v>13811832263</v>
      </c>
      <c r="C120" t="s">
        <v>1</v>
      </c>
    </row>
    <row r="121" spans="1:3" x14ac:dyDescent="0.2">
      <c r="A121" t="s">
        <v>121</v>
      </c>
      <c r="B121" t="str">
        <f>"18893110595"</f>
        <v>18893110595</v>
      </c>
      <c r="C121" t="s">
        <v>1</v>
      </c>
    </row>
    <row r="122" spans="1:3" x14ac:dyDescent="0.2">
      <c r="A122" t="s">
        <v>122</v>
      </c>
      <c r="B122" t="str">
        <f>"15288342217"</f>
        <v>15288342217</v>
      </c>
      <c r="C122" t="s">
        <v>1</v>
      </c>
    </row>
    <row r="123" spans="1:3" x14ac:dyDescent="0.2">
      <c r="A123" t="s">
        <v>123</v>
      </c>
      <c r="B123" t="str">
        <f>"15931033286"</f>
        <v>15931033286</v>
      </c>
      <c r="C123" t="s">
        <v>1</v>
      </c>
    </row>
    <row r="124" spans="1:3" x14ac:dyDescent="0.2">
      <c r="A124" t="s">
        <v>124</v>
      </c>
      <c r="B124" t="str">
        <f>"13425222478"</f>
        <v>13425222478</v>
      </c>
      <c r="C124" t="s">
        <v>1</v>
      </c>
    </row>
    <row r="125" spans="1:3" x14ac:dyDescent="0.2">
      <c r="A125" t="s">
        <v>125</v>
      </c>
      <c r="B125" t="str">
        <f>"15202843066"</f>
        <v>15202843066</v>
      </c>
      <c r="C125" t="s">
        <v>1</v>
      </c>
    </row>
    <row r="126" spans="1:3" x14ac:dyDescent="0.2">
      <c r="A126" t="s">
        <v>126</v>
      </c>
      <c r="B126" t="str">
        <f>"15976069267"</f>
        <v>15976069267</v>
      </c>
      <c r="C126" t="s">
        <v>1</v>
      </c>
    </row>
    <row r="127" spans="1:3" x14ac:dyDescent="0.2">
      <c r="A127" t="s">
        <v>127</v>
      </c>
      <c r="B127" t="str">
        <f>"15187855110"</f>
        <v>15187855110</v>
      </c>
      <c r="C127" t="s">
        <v>1</v>
      </c>
    </row>
    <row r="128" spans="1:3" x14ac:dyDescent="0.2">
      <c r="A128" t="s">
        <v>128</v>
      </c>
      <c r="B128" t="str">
        <f>"13723850930"</f>
        <v>13723850930</v>
      </c>
      <c r="C128" t="s">
        <v>1</v>
      </c>
    </row>
    <row r="129" spans="1:3" x14ac:dyDescent="0.2">
      <c r="A129" t="s">
        <v>129</v>
      </c>
      <c r="B129" t="str">
        <f>"15284668359"</f>
        <v>15284668359</v>
      </c>
      <c r="C129" t="s">
        <v>1</v>
      </c>
    </row>
    <row r="130" spans="1:3" x14ac:dyDescent="0.2">
      <c r="A130" t="s">
        <v>130</v>
      </c>
      <c r="B130" t="str">
        <f>"18086965737"</f>
        <v>18086965737</v>
      </c>
      <c r="C130" t="s">
        <v>1</v>
      </c>
    </row>
    <row r="131" spans="1:3" x14ac:dyDescent="0.2">
      <c r="A131" t="s">
        <v>131</v>
      </c>
      <c r="B131" t="str">
        <f>"17688621313"</f>
        <v>17688621313</v>
      </c>
      <c r="C131" t="s">
        <v>1</v>
      </c>
    </row>
    <row r="132" spans="1:3" x14ac:dyDescent="0.2">
      <c r="A132" t="s">
        <v>132</v>
      </c>
      <c r="B132" t="str">
        <f>"18368316760"</f>
        <v>18368316760</v>
      </c>
      <c r="C132" t="s">
        <v>1</v>
      </c>
    </row>
    <row r="133" spans="1:3" x14ac:dyDescent="0.2">
      <c r="A133" t="s">
        <v>133</v>
      </c>
      <c r="B133" t="str">
        <f>"15090995916"</f>
        <v>15090995916</v>
      </c>
      <c r="C133" t="s">
        <v>1</v>
      </c>
    </row>
    <row r="134" spans="1:3" x14ac:dyDescent="0.2">
      <c r="A134" t="s">
        <v>134</v>
      </c>
      <c r="B134" t="str">
        <f>"18648241886"</f>
        <v>18648241886</v>
      </c>
      <c r="C134" t="s">
        <v>1</v>
      </c>
    </row>
    <row r="135" spans="1:3" x14ac:dyDescent="0.2">
      <c r="A135" t="s">
        <v>135</v>
      </c>
      <c r="B135" t="str">
        <f>"15258526078"</f>
        <v>15258526078</v>
      </c>
      <c r="C135" t="s">
        <v>1</v>
      </c>
    </row>
    <row r="136" spans="1:3" x14ac:dyDescent="0.2">
      <c r="A136" t="s">
        <v>136</v>
      </c>
      <c r="B136" t="str">
        <f>"15289843579"</f>
        <v>15289843579</v>
      </c>
      <c r="C136" t="s">
        <v>1</v>
      </c>
    </row>
    <row r="137" spans="1:3" x14ac:dyDescent="0.2">
      <c r="A137" t="s">
        <v>137</v>
      </c>
      <c r="B137" t="str">
        <f>"13066273003"</f>
        <v>13066273003</v>
      </c>
      <c r="C137" t="s">
        <v>1</v>
      </c>
    </row>
    <row r="138" spans="1:3" x14ac:dyDescent="0.2">
      <c r="A138" t="s">
        <v>138</v>
      </c>
      <c r="B138" t="str">
        <f>"13202380763"</f>
        <v>13202380763</v>
      </c>
      <c r="C138" t="s">
        <v>1</v>
      </c>
    </row>
    <row r="139" spans="1:3" x14ac:dyDescent="0.2">
      <c r="A139" t="s">
        <v>139</v>
      </c>
      <c r="B139" t="str">
        <f>"13705087574"</f>
        <v>13705087574</v>
      </c>
      <c r="C139" t="s">
        <v>1</v>
      </c>
    </row>
    <row r="140" spans="1:3" x14ac:dyDescent="0.2">
      <c r="A140" t="s">
        <v>140</v>
      </c>
      <c r="B140" t="str">
        <f>"18288245015"</f>
        <v>18288245015</v>
      </c>
      <c r="C140" t="s">
        <v>1</v>
      </c>
    </row>
    <row r="141" spans="1:3" x14ac:dyDescent="0.2">
      <c r="A141" t="s">
        <v>141</v>
      </c>
      <c r="B141" t="str">
        <f>"15084245595"</f>
        <v>15084245595</v>
      </c>
      <c r="C141" t="s">
        <v>1</v>
      </c>
    </row>
    <row r="142" spans="1:3" x14ac:dyDescent="0.2">
      <c r="A142" t="s">
        <v>142</v>
      </c>
      <c r="B142" t="str">
        <f>"15068217443"</f>
        <v>15068217443</v>
      </c>
      <c r="C142" t="s">
        <v>1</v>
      </c>
    </row>
    <row r="143" spans="1:3" x14ac:dyDescent="0.2">
      <c r="A143" t="s">
        <v>143</v>
      </c>
      <c r="B143" t="str">
        <f>"18012420021"</f>
        <v>18012420021</v>
      </c>
      <c r="C143" t="s">
        <v>1</v>
      </c>
    </row>
    <row r="144" spans="1:3" x14ac:dyDescent="0.2">
      <c r="A144" t="s">
        <v>144</v>
      </c>
      <c r="B144" t="str">
        <f>"18615285753"</f>
        <v>18615285753</v>
      </c>
      <c r="C144" t="s">
        <v>1</v>
      </c>
    </row>
    <row r="145" spans="1:3" x14ac:dyDescent="0.2">
      <c r="A145" t="s">
        <v>145</v>
      </c>
      <c r="B145" t="str">
        <f>"13941452347"</f>
        <v>13941452347</v>
      </c>
      <c r="C145" t="s">
        <v>1</v>
      </c>
    </row>
    <row r="146" spans="1:3" x14ac:dyDescent="0.2">
      <c r="A146" t="s">
        <v>146</v>
      </c>
      <c r="B146" t="str">
        <f>"15849472920"</f>
        <v>15849472920</v>
      </c>
      <c r="C146" t="s">
        <v>1</v>
      </c>
    </row>
    <row r="147" spans="1:3" x14ac:dyDescent="0.2">
      <c r="A147" t="s">
        <v>147</v>
      </c>
      <c r="B147" t="str">
        <f>"15267993596"</f>
        <v>15267993596</v>
      </c>
      <c r="C147" t="s">
        <v>1</v>
      </c>
    </row>
    <row r="148" spans="1:3" x14ac:dyDescent="0.2">
      <c r="A148" t="s">
        <v>148</v>
      </c>
      <c r="B148" t="str">
        <f>"15050444327"</f>
        <v>15050444327</v>
      </c>
      <c r="C148" t="s">
        <v>1</v>
      </c>
    </row>
    <row r="149" spans="1:3" x14ac:dyDescent="0.2">
      <c r="A149" t="s">
        <v>149</v>
      </c>
      <c r="B149" t="str">
        <f>"15813010831"</f>
        <v>15813010831</v>
      </c>
      <c r="C149" t="s">
        <v>1</v>
      </c>
    </row>
    <row r="150" spans="1:3" x14ac:dyDescent="0.2">
      <c r="A150" t="s">
        <v>150</v>
      </c>
      <c r="B150" t="str">
        <f>"15887966950"</f>
        <v>15887966950</v>
      </c>
      <c r="C150" t="s">
        <v>1</v>
      </c>
    </row>
    <row r="151" spans="1:3" x14ac:dyDescent="0.2">
      <c r="A151" t="s">
        <v>151</v>
      </c>
      <c r="B151" t="str">
        <f>"15035794149"</f>
        <v>15035794149</v>
      </c>
      <c r="C151" t="s">
        <v>1</v>
      </c>
    </row>
    <row r="152" spans="1:3" x14ac:dyDescent="0.2">
      <c r="A152" t="s">
        <v>152</v>
      </c>
      <c r="B152" t="str">
        <f>"13914456057"</f>
        <v>13914456057</v>
      </c>
      <c r="C152" t="s">
        <v>1</v>
      </c>
    </row>
    <row r="153" spans="1:3" x14ac:dyDescent="0.2">
      <c r="A153" t="s">
        <v>153</v>
      </c>
      <c r="B153" t="str">
        <f>"13527504364"</f>
        <v>13527504364</v>
      </c>
      <c r="C153" t="s">
        <v>1</v>
      </c>
    </row>
    <row r="154" spans="1:3" x14ac:dyDescent="0.2">
      <c r="A154" t="s">
        <v>154</v>
      </c>
      <c r="B154" t="str">
        <f>"15921033071"</f>
        <v>15921033071</v>
      </c>
      <c r="C154" t="s">
        <v>1</v>
      </c>
    </row>
    <row r="155" spans="1:3" x14ac:dyDescent="0.2">
      <c r="A155" t="s">
        <v>155</v>
      </c>
      <c r="B155" t="str">
        <f>"14755163449"</f>
        <v>14755163449</v>
      </c>
      <c r="C155" t="s">
        <v>1</v>
      </c>
    </row>
    <row r="156" spans="1:3" x14ac:dyDescent="0.2">
      <c r="A156" t="s">
        <v>156</v>
      </c>
      <c r="B156" t="str">
        <f>"15801412229"</f>
        <v>15801412229</v>
      </c>
      <c r="C156" t="s">
        <v>1</v>
      </c>
    </row>
    <row r="157" spans="1:3" x14ac:dyDescent="0.2">
      <c r="A157" t="s">
        <v>157</v>
      </c>
      <c r="B157" t="str">
        <f>"15159837390"</f>
        <v>15159837390</v>
      </c>
      <c r="C157" t="s">
        <v>1</v>
      </c>
    </row>
    <row r="158" spans="1:3" x14ac:dyDescent="0.2">
      <c r="A158" t="s">
        <v>158</v>
      </c>
      <c r="B158" t="str">
        <f>"18642707282"</f>
        <v>18642707282</v>
      </c>
      <c r="C158" t="s">
        <v>1</v>
      </c>
    </row>
    <row r="159" spans="1:3" x14ac:dyDescent="0.2">
      <c r="A159" t="s">
        <v>159</v>
      </c>
      <c r="B159" t="str">
        <f>"15014502819"</f>
        <v>15014502819</v>
      </c>
      <c r="C159" t="s">
        <v>1</v>
      </c>
    </row>
    <row r="160" spans="1:3" x14ac:dyDescent="0.2">
      <c r="A160" t="s">
        <v>160</v>
      </c>
      <c r="B160" t="str">
        <f>"18508781757"</f>
        <v>18508781757</v>
      </c>
      <c r="C160" t="s">
        <v>1</v>
      </c>
    </row>
    <row r="161" spans="1:3" x14ac:dyDescent="0.2">
      <c r="A161" t="s">
        <v>161</v>
      </c>
      <c r="B161" t="str">
        <f>"18343217937"</f>
        <v>18343217937</v>
      </c>
      <c r="C161" t="s">
        <v>1</v>
      </c>
    </row>
    <row r="162" spans="1:3" x14ac:dyDescent="0.2">
      <c r="A162" t="s">
        <v>162</v>
      </c>
      <c r="B162" t="str">
        <f>"15090584685"</f>
        <v>15090584685</v>
      </c>
      <c r="C162" t="s">
        <v>1</v>
      </c>
    </row>
    <row r="163" spans="1:3" x14ac:dyDescent="0.2">
      <c r="A163" t="s">
        <v>163</v>
      </c>
      <c r="B163" t="str">
        <f>"13373616283"</f>
        <v>13373616283</v>
      </c>
      <c r="C163" t="s">
        <v>1</v>
      </c>
    </row>
    <row r="164" spans="1:3" x14ac:dyDescent="0.2">
      <c r="A164" t="s">
        <v>164</v>
      </c>
      <c r="B164" t="str">
        <f>"15107110235"</f>
        <v>15107110235</v>
      </c>
      <c r="C164" t="s">
        <v>1</v>
      </c>
    </row>
    <row r="165" spans="1:3" x14ac:dyDescent="0.2">
      <c r="A165" t="s">
        <v>165</v>
      </c>
      <c r="B165" t="str">
        <f>"17677621464"</f>
        <v>17677621464</v>
      </c>
      <c r="C165" t="s">
        <v>1</v>
      </c>
    </row>
    <row r="166" spans="1:3" x14ac:dyDescent="0.2">
      <c r="A166" t="s">
        <v>166</v>
      </c>
      <c r="B166" t="str">
        <f>"15205235570"</f>
        <v>15205235570</v>
      </c>
      <c r="C166" t="s">
        <v>1</v>
      </c>
    </row>
    <row r="167" spans="1:3" x14ac:dyDescent="0.2">
      <c r="A167" t="s">
        <v>167</v>
      </c>
      <c r="B167" t="str">
        <f>"18236929654"</f>
        <v>18236929654</v>
      </c>
      <c r="C167" t="s">
        <v>1</v>
      </c>
    </row>
    <row r="168" spans="1:3" x14ac:dyDescent="0.2">
      <c r="A168" t="s">
        <v>168</v>
      </c>
      <c r="B168" t="str">
        <f>"15047956260"</f>
        <v>15047956260</v>
      </c>
      <c r="C168" t="s">
        <v>1</v>
      </c>
    </row>
    <row r="169" spans="1:3" x14ac:dyDescent="0.2">
      <c r="A169" t="s">
        <v>169</v>
      </c>
      <c r="B169" t="str">
        <f>"18867470697"</f>
        <v>18867470697</v>
      </c>
      <c r="C169" t="s">
        <v>1</v>
      </c>
    </row>
    <row r="170" spans="1:3" x14ac:dyDescent="0.2">
      <c r="A170" t="s">
        <v>170</v>
      </c>
      <c r="B170" t="str">
        <f>"13672931529"</f>
        <v>13672931529</v>
      </c>
      <c r="C170" t="s">
        <v>1</v>
      </c>
    </row>
    <row r="171" spans="1:3" x14ac:dyDescent="0.2">
      <c r="A171" t="s">
        <v>171</v>
      </c>
      <c r="B171" t="str">
        <f>"13527496329"</f>
        <v>13527496329</v>
      </c>
      <c r="C171" t="s">
        <v>1</v>
      </c>
    </row>
    <row r="172" spans="1:3" x14ac:dyDescent="0.2">
      <c r="A172" t="s">
        <v>172</v>
      </c>
      <c r="B172" t="str">
        <f>"15820310447"</f>
        <v>15820310447</v>
      </c>
      <c r="C172" t="s">
        <v>1</v>
      </c>
    </row>
    <row r="173" spans="1:3" x14ac:dyDescent="0.2">
      <c r="A173" t="s">
        <v>173</v>
      </c>
      <c r="B173" t="str">
        <f>"15145178998"</f>
        <v>15145178998</v>
      </c>
      <c r="C173" t="s">
        <v>1</v>
      </c>
    </row>
    <row r="174" spans="1:3" x14ac:dyDescent="0.2">
      <c r="A174" t="s">
        <v>119</v>
      </c>
      <c r="B174" t="str">
        <f>"15144377787"</f>
        <v>15144377787</v>
      </c>
      <c r="C174" t="s">
        <v>1</v>
      </c>
    </row>
    <row r="175" spans="1:3" x14ac:dyDescent="0.2">
      <c r="A175" t="s">
        <v>174</v>
      </c>
      <c r="B175" t="str">
        <f>"18318567150"</f>
        <v>18318567150</v>
      </c>
      <c r="C175" t="s">
        <v>1</v>
      </c>
    </row>
    <row r="176" spans="1:3" x14ac:dyDescent="0.2">
      <c r="A176" t="s">
        <v>175</v>
      </c>
      <c r="B176" t="str">
        <f>"17621891427"</f>
        <v>17621891427</v>
      </c>
      <c r="C176" t="s">
        <v>1</v>
      </c>
    </row>
    <row r="177" spans="1:3" x14ac:dyDescent="0.2">
      <c r="A177" t="s">
        <v>176</v>
      </c>
      <c r="B177" t="str">
        <f>"13558797301"</f>
        <v>13558797301</v>
      </c>
      <c r="C177" t="s">
        <v>1</v>
      </c>
    </row>
    <row r="178" spans="1:3" x14ac:dyDescent="0.2">
      <c r="A178" t="s">
        <v>177</v>
      </c>
      <c r="B178" t="str">
        <f>"15133191096"</f>
        <v>15133191096</v>
      </c>
      <c r="C178" t="s">
        <v>1</v>
      </c>
    </row>
    <row r="179" spans="1:3" x14ac:dyDescent="0.2">
      <c r="A179" t="s">
        <v>178</v>
      </c>
      <c r="B179" t="str">
        <f>"15912880886"</f>
        <v>15912880886</v>
      </c>
      <c r="C179" t="s">
        <v>1</v>
      </c>
    </row>
    <row r="180" spans="1:3" x14ac:dyDescent="0.2">
      <c r="A180" t="s">
        <v>179</v>
      </c>
      <c r="B180" t="str">
        <f>"17755876370"</f>
        <v>17755876370</v>
      </c>
      <c r="C180" t="s">
        <v>1</v>
      </c>
    </row>
    <row r="181" spans="1:3" x14ac:dyDescent="0.2">
      <c r="A181" t="s">
        <v>180</v>
      </c>
      <c r="B181" t="str">
        <f>"15388720792"</f>
        <v>15388720792</v>
      </c>
      <c r="C181" t="s">
        <v>1</v>
      </c>
    </row>
    <row r="182" spans="1:3" x14ac:dyDescent="0.2">
      <c r="A182" t="s">
        <v>181</v>
      </c>
      <c r="B182" t="str">
        <f>"13326332125"</f>
        <v>13326332125</v>
      </c>
      <c r="C182" t="s">
        <v>1</v>
      </c>
    </row>
    <row r="183" spans="1:3" x14ac:dyDescent="0.2">
      <c r="A183" t="s">
        <v>182</v>
      </c>
      <c r="B183" t="str">
        <f>"15272801690"</f>
        <v>15272801690</v>
      </c>
      <c r="C183" t="s">
        <v>1</v>
      </c>
    </row>
    <row r="184" spans="1:3" x14ac:dyDescent="0.2">
      <c r="A184" t="s">
        <v>183</v>
      </c>
      <c r="B184" t="str">
        <f>"15295523115"</f>
        <v>15295523115</v>
      </c>
      <c r="C184" t="s">
        <v>1</v>
      </c>
    </row>
    <row r="185" spans="1:3" x14ac:dyDescent="0.2">
      <c r="A185" t="s">
        <v>184</v>
      </c>
      <c r="B185" t="str">
        <f>"13630835570"</f>
        <v>13630835570</v>
      </c>
      <c r="C185" t="s">
        <v>1</v>
      </c>
    </row>
    <row r="186" spans="1:3" x14ac:dyDescent="0.2">
      <c r="A186" t="s">
        <v>185</v>
      </c>
      <c r="B186" t="str">
        <f>"15643338333"</f>
        <v>15643338333</v>
      </c>
      <c r="C186" t="s">
        <v>1</v>
      </c>
    </row>
    <row r="187" spans="1:3" x14ac:dyDescent="0.2">
      <c r="A187" t="s">
        <v>186</v>
      </c>
      <c r="B187" t="str">
        <f>"17509478018"</f>
        <v>17509478018</v>
      </c>
      <c r="C187" t="s">
        <v>1</v>
      </c>
    </row>
    <row r="188" spans="1:3" x14ac:dyDescent="0.2">
      <c r="A188" t="s">
        <v>187</v>
      </c>
      <c r="B188" t="str">
        <f>"15198020997"</f>
        <v>15198020997</v>
      </c>
      <c r="C188" t="s">
        <v>1</v>
      </c>
    </row>
    <row r="189" spans="1:3" x14ac:dyDescent="0.2">
      <c r="A189" t="s">
        <v>188</v>
      </c>
      <c r="B189" t="str">
        <f>"15948374225"</f>
        <v>15948374225</v>
      </c>
      <c r="C189" t="s">
        <v>1</v>
      </c>
    </row>
    <row r="190" spans="1:3" x14ac:dyDescent="0.2">
      <c r="A190" t="s">
        <v>189</v>
      </c>
      <c r="B190" t="str">
        <f>"13612974557"</f>
        <v>13612974557</v>
      </c>
      <c r="C190" t="s">
        <v>1</v>
      </c>
    </row>
    <row r="191" spans="1:3" x14ac:dyDescent="0.2">
      <c r="A191" t="s">
        <v>190</v>
      </c>
      <c r="B191" t="str">
        <f>"18688282463"</f>
        <v>18688282463</v>
      </c>
      <c r="C191" t="s">
        <v>1</v>
      </c>
    </row>
    <row r="192" spans="1:3" x14ac:dyDescent="0.2">
      <c r="A192" t="s">
        <v>191</v>
      </c>
      <c r="B192" t="str">
        <f>"15161554949"</f>
        <v>15161554949</v>
      </c>
      <c r="C192" t="s">
        <v>1</v>
      </c>
    </row>
    <row r="193" spans="1:3" x14ac:dyDescent="0.2">
      <c r="A193" t="s">
        <v>192</v>
      </c>
      <c r="B193" t="str">
        <f>"18624487574"</f>
        <v>18624487574</v>
      </c>
      <c r="C193" t="s">
        <v>1</v>
      </c>
    </row>
    <row r="194" spans="1:3" x14ac:dyDescent="0.2">
      <c r="A194" t="s">
        <v>193</v>
      </c>
      <c r="B194" t="str">
        <f>"15160121737"</f>
        <v>15160121737</v>
      </c>
      <c r="C194" t="s">
        <v>1</v>
      </c>
    </row>
    <row r="195" spans="1:3" x14ac:dyDescent="0.2">
      <c r="A195" t="s">
        <v>194</v>
      </c>
      <c r="B195" t="str">
        <f>"18306022266"</f>
        <v>18306022266</v>
      </c>
      <c r="C195" t="s">
        <v>1</v>
      </c>
    </row>
    <row r="196" spans="1:3" x14ac:dyDescent="0.2">
      <c r="A196" t="s">
        <v>195</v>
      </c>
      <c r="B196" t="str">
        <f>"15120676310"</f>
        <v>15120676310</v>
      </c>
      <c r="C196" t="s">
        <v>1</v>
      </c>
    </row>
    <row r="197" spans="1:3" x14ac:dyDescent="0.2">
      <c r="A197" t="s">
        <v>196</v>
      </c>
      <c r="B197" t="str">
        <f>"17645131931"</f>
        <v>17645131931</v>
      </c>
      <c r="C197" t="s">
        <v>1</v>
      </c>
    </row>
    <row r="198" spans="1:3" x14ac:dyDescent="0.2">
      <c r="A198" t="s">
        <v>197</v>
      </c>
      <c r="B198" t="str">
        <f>"13841434007"</f>
        <v>13841434007</v>
      </c>
      <c r="C198" t="s">
        <v>1</v>
      </c>
    </row>
    <row r="199" spans="1:3" x14ac:dyDescent="0.2">
      <c r="A199" t="s">
        <v>198</v>
      </c>
      <c r="B199" t="str">
        <f>"18283990384"</f>
        <v>18283990384</v>
      </c>
      <c r="C199" t="s">
        <v>1</v>
      </c>
    </row>
    <row r="200" spans="1:3" x14ac:dyDescent="0.2">
      <c r="A200" t="s">
        <v>199</v>
      </c>
      <c r="B200" t="str">
        <f>"13950376456"</f>
        <v>13950376456</v>
      </c>
      <c r="C200" t="s">
        <v>1</v>
      </c>
    </row>
    <row r="201" spans="1:3" x14ac:dyDescent="0.2">
      <c r="A201" t="s">
        <v>200</v>
      </c>
      <c r="B201" t="str">
        <f>"18158811335"</f>
        <v>18158811335</v>
      </c>
      <c r="C201" t="s">
        <v>1</v>
      </c>
    </row>
    <row r="202" spans="1:3" x14ac:dyDescent="0.2">
      <c r="A202" t="s">
        <v>201</v>
      </c>
      <c r="B202" t="str">
        <f>"18761436180"</f>
        <v>18761436180</v>
      </c>
      <c r="C202" t="s">
        <v>1</v>
      </c>
    </row>
    <row r="203" spans="1:3" x14ac:dyDescent="0.2">
      <c r="A203" t="s">
        <v>202</v>
      </c>
      <c r="B203" t="str">
        <f>"13720894790"</f>
        <v>13720894790</v>
      </c>
      <c r="C203" t="s">
        <v>1</v>
      </c>
    </row>
    <row r="204" spans="1:3" x14ac:dyDescent="0.2">
      <c r="A204" t="s">
        <v>203</v>
      </c>
      <c r="B204" t="str">
        <f>"18842474890"</f>
        <v>18842474890</v>
      </c>
      <c r="C204" t="s">
        <v>1</v>
      </c>
    </row>
    <row r="205" spans="1:3" x14ac:dyDescent="0.2">
      <c r="A205" t="s">
        <v>204</v>
      </c>
      <c r="B205" t="str">
        <f>"18658569588"</f>
        <v>18658569588</v>
      </c>
      <c r="C205" t="s">
        <v>1</v>
      </c>
    </row>
    <row r="206" spans="1:3" x14ac:dyDescent="0.2">
      <c r="A206" t="s">
        <v>205</v>
      </c>
      <c r="B206" t="str">
        <f>"15244332848"</f>
        <v>15244332848</v>
      </c>
      <c r="C206" t="s">
        <v>1</v>
      </c>
    </row>
    <row r="207" spans="1:3" x14ac:dyDescent="0.2">
      <c r="A207" t="s">
        <v>206</v>
      </c>
      <c r="B207" t="str">
        <f>"13069393009"</f>
        <v>13069393009</v>
      </c>
      <c r="C207" t="s">
        <v>1</v>
      </c>
    </row>
    <row r="208" spans="1:3" x14ac:dyDescent="0.2">
      <c r="A208" t="s">
        <v>207</v>
      </c>
      <c r="B208" t="str">
        <f>"13927921212"</f>
        <v>13927921212</v>
      </c>
      <c r="C208" t="s">
        <v>1</v>
      </c>
    </row>
    <row r="209" spans="1:3" x14ac:dyDescent="0.2">
      <c r="A209" t="s">
        <v>208</v>
      </c>
      <c r="B209" t="str">
        <f>"15387832720"</f>
        <v>15387832720</v>
      </c>
      <c r="C209" t="s">
        <v>1</v>
      </c>
    </row>
    <row r="210" spans="1:3" x14ac:dyDescent="0.2">
      <c r="A210" t="s">
        <v>209</v>
      </c>
      <c r="B210" t="str">
        <f>"13534353801"</f>
        <v>13534353801</v>
      </c>
      <c r="C210" t="s">
        <v>1</v>
      </c>
    </row>
    <row r="211" spans="1:3" x14ac:dyDescent="0.2">
      <c r="A211" t="s">
        <v>210</v>
      </c>
      <c r="B211" t="str">
        <f>"18575835770"</f>
        <v>18575835770</v>
      </c>
      <c r="C211" t="s">
        <v>1</v>
      </c>
    </row>
    <row r="212" spans="1:3" x14ac:dyDescent="0.2">
      <c r="A212" t="s">
        <v>211</v>
      </c>
      <c r="B212" t="str">
        <f>"13693252546"</f>
        <v>13693252546</v>
      </c>
      <c r="C212" t="s">
        <v>1</v>
      </c>
    </row>
    <row r="213" spans="1:3" x14ac:dyDescent="0.2">
      <c r="A213" t="s">
        <v>212</v>
      </c>
      <c r="B213" t="str">
        <f>"13007905362"</f>
        <v>13007905362</v>
      </c>
      <c r="C213" t="s">
        <v>1</v>
      </c>
    </row>
    <row r="214" spans="1:3" x14ac:dyDescent="0.2">
      <c r="A214" t="s">
        <v>213</v>
      </c>
      <c r="B214" t="str">
        <f>"13935023335"</f>
        <v>13935023335</v>
      </c>
      <c r="C214" t="s">
        <v>1</v>
      </c>
    </row>
    <row r="215" spans="1:3" x14ac:dyDescent="0.2">
      <c r="A215" t="s">
        <v>214</v>
      </c>
      <c r="B215" t="str">
        <f>"13421136769"</f>
        <v>13421136769</v>
      </c>
      <c r="C215" t="s">
        <v>1</v>
      </c>
    </row>
    <row r="216" spans="1:3" x14ac:dyDescent="0.2">
      <c r="A216" t="s">
        <v>215</v>
      </c>
      <c r="B216" t="str">
        <f>"15840985780"</f>
        <v>15840985780</v>
      </c>
      <c r="C216" t="s">
        <v>1</v>
      </c>
    </row>
    <row r="217" spans="1:3" x14ac:dyDescent="0.2">
      <c r="A217" t="s">
        <v>216</v>
      </c>
      <c r="B217" t="str">
        <f>"15940711370"</f>
        <v>15940711370</v>
      </c>
      <c r="C217" t="s">
        <v>1</v>
      </c>
    </row>
    <row r="218" spans="1:3" x14ac:dyDescent="0.2">
      <c r="A218" t="s">
        <v>217</v>
      </c>
      <c r="B218" t="str">
        <f>"13407511712"</f>
        <v>13407511712</v>
      </c>
      <c r="C218" t="s">
        <v>1</v>
      </c>
    </row>
    <row r="219" spans="1:3" x14ac:dyDescent="0.2">
      <c r="A219" t="s">
        <v>218</v>
      </c>
      <c r="B219" t="str">
        <f>"17674045475"</f>
        <v>17674045475</v>
      </c>
      <c r="C219" t="s">
        <v>1</v>
      </c>
    </row>
    <row r="220" spans="1:3" x14ac:dyDescent="0.2">
      <c r="A220" t="s">
        <v>219</v>
      </c>
      <c r="B220" t="str">
        <f>"15754870019"</f>
        <v>15754870019</v>
      </c>
      <c r="C220" t="s">
        <v>1</v>
      </c>
    </row>
    <row r="221" spans="1:3" x14ac:dyDescent="0.2">
      <c r="A221" t="s">
        <v>220</v>
      </c>
      <c r="B221" t="str">
        <f>"13480809304"</f>
        <v>13480809304</v>
      </c>
      <c r="C221" t="s">
        <v>1</v>
      </c>
    </row>
    <row r="222" spans="1:3" x14ac:dyDescent="0.2">
      <c r="A222" t="s">
        <v>221</v>
      </c>
      <c r="B222" t="str">
        <f>"15800778320"</f>
        <v>15800778320</v>
      </c>
      <c r="C222" t="s">
        <v>1</v>
      </c>
    </row>
    <row r="223" spans="1:3" x14ac:dyDescent="0.2">
      <c r="A223" t="s">
        <v>222</v>
      </c>
      <c r="B223" t="str">
        <f>"15901222825"</f>
        <v>15901222825</v>
      </c>
      <c r="C223" t="s">
        <v>1</v>
      </c>
    </row>
    <row r="224" spans="1:3" x14ac:dyDescent="0.2">
      <c r="A224" t="s">
        <v>223</v>
      </c>
      <c r="B224" t="str">
        <f>"18257253710"</f>
        <v>18257253710</v>
      </c>
      <c r="C224" t="s">
        <v>1</v>
      </c>
    </row>
    <row r="225" spans="1:3" x14ac:dyDescent="0.2">
      <c r="A225" t="s">
        <v>224</v>
      </c>
      <c r="B225" t="str">
        <f>"13158107177"</f>
        <v>13158107177</v>
      </c>
      <c r="C225" t="s">
        <v>1</v>
      </c>
    </row>
    <row r="226" spans="1:3" x14ac:dyDescent="0.2">
      <c r="A226" t="s">
        <v>225</v>
      </c>
      <c r="B226" t="str">
        <f>"15223977181"</f>
        <v>15223977181</v>
      </c>
      <c r="C226" t="s">
        <v>1</v>
      </c>
    </row>
    <row r="227" spans="1:3" x14ac:dyDescent="0.2">
      <c r="A227" t="s">
        <v>226</v>
      </c>
      <c r="B227" t="str">
        <f>"15244604318"</f>
        <v>15244604318</v>
      </c>
      <c r="C227" t="s">
        <v>1</v>
      </c>
    </row>
    <row r="228" spans="1:3" x14ac:dyDescent="0.2">
      <c r="A228" t="s">
        <v>227</v>
      </c>
      <c r="B228" t="str">
        <f>"15102637750"</f>
        <v>15102637750</v>
      </c>
      <c r="C228" t="s">
        <v>1</v>
      </c>
    </row>
    <row r="229" spans="1:3" x14ac:dyDescent="0.2">
      <c r="A229" t="s">
        <v>228</v>
      </c>
      <c r="B229" t="str">
        <f>"13577217625"</f>
        <v>13577217625</v>
      </c>
      <c r="C229" t="s">
        <v>1</v>
      </c>
    </row>
    <row r="230" spans="1:3" x14ac:dyDescent="0.2">
      <c r="A230" t="s">
        <v>229</v>
      </c>
      <c r="B230" t="str">
        <f>"15259731559"</f>
        <v>15259731559</v>
      </c>
      <c r="C230" t="s">
        <v>1</v>
      </c>
    </row>
    <row r="231" spans="1:3" x14ac:dyDescent="0.2">
      <c r="A231" t="s">
        <v>230</v>
      </c>
      <c r="B231" t="str">
        <f>"17526853224"</f>
        <v>17526853224</v>
      </c>
      <c r="C231" t="s">
        <v>1</v>
      </c>
    </row>
    <row r="232" spans="1:3" x14ac:dyDescent="0.2">
      <c r="A232" t="s">
        <v>231</v>
      </c>
      <c r="B232" t="str">
        <f>"13118933003"</f>
        <v>13118933003</v>
      </c>
      <c r="C232" t="s">
        <v>1</v>
      </c>
    </row>
    <row r="233" spans="1:3" x14ac:dyDescent="0.2">
      <c r="A233" t="s">
        <v>232</v>
      </c>
      <c r="B233" t="str">
        <f>"17689542821"</f>
        <v>17689542821</v>
      </c>
      <c r="C233" t="s">
        <v>1</v>
      </c>
    </row>
    <row r="234" spans="1:3" x14ac:dyDescent="0.2">
      <c r="A234" t="s">
        <v>233</v>
      </c>
      <c r="B234" t="str">
        <f>"18785001039"</f>
        <v>18785001039</v>
      </c>
      <c r="C234" t="s">
        <v>1</v>
      </c>
    </row>
    <row r="235" spans="1:3" x14ac:dyDescent="0.2">
      <c r="A235" t="s">
        <v>234</v>
      </c>
      <c r="B235" t="str">
        <f>"15220411412"</f>
        <v>15220411412</v>
      </c>
      <c r="C235" t="s">
        <v>1</v>
      </c>
    </row>
    <row r="236" spans="1:3" x14ac:dyDescent="0.2">
      <c r="A236" t="s">
        <v>235</v>
      </c>
      <c r="B236" t="str">
        <f>"15016399497"</f>
        <v>15016399497</v>
      </c>
      <c r="C236" t="s">
        <v>1</v>
      </c>
    </row>
    <row r="237" spans="1:3" x14ac:dyDescent="0.2">
      <c r="A237" t="s">
        <v>236</v>
      </c>
      <c r="B237" t="str">
        <f>"18087484789"</f>
        <v>18087484789</v>
      </c>
      <c r="C237" t="s">
        <v>1</v>
      </c>
    </row>
    <row r="238" spans="1:3" x14ac:dyDescent="0.2">
      <c r="A238" t="s">
        <v>237</v>
      </c>
      <c r="B238" t="str">
        <f>"15889843759"</f>
        <v>15889843759</v>
      </c>
      <c r="C238" t="s">
        <v>1</v>
      </c>
    </row>
    <row r="239" spans="1:3" x14ac:dyDescent="0.2">
      <c r="A239" t="s">
        <v>238</v>
      </c>
      <c r="B239" t="str">
        <f>"15989853215"</f>
        <v>15989853215</v>
      </c>
      <c r="C239" t="s">
        <v>1</v>
      </c>
    </row>
    <row r="240" spans="1:3" x14ac:dyDescent="0.2">
      <c r="A240" t="s">
        <v>239</v>
      </c>
      <c r="B240" t="str">
        <f>"15221055747"</f>
        <v>15221055747</v>
      </c>
      <c r="C240" t="s">
        <v>1</v>
      </c>
    </row>
    <row r="241" spans="1:3" x14ac:dyDescent="0.2">
      <c r="A241" t="s">
        <v>240</v>
      </c>
      <c r="B241" t="str">
        <f>"18737231496"</f>
        <v>18737231496</v>
      </c>
      <c r="C241" t="s">
        <v>1</v>
      </c>
    </row>
    <row r="242" spans="1:3" x14ac:dyDescent="0.2">
      <c r="A242" t="s">
        <v>241</v>
      </c>
      <c r="B242" t="str">
        <f>"18613147720"</f>
        <v>18613147720</v>
      </c>
      <c r="C242" t="s">
        <v>1</v>
      </c>
    </row>
    <row r="243" spans="1:3" x14ac:dyDescent="0.2">
      <c r="A243" t="s">
        <v>242</v>
      </c>
      <c r="B243" t="str">
        <f>"18602093352"</f>
        <v>18602093352</v>
      </c>
      <c r="C243" t="s">
        <v>1</v>
      </c>
    </row>
    <row r="244" spans="1:3" x14ac:dyDescent="0.2">
      <c r="A244" t="s">
        <v>243</v>
      </c>
      <c r="B244" t="str">
        <f>"15373303682"</f>
        <v>15373303682</v>
      </c>
      <c r="C244" t="s">
        <v>1</v>
      </c>
    </row>
    <row r="245" spans="1:3" x14ac:dyDescent="0.2">
      <c r="A245" t="s">
        <v>244</v>
      </c>
      <c r="B245" t="str">
        <f>"18395182272"</f>
        <v>18395182272</v>
      </c>
      <c r="C245" t="s">
        <v>1</v>
      </c>
    </row>
    <row r="246" spans="1:3" x14ac:dyDescent="0.2">
      <c r="A246" t="s">
        <v>245</v>
      </c>
      <c r="B246" t="str">
        <f>"15961342592"</f>
        <v>15961342592</v>
      </c>
      <c r="C246" t="s">
        <v>1</v>
      </c>
    </row>
    <row r="247" spans="1:3" x14ac:dyDescent="0.2">
      <c r="A247" t="s">
        <v>246</v>
      </c>
      <c r="B247" t="str">
        <f>"18755560867"</f>
        <v>18755560867</v>
      </c>
      <c r="C247" t="s">
        <v>1</v>
      </c>
    </row>
    <row r="248" spans="1:3" x14ac:dyDescent="0.2">
      <c r="A248" t="s">
        <v>247</v>
      </c>
      <c r="B248" t="str">
        <f>"15558597352"</f>
        <v>15558597352</v>
      </c>
      <c r="C248" t="s">
        <v>1</v>
      </c>
    </row>
    <row r="249" spans="1:3" x14ac:dyDescent="0.2">
      <c r="A249" t="s">
        <v>248</v>
      </c>
      <c r="B249" t="str">
        <f>"18589531123"</f>
        <v>18589531123</v>
      </c>
      <c r="C249" t="s">
        <v>1</v>
      </c>
    </row>
    <row r="250" spans="1:3" x14ac:dyDescent="0.2">
      <c r="A250" t="s">
        <v>249</v>
      </c>
      <c r="B250" t="str">
        <f>"18223579128"</f>
        <v>18223579128</v>
      </c>
      <c r="C250" t="s">
        <v>1</v>
      </c>
    </row>
    <row r="251" spans="1:3" x14ac:dyDescent="0.2">
      <c r="A251" t="s">
        <v>250</v>
      </c>
      <c r="B251" t="str">
        <f>"18340982626"</f>
        <v>18340982626</v>
      </c>
      <c r="C251" t="s">
        <v>1</v>
      </c>
    </row>
    <row r="252" spans="1:3" x14ac:dyDescent="0.2">
      <c r="A252" t="s">
        <v>251</v>
      </c>
      <c r="B252" t="str">
        <f>"17787310075"</f>
        <v>17787310075</v>
      </c>
      <c r="C252" t="s">
        <v>1</v>
      </c>
    </row>
    <row r="253" spans="1:3" x14ac:dyDescent="0.2">
      <c r="A253" t="s">
        <v>252</v>
      </c>
      <c r="B253" t="str">
        <f>"13888294036"</f>
        <v>13888294036</v>
      </c>
      <c r="C253" t="s">
        <v>1</v>
      </c>
    </row>
    <row r="254" spans="1:3" x14ac:dyDescent="0.2">
      <c r="A254" t="s">
        <v>253</v>
      </c>
      <c r="B254" t="str">
        <f>"13735253114"</f>
        <v>13735253114</v>
      </c>
      <c r="C254" t="s">
        <v>1</v>
      </c>
    </row>
    <row r="255" spans="1:3" x14ac:dyDescent="0.2">
      <c r="A255" t="s">
        <v>254</v>
      </c>
      <c r="B255" t="str">
        <f>"18700829326"</f>
        <v>18700829326</v>
      </c>
      <c r="C255" t="s">
        <v>1</v>
      </c>
    </row>
    <row r="256" spans="1:3" x14ac:dyDescent="0.2">
      <c r="A256" t="s">
        <v>255</v>
      </c>
      <c r="B256" t="str">
        <f>"18235411455"</f>
        <v>18235411455</v>
      </c>
      <c r="C256" t="s">
        <v>1</v>
      </c>
    </row>
    <row r="257" spans="1:3" x14ac:dyDescent="0.2">
      <c r="A257" t="s">
        <v>256</v>
      </c>
      <c r="B257" t="str">
        <f>"15162854747"</f>
        <v>15162854747</v>
      </c>
      <c r="C257" t="s">
        <v>1</v>
      </c>
    </row>
    <row r="258" spans="1:3" x14ac:dyDescent="0.2">
      <c r="A258" t="s">
        <v>257</v>
      </c>
      <c r="B258" t="str">
        <f>"18682705087"</f>
        <v>18682705087</v>
      </c>
      <c r="C258" t="s">
        <v>1</v>
      </c>
    </row>
    <row r="259" spans="1:3" x14ac:dyDescent="0.2">
      <c r="A259" t="s">
        <v>258</v>
      </c>
      <c r="B259" t="str">
        <f>"18209924416"</f>
        <v>18209924416</v>
      </c>
      <c r="C259" t="s">
        <v>1</v>
      </c>
    </row>
    <row r="260" spans="1:3" x14ac:dyDescent="0.2">
      <c r="A260" t="s">
        <v>259</v>
      </c>
      <c r="B260" t="str">
        <f>"15281857131"</f>
        <v>15281857131</v>
      </c>
      <c r="C260" t="s">
        <v>1</v>
      </c>
    </row>
    <row r="261" spans="1:3" x14ac:dyDescent="0.2">
      <c r="A261" t="s">
        <v>260</v>
      </c>
      <c r="B261" t="str">
        <f>"15206115603"</f>
        <v>15206115603</v>
      </c>
      <c r="C261" t="s">
        <v>1</v>
      </c>
    </row>
    <row r="262" spans="1:3" x14ac:dyDescent="0.2">
      <c r="A262" t="s">
        <v>261</v>
      </c>
      <c r="B262" t="str">
        <f>"18647813781"</f>
        <v>18647813781</v>
      </c>
      <c r="C262" t="s">
        <v>1</v>
      </c>
    </row>
    <row r="263" spans="1:3" x14ac:dyDescent="0.2">
      <c r="A263" t="s">
        <v>262</v>
      </c>
      <c r="B263" t="str">
        <f>"18802773743"</f>
        <v>18802773743</v>
      </c>
      <c r="C263" t="s">
        <v>1</v>
      </c>
    </row>
    <row r="264" spans="1:3" x14ac:dyDescent="0.2">
      <c r="A264" t="s">
        <v>263</v>
      </c>
      <c r="B264" t="str">
        <f>"13469129642"</f>
        <v>13469129642</v>
      </c>
      <c r="C264" t="s">
        <v>1</v>
      </c>
    </row>
    <row r="265" spans="1:3" x14ac:dyDescent="0.2">
      <c r="A265" t="s">
        <v>264</v>
      </c>
      <c r="B265" t="str">
        <f>"18380262956"</f>
        <v>18380262956</v>
      </c>
      <c r="C265" t="s">
        <v>1</v>
      </c>
    </row>
    <row r="266" spans="1:3" x14ac:dyDescent="0.2">
      <c r="A266" t="s">
        <v>265</v>
      </c>
      <c r="B266" t="str">
        <f>"13430140227"</f>
        <v>13430140227</v>
      </c>
      <c r="C266" t="s">
        <v>1</v>
      </c>
    </row>
    <row r="267" spans="1:3" x14ac:dyDescent="0.2">
      <c r="A267" t="s">
        <v>266</v>
      </c>
      <c r="B267" t="str">
        <f>"18820221552"</f>
        <v>18820221552</v>
      </c>
      <c r="C267" t="s">
        <v>1</v>
      </c>
    </row>
    <row r="268" spans="1:3" x14ac:dyDescent="0.2">
      <c r="A268" t="s">
        <v>267</v>
      </c>
      <c r="B268" t="str">
        <f>"13890883081"</f>
        <v>13890883081</v>
      </c>
      <c r="C268" t="s">
        <v>1</v>
      </c>
    </row>
    <row r="269" spans="1:3" x14ac:dyDescent="0.2">
      <c r="A269" t="s">
        <v>268</v>
      </c>
      <c r="B269" t="str">
        <f>"13426559350"</f>
        <v>13426559350</v>
      </c>
      <c r="C269" t="s">
        <v>1</v>
      </c>
    </row>
    <row r="270" spans="1:3" x14ac:dyDescent="0.2">
      <c r="A270" t="s">
        <v>269</v>
      </c>
      <c r="B270" t="str">
        <f>"15158862961"</f>
        <v>15158862961</v>
      </c>
      <c r="C270" t="s">
        <v>1</v>
      </c>
    </row>
    <row r="271" spans="1:3" x14ac:dyDescent="0.2">
      <c r="A271" t="s">
        <v>270</v>
      </c>
      <c r="B271" t="str">
        <f>"15716105138"</f>
        <v>15716105138</v>
      </c>
      <c r="C271" t="s">
        <v>1</v>
      </c>
    </row>
    <row r="272" spans="1:3" x14ac:dyDescent="0.2">
      <c r="A272" t="s">
        <v>271</v>
      </c>
      <c r="B272" t="str">
        <f>"18871816111"</f>
        <v>18871816111</v>
      </c>
      <c r="C272" t="s">
        <v>1</v>
      </c>
    </row>
    <row r="273" spans="1:3" x14ac:dyDescent="0.2">
      <c r="A273" t="s">
        <v>272</v>
      </c>
      <c r="B273" t="str">
        <f>"13133441345"</f>
        <v>13133441345</v>
      </c>
      <c r="C273" t="s">
        <v>1</v>
      </c>
    </row>
    <row r="274" spans="1:3" x14ac:dyDescent="0.2">
      <c r="A274" t="s">
        <v>273</v>
      </c>
      <c r="B274" t="str">
        <f>"15091885629"</f>
        <v>15091885629</v>
      </c>
      <c r="C274" t="s">
        <v>1</v>
      </c>
    </row>
    <row r="275" spans="1:3" x14ac:dyDescent="0.2">
      <c r="A275" t="s">
        <v>274</v>
      </c>
      <c r="B275" t="str">
        <f>"13428199636"</f>
        <v>13428199636</v>
      </c>
      <c r="C275" t="s">
        <v>1</v>
      </c>
    </row>
    <row r="276" spans="1:3" x14ac:dyDescent="0.2">
      <c r="A276" t="s">
        <v>275</v>
      </c>
      <c r="B276" t="str">
        <f>"15509925818"</f>
        <v>15509925818</v>
      </c>
      <c r="C276" t="s">
        <v>1</v>
      </c>
    </row>
    <row r="277" spans="1:3" x14ac:dyDescent="0.2">
      <c r="A277" t="s">
        <v>276</v>
      </c>
      <c r="B277" t="str">
        <f>"13178158992"</f>
        <v>13178158992</v>
      </c>
      <c r="C277" t="s">
        <v>1</v>
      </c>
    </row>
    <row r="278" spans="1:3" x14ac:dyDescent="0.2">
      <c r="A278" t="s">
        <v>277</v>
      </c>
      <c r="B278" t="str">
        <f>"15004246352"</f>
        <v>15004246352</v>
      </c>
      <c r="C278" t="s">
        <v>1</v>
      </c>
    </row>
    <row r="279" spans="1:3" x14ac:dyDescent="0.2">
      <c r="A279" t="s">
        <v>278</v>
      </c>
      <c r="B279" t="str">
        <f>"15909011076"</f>
        <v>15909011076</v>
      </c>
      <c r="C279" t="s">
        <v>1</v>
      </c>
    </row>
    <row r="280" spans="1:3" x14ac:dyDescent="0.2">
      <c r="A280" t="s">
        <v>279</v>
      </c>
      <c r="B280" t="str">
        <f>"13075140840"</f>
        <v>13075140840</v>
      </c>
      <c r="C280" t="s">
        <v>1</v>
      </c>
    </row>
    <row r="281" spans="1:3" x14ac:dyDescent="0.2">
      <c r="A281" t="s">
        <v>280</v>
      </c>
      <c r="B281" t="str">
        <f>"15053907227"</f>
        <v>15053907227</v>
      </c>
      <c r="C281" t="s">
        <v>1</v>
      </c>
    </row>
    <row r="282" spans="1:3" x14ac:dyDescent="0.2">
      <c r="A282" t="s">
        <v>281</v>
      </c>
      <c r="B282" t="str">
        <f>"13655831491"</f>
        <v>13655831491</v>
      </c>
      <c r="C282" t="s">
        <v>1</v>
      </c>
    </row>
    <row r="283" spans="1:3" x14ac:dyDescent="0.2">
      <c r="A283" t="s">
        <v>282</v>
      </c>
      <c r="B283" t="str">
        <f>"13967814713"</f>
        <v>13967814713</v>
      </c>
      <c r="C283" t="s">
        <v>1</v>
      </c>
    </row>
    <row r="284" spans="1:3" x14ac:dyDescent="0.2">
      <c r="A284" t="s">
        <v>283</v>
      </c>
      <c r="B284" t="str">
        <f>"13950009092"</f>
        <v>13950009092</v>
      </c>
      <c r="C284" t="s">
        <v>1</v>
      </c>
    </row>
    <row r="285" spans="1:3" x14ac:dyDescent="0.2">
      <c r="A285" t="s">
        <v>284</v>
      </c>
      <c r="B285" t="str">
        <f>"17614919657"</f>
        <v>17614919657</v>
      </c>
      <c r="C285" t="s">
        <v>1</v>
      </c>
    </row>
    <row r="286" spans="1:3" x14ac:dyDescent="0.2">
      <c r="A286" t="s">
        <v>285</v>
      </c>
      <c r="B286" t="str">
        <f>"18683307067"</f>
        <v>18683307067</v>
      </c>
      <c r="C286" t="s">
        <v>1</v>
      </c>
    </row>
    <row r="287" spans="1:3" x14ac:dyDescent="0.2">
      <c r="A287" t="s">
        <v>286</v>
      </c>
      <c r="B287" t="str">
        <f>"18204201455"</f>
        <v>18204201455</v>
      </c>
      <c r="C287" t="s">
        <v>1</v>
      </c>
    </row>
    <row r="288" spans="1:3" x14ac:dyDescent="0.2">
      <c r="A288" t="s">
        <v>287</v>
      </c>
      <c r="B288" t="str">
        <f>"18401206998"</f>
        <v>18401206998</v>
      </c>
      <c r="C288" t="s">
        <v>1</v>
      </c>
    </row>
    <row r="289" spans="1:3" x14ac:dyDescent="0.2">
      <c r="A289" t="s">
        <v>288</v>
      </c>
      <c r="B289" t="str">
        <f>"15346935397"</f>
        <v>15346935397</v>
      </c>
      <c r="C289" t="s">
        <v>1</v>
      </c>
    </row>
    <row r="290" spans="1:3" x14ac:dyDescent="0.2">
      <c r="A290" t="s">
        <v>289</v>
      </c>
      <c r="B290" t="str">
        <f>"15043048665"</f>
        <v>15043048665</v>
      </c>
      <c r="C290" t="s">
        <v>1</v>
      </c>
    </row>
    <row r="291" spans="1:3" x14ac:dyDescent="0.2">
      <c r="A291" t="s">
        <v>290</v>
      </c>
      <c r="B291" t="str">
        <f>"15218938857"</f>
        <v>15218938857</v>
      </c>
      <c r="C291" t="s">
        <v>1</v>
      </c>
    </row>
    <row r="292" spans="1:3" x14ac:dyDescent="0.2">
      <c r="A292" t="s">
        <v>291</v>
      </c>
      <c r="B292" t="str">
        <f>"13701077443"</f>
        <v>13701077443</v>
      </c>
      <c r="C292" t="s">
        <v>1</v>
      </c>
    </row>
    <row r="293" spans="1:3" x14ac:dyDescent="0.2">
      <c r="A293" t="s">
        <v>292</v>
      </c>
      <c r="B293" t="str">
        <f>"18723078221"</f>
        <v>18723078221</v>
      </c>
      <c r="C293" t="s">
        <v>1</v>
      </c>
    </row>
    <row r="294" spans="1:3" x14ac:dyDescent="0.2">
      <c r="A294" t="s">
        <v>293</v>
      </c>
      <c r="B294" t="str">
        <f>"18987439870"</f>
        <v>18987439870</v>
      </c>
      <c r="C294" t="s">
        <v>1</v>
      </c>
    </row>
    <row r="295" spans="1:3" x14ac:dyDescent="0.2">
      <c r="A295" t="s">
        <v>294</v>
      </c>
      <c r="B295" t="str">
        <f>"18701188932"</f>
        <v>18701188932</v>
      </c>
      <c r="C295" t="s">
        <v>1</v>
      </c>
    </row>
    <row r="296" spans="1:3" x14ac:dyDescent="0.2">
      <c r="A296" t="s">
        <v>295</v>
      </c>
      <c r="B296" t="str">
        <f>"13375221078"</f>
        <v>13375221078</v>
      </c>
      <c r="C296" t="s">
        <v>1</v>
      </c>
    </row>
    <row r="297" spans="1:3" x14ac:dyDescent="0.2">
      <c r="A297" t="s">
        <v>296</v>
      </c>
      <c r="B297" t="str">
        <f>"18328435930"</f>
        <v>18328435930</v>
      </c>
      <c r="C297" t="s">
        <v>1</v>
      </c>
    </row>
    <row r="298" spans="1:3" x14ac:dyDescent="0.2">
      <c r="A298" t="s">
        <v>297</v>
      </c>
      <c r="B298" t="str">
        <f>"15835675761"</f>
        <v>15835675761</v>
      </c>
      <c r="C298" t="s">
        <v>1</v>
      </c>
    </row>
    <row r="299" spans="1:3" x14ac:dyDescent="0.2">
      <c r="A299" t="s">
        <v>298</v>
      </c>
      <c r="B299" t="str">
        <f>"13722640825"</f>
        <v>13722640825</v>
      </c>
      <c r="C299" t="s">
        <v>1</v>
      </c>
    </row>
    <row r="300" spans="1:3" x14ac:dyDescent="0.2">
      <c r="A300" t="s">
        <v>299</v>
      </c>
      <c r="B300" t="str">
        <f>"17665313334"</f>
        <v>17665313334</v>
      </c>
      <c r="C300" t="s">
        <v>1</v>
      </c>
    </row>
    <row r="301" spans="1:3" x14ac:dyDescent="0.2">
      <c r="A301" t="s">
        <v>300</v>
      </c>
      <c r="B301" t="str">
        <f>"15862630098"</f>
        <v>15862630098</v>
      </c>
      <c r="C301" t="s">
        <v>1</v>
      </c>
    </row>
    <row r="302" spans="1:3" x14ac:dyDescent="0.2">
      <c r="A302" t="s">
        <v>301</v>
      </c>
      <c r="B302" t="str">
        <f>"18651377542"</f>
        <v>18651377542</v>
      </c>
      <c r="C302" t="s">
        <v>1</v>
      </c>
    </row>
    <row r="303" spans="1:3" x14ac:dyDescent="0.2">
      <c r="A303" t="s">
        <v>302</v>
      </c>
      <c r="B303" t="str">
        <f>"13751313101"</f>
        <v>13751313101</v>
      </c>
      <c r="C303" t="s">
        <v>1</v>
      </c>
    </row>
    <row r="304" spans="1:3" x14ac:dyDescent="0.2">
      <c r="A304" t="s">
        <v>303</v>
      </c>
      <c r="B304" t="str">
        <f>"13588914356"</f>
        <v>13588914356</v>
      </c>
      <c r="C304" t="s">
        <v>1</v>
      </c>
    </row>
    <row r="305" spans="1:3" x14ac:dyDescent="0.2">
      <c r="A305" t="s">
        <v>304</v>
      </c>
      <c r="B305" t="str">
        <f>"18723106576"</f>
        <v>18723106576</v>
      </c>
      <c r="C305" t="s">
        <v>1</v>
      </c>
    </row>
    <row r="306" spans="1:3" x14ac:dyDescent="0.2">
      <c r="A306" t="s">
        <v>305</v>
      </c>
      <c r="B306" t="str">
        <f>"13733111297"</f>
        <v>13733111297</v>
      </c>
      <c r="C306" t="s">
        <v>1</v>
      </c>
    </row>
    <row r="307" spans="1:3" x14ac:dyDescent="0.2">
      <c r="A307" t="s">
        <v>306</v>
      </c>
      <c r="B307" t="str">
        <f>"15738355654"</f>
        <v>15738355654</v>
      </c>
      <c r="C307" t="s">
        <v>1</v>
      </c>
    </row>
    <row r="308" spans="1:3" x14ac:dyDescent="0.2">
      <c r="A308" t="s">
        <v>307</v>
      </c>
      <c r="B308" t="str">
        <f>"18840524401"</f>
        <v>18840524401</v>
      </c>
      <c r="C308" t="s">
        <v>1</v>
      </c>
    </row>
    <row r="309" spans="1:3" x14ac:dyDescent="0.2">
      <c r="A309" t="s">
        <v>308</v>
      </c>
      <c r="B309" t="str">
        <f>"15108406489"</f>
        <v>15108406489</v>
      </c>
      <c r="C309" t="s">
        <v>1</v>
      </c>
    </row>
    <row r="310" spans="1:3" x14ac:dyDescent="0.2">
      <c r="A310" t="s">
        <v>309</v>
      </c>
      <c r="B310" t="str">
        <f>"15088477770"</f>
        <v>15088477770</v>
      </c>
      <c r="C310" t="s">
        <v>1</v>
      </c>
    </row>
    <row r="311" spans="1:3" x14ac:dyDescent="0.2">
      <c r="A311" t="s">
        <v>310</v>
      </c>
      <c r="B311" t="str">
        <f>"18132266733"</f>
        <v>18132266733</v>
      </c>
      <c r="C311" t="s">
        <v>1</v>
      </c>
    </row>
    <row r="312" spans="1:3" x14ac:dyDescent="0.2">
      <c r="A312" t="s">
        <v>311</v>
      </c>
      <c r="B312" t="str">
        <f>"15140301434"</f>
        <v>15140301434</v>
      </c>
      <c r="C312" t="s">
        <v>1</v>
      </c>
    </row>
    <row r="313" spans="1:3" x14ac:dyDescent="0.2">
      <c r="A313" t="s">
        <v>312</v>
      </c>
      <c r="B313" t="str">
        <f>"15191909086"</f>
        <v>15191909086</v>
      </c>
      <c r="C313" t="s">
        <v>1</v>
      </c>
    </row>
    <row r="314" spans="1:3" x14ac:dyDescent="0.2">
      <c r="A314" t="s">
        <v>313</v>
      </c>
      <c r="B314" t="str">
        <f>"15892239997"</f>
        <v>15892239997</v>
      </c>
      <c r="C314" t="s">
        <v>1</v>
      </c>
    </row>
    <row r="315" spans="1:3" x14ac:dyDescent="0.2">
      <c r="A315" t="s">
        <v>314</v>
      </c>
      <c r="B315" t="str">
        <f>"13419666595"</f>
        <v>13419666595</v>
      </c>
      <c r="C315" t="s">
        <v>1</v>
      </c>
    </row>
    <row r="316" spans="1:3" x14ac:dyDescent="0.2">
      <c r="A316" t="s">
        <v>315</v>
      </c>
      <c r="B316" t="str">
        <f>"18361081669"</f>
        <v>18361081669</v>
      </c>
      <c r="C316" t="s">
        <v>1</v>
      </c>
    </row>
    <row r="317" spans="1:3" x14ac:dyDescent="0.2">
      <c r="A317" t="s">
        <v>316</v>
      </c>
      <c r="B317" t="str">
        <f>"15577710913"</f>
        <v>15577710913</v>
      </c>
      <c r="C317" t="s">
        <v>1</v>
      </c>
    </row>
    <row r="318" spans="1:3" x14ac:dyDescent="0.2">
      <c r="A318" t="s">
        <v>317</v>
      </c>
      <c r="B318" t="str">
        <f>"18949817311"</f>
        <v>18949817311</v>
      </c>
      <c r="C318" t="s">
        <v>1</v>
      </c>
    </row>
    <row r="319" spans="1:3" x14ac:dyDescent="0.2">
      <c r="A319" t="s">
        <v>318</v>
      </c>
      <c r="B319" t="str">
        <f>"15059919759"</f>
        <v>15059919759</v>
      </c>
      <c r="C319" t="s">
        <v>1</v>
      </c>
    </row>
    <row r="320" spans="1:3" x14ac:dyDescent="0.2">
      <c r="A320" t="s">
        <v>319</v>
      </c>
      <c r="B320" t="str">
        <f>"13862865818"</f>
        <v>13862865818</v>
      </c>
      <c r="C320" t="s">
        <v>1</v>
      </c>
    </row>
    <row r="321" spans="1:3" x14ac:dyDescent="0.2">
      <c r="A321" t="s">
        <v>320</v>
      </c>
      <c r="B321" t="str">
        <f>"18162324269"</f>
        <v>18162324269</v>
      </c>
      <c r="C321" t="s">
        <v>1</v>
      </c>
    </row>
    <row r="322" spans="1:3" x14ac:dyDescent="0.2">
      <c r="A322" t="s">
        <v>321</v>
      </c>
      <c r="B322" t="str">
        <f>"15805566432"</f>
        <v>15805566432</v>
      </c>
      <c r="C322" t="s">
        <v>1</v>
      </c>
    </row>
    <row r="323" spans="1:3" x14ac:dyDescent="0.2">
      <c r="A323" t="s">
        <v>322</v>
      </c>
      <c r="B323" t="str">
        <f>"18515825909"</f>
        <v>18515825909</v>
      </c>
      <c r="C323" t="s">
        <v>1</v>
      </c>
    </row>
    <row r="324" spans="1:3" x14ac:dyDescent="0.2">
      <c r="A324" t="s">
        <v>323</v>
      </c>
      <c r="B324" t="str">
        <f>"13887566577"</f>
        <v>13887566577</v>
      </c>
      <c r="C324" t="s">
        <v>1</v>
      </c>
    </row>
    <row r="325" spans="1:3" x14ac:dyDescent="0.2">
      <c r="A325" t="s">
        <v>324</v>
      </c>
      <c r="B325" t="str">
        <f>"15927600004"</f>
        <v>15927600004</v>
      </c>
      <c r="C325" t="s">
        <v>1</v>
      </c>
    </row>
    <row r="326" spans="1:3" x14ac:dyDescent="0.2">
      <c r="A326" t="s">
        <v>325</v>
      </c>
      <c r="B326" t="str">
        <f>"15807529938"</f>
        <v>15807529938</v>
      </c>
      <c r="C326" t="s">
        <v>1</v>
      </c>
    </row>
    <row r="327" spans="1:3" x14ac:dyDescent="0.2">
      <c r="A327" t="s">
        <v>326</v>
      </c>
      <c r="B327" t="str">
        <f>"14793811122"</f>
        <v>14793811122</v>
      </c>
      <c r="C327" t="s">
        <v>1</v>
      </c>
    </row>
    <row r="328" spans="1:3" x14ac:dyDescent="0.2">
      <c r="A328" t="s">
        <v>327</v>
      </c>
      <c r="B328" t="str">
        <f>"13707607008"</f>
        <v>13707607008</v>
      </c>
      <c r="C328" t="s">
        <v>1</v>
      </c>
    </row>
    <row r="329" spans="1:3" x14ac:dyDescent="0.2">
      <c r="A329" t="s">
        <v>328</v>
      </c>
      <c r="B329" t="str">
        <f>"13615763087"</f>
        <v>13615763087</v>
      </c>
      <c r="C329" t="s">
        <v>1</v>
      </c>
    </row>
    <row r="330" spans="1:3" x14ac:dyDescent="0.2">
      <c r="A330" t="s">
        <v>329</v>
      </c>
      <c r="B330" t="str">
        <f>"13552731202"</f>
        <v>13552731202</v>
      </c>
      <c r="C330" t="s">
        <v>1</v>
      </c>
    </row>
    <row r="331" spans="1:3" x14ac:dyDescent="0.2">
      <c r="A331" t="s">
        <v>330</v>
      </c>
      <c r="B331" t="str">
        <f>"17862853558"</f>
        <v>17862853558</v>
      </c>
      <c r="C331" t="s">
        <v>1</v>
      </c>
    </row>
    <row r="332" spans="1:3" x14ac:dyDescent="0.2">
      <c r="A332" t="s">
        <v>331</v>
      </c>
      <c r="B332" t="str">
        <f>"13924392066"</f>
        <v>13924392066</v>
      </c>
      <c r="C332" t="s">
        <v>1</v>
      </c>
    </row>
    <row r="333" spans="1:3" x14ac:dyDescent="0.2">
      <c r="A333" t="s">
        <v>332</v>
      </c>
      <c r="B333" t="str">
        <f>"15247750075"</f>
        <v>15247750075</v>
      </c>
      <c r="C333" t="s">
        <v>1</v>
      </c>
    </row>
    <row r="334" spans="1:3" x14ac:dyDescent="0.2">
      <c r="A334" t="s">
        <v>333</v>
      </c>
      <c r="B334" t="str">
        <f>"17685037238"</f>
        <v>17685037238</v>
      </c>
      <c r="C334" t="s">
        <v>1</v>
      </c>
    </row>
    <row r="335" spans="1:3" x14ac:dyDescent="0.2">
      <c r="A335" t="s">
        <v>334</v>
      </c>
      <c r="B335" t="str">
        <f>"17340137095"</f>
        <v>17340137095</v>
      </c>
      <c r="C335" t="s">
        <v>1</v>
      </c>
    </row>
    <row r="336" spans="1:3" x14ac:dyDescent="0.2">
      <c r="A336" t="s">
        <v>335</v>
      </c>
      <c r="B336" t="str">
        <f>"15054634070"</f>
        <v>15054634070</v>
      </c>
      <c r="C336" t="s">
        <v>1</v>
      </c>
    </row>
    <row r="337" spans="1:3" x14ac:dyDescent="0.2">
      <c r="A337" t="s">
        <v>336</v>
      </c>
      <c r="B337" t="str">
        <f>"13987592352"</f>
        <v>13987592352</v>
      </c>
      <c r="C337" t="s">
        <v>1</v>
      </c>
    </row>
    <row r="338" spans="1:3" x14ac:dyDescent="0.2">
      <c r="A338" t="s">
        <v>337</v>
      </c>
      <c r="B338" t="str">
        <f>"13873472244"</f>
        <v>13873472244</v>
      </c>
      <c r="C338" t="s">
        <v>1</v>
      </c>
    </row>
    <row r="339" spans="1:3" x14ac:dyDescent="0.2">
      <c r="A339" t="s">
        <v>338</v>
      </c>
      <c r="B339" t="str">
        <f>"13412256271"</f>
        <v>13412256271</v>
      </c>
      <c r="C339" t="s">
        <v>1</v>
      </c>
    </row>
    <row r="340" spans="1:3" x14ac:dyDescent="0.2">
      <c r="A340" t="s">
        <v>339</v>
      </c>
      <c r="B340" t="str">
        <f>"18398707265"</f>
        <v>18398707265</v>
      </c>
      <c r="C340" t="s">
        <v>1</v>
      </c>
    </row>
    <row r="341" spans="1:3" x14ac:dyDescent="0.2">
      <c r="A341" t="s">
        <v>340</v>
      </c>
      <c r="B341" t="str">
        <f>"13415221664"</f>
        <v>13415221664</v>
      </c>
      <c r="C341" t="s">
        <v>1</v>
      </c>
    </row>
    <row r="342" spans="1:3" x14ac:dyDescent="0.2">
      <c r="A342" t="s">
        <v>341</v>
      </c>
      <c r="B342" t="str">
        <f>"18356772466"</f>
        <v>18356772466</v>
      </c>
      <c r="C342" t="s">
        <v>1</v>
      </c>
    </row>
    <row r="343" spans="1:3" x14ac:dyDescent="0.2">
      <c r="A343" t="s">
        <v>342</v>
      </c>
      <c r="B343" t="str">
        <f>"15867659660"</f>
        <v>15867659660</v>
      </c>
      <c r="C343" t="s">
        <v>1</v>
      </c>
    </row>
    <row r="344" spans="1:3" x14ac:dyDescent="0.2">
      <c r="A344" t="s">
        <v>343</v>
      </c>
      <c r="B344" t="str">
        <f>"18876775495"</f>
        <v>18876775495</v>
      </c>
      <c r="C344" t="s">
        <v>1</v>
      </c>
    </row>
    <row r="345" spans="1:3" x14ac:dyDescent="0.2">
      <c r="A345" t="s">
        <v>344</v>
      </c>
      <c r="B345" t="str">
        <f>"18326000820"</f>
        <v>18326000820</v>
      </c>
      <c r="C345" t="s">
        <v>1</v>
      </c>
    </row>
    <row r="346" spans="1:3" x14ac:dyDescent="0.2">
      <c r="A346" t="s">
        <v>345</v>
      </c>
      <c r="B346" t="str">
        <f>"13068669493"</f>
        <v>13068669493</v>
      </c>
      <c r="C346" t="s">
        <v>1</v>
      </c>
    </row>
    <row r="347" spans="1:3" x14ac:dyDescent="0.2">
      <c r="A347" t="s">
        <v>346</v>
      </c>
      <c r="B347" t="str">
        <f>"13674697141"</f>
        <v>13674697141</v>
      </c>
      <c r="C347" t="s">
        <v>1</v>
      </c>
    </row>
    <row r="348" spans="1:3" x14ac:dyDescent="0.2">
      <c r="A348" t="s">
        <v>347</v>
      </c>
      <c r="B348" t="str">
        <f>"18635788384"</f>
        <v>18635788384</v>
      </c>
      <c r="C348" t="s">
        <v>1</v>
      </c>
    </row>
    <row r="349" spans="1:3" x14ac:dyDescent="0.2">
      <c r="A349" t="s">
        <v>348</v>
      </c>
      <c r="B349" t="str">
        <f>"17689201367"</f>
        <v>17689201367</v>
      </c>
      <c r="C349" t="s">
        <v>1</v>
      </c>
    </row>
    <row r="350" spans="1:3" x14ac:dyDescent="0.2">
      <c r="A350" t="s">
        <v>349</v>
      </c>
      <c r="B350" t="str">
        <f>"13152024520"</f>
        <v>13152024520</v>
      </c>
      <c r="C350" t="s">
        <v>1</v>
      </c>
    </row>
    <row r="351" spans="1:3" x14ac:dyDescent="0.2">
      <c r="A351" t="s">
        <v>350</v>
      </c>
      <c r="B351" t="str">
        <f>"15591248803"</f>
        <v>15591248803</v>
      </c>
      <c r="C351" t="s">
        <v>1</v>
      </c>
    </row>
    <row r="352" spans="1:3" x14ac:dyDescent="0.2">
      <c r="A352" t="s">
        <v>351</v>
      </c>
      <c r="B352" t="str">
        <f>"15775697972"</f>
        <v>15775697972</v>
      </c>
      <c r="C352" t="s">
        <v>1</v>
      </c>
    </row>
    <row r="353" spans="1:3" x14ac:dyDescent="0.2">
      <c r="A353" t="s">
        <v>352</v>
      </c>
      <c r="B353" t="str">
        <f>"18850022093"</f>
        <v>18850022093</v>
      </c>
      <c r="C353" t="s">
        <v>1</v>
      </c>
    </row>
    <row r="354" spans="1:3" x14ac:dyDescent="0.2">
      <c r="A354" t="s">
        <v>353</v>
      </c>
      <c r="B354" t="str">
        <f>"15011318307"</f>
        <v>15011318307</v>
      </c>
      <c r="C354" t="s">
        <v>1</v>
      </c>
    </row>
    <row r="355" spans="1:3" x14ac:dyDescent="0.2">
      <c r="A355" t="s">
        <v>354</v>
      </c>
      <c r="B355" t="str">
        <f>"15880835632"</f>
        <v>15880835632</v>
      </c>
      <c r="C355" t="s">
        <v>1</v>
      </c>
    </row>
    <row r="356" spans="1:3" x14ac:dyDescent="0.2">
      <c r="A356" t="s">
        <v>355</v>
      </c>
      <c r="B356" t="str">
        <f>"15955229344"</f>
        <v>15955229344</v>
      </c>
      <c r="C356" t="s">
        <v>1</v>
      </c>
    </row>
    <row r="357" spans="1:3" x14ac:dyDescent="0.2">
      <c r="A357" t="s">
        <v>356</v>
      </c>
      <c r="B357" t="str">
        <f>"15118078132"</f>
        <v>15118078132</v>
      </c>
      <c r="C357" t="s">
        <v>1</v>
      </c>
    </row>
    <row r="358" spans="1:3" x14ac:dyDescent="0.2">
      <c r="A358" t="s">
        <v>357</v>
      </c>
      <c r="B358" t="str">
        <f>"13762293110"</f>
        <v>13762293110</v>
      </c>
      <c r="C358" t="s">
        <v>1</v>
      </c>
    </row>
    <row r="359" spans="1:3" x14ac:dyDescent="0.2">
      <c r="A359" t="s">
        <v>358</v>
      </c>
      <c r="B359" t="str">
        <f>"18327610572"</f>
        <v>18327610572</v>
      </c>
      <c r="C359" t="s">
        <v>1</v>
      </c>
    </row>
    <row r="360" spans="1:3" x14ac:dyDescent="0.2">
      <c r="A360" t="s">
        <v>359</v>
      </c>
      <c r="B360" t="str">
        <f>"13876370764"</f>
        <v>13876370764</v>
      </c>
      <c r="C360" t="s">
        <v>1</v>
      </c>
    </row>
    <row r="361" spans="1:3" x14ac:dyDescent="0.2">
      <c r="A361" t="s">
        <v>360</v>
      </c>
      <c r="B361" t="str">
        <f>"13924077836"</f>
        <v>13924077836</v>
      </c>
      <c r="C361" t="s">
        <v>1</v>
      </c>
    </row>
    <row r="362" spans="1:3" x14ac:dyDescent="0.2">
      <c r="A362" t="s">
        <v>361</v>
      </c>
      <c r="B362" t="str">
        <f>"18850555938"</f>
        <v>18850555938</v>
      </c>
      <c r="C362" t="s">
        <v>1</v>
      </c>
    </row>
    <row r="363" spans="1:3" x14ac:dyDescent="0.2">
      <c r="A363" t="s">
        <v>362</v>
      </c>
      <c r="B363" t="str">
        <f>"18524368090"</f>
        <v>18524368090</v>
      </c>
      <c r="C363" t="s">
        <v>1</v>
      </c>
    </row>
    <row r="364" spans="1:3" x14ac:dyDescent="0.2">
      <c r="A364" t="s">
        <v>363</v>
      </c>
      <c r="B364" t="str">
        <f>"15096762924"</f>
        <v>15096762924</v>
      </c>
      <c r="C364" t="s">
        <v>1</v>
      </c>
    </row>
    <row r="365" spans="1:3" x14ac:dyDescent="0.2">
      <c r="A365" t="s">
        <v>364</v>
      </c>
      <c r="B365" t="str">
        <f>"15880380860"</f>
        <v>15880380860</v>
      </c>
      <c r="C365" t="s">
        <v>1</v>
      </c>
    </row>
    <row r="366" spans="1:3" x14ac:dyDescent="0.2">
      <c r="A366" t="s">
        <v>365</v>
      </c>
      <c r="B366" t="str">
        <f>"14794426939"</f>
        <v>14794426939</v>
      </c>
      <c r="C366" t="s">
        <v>1</v>
      </c>
    </row>
    <row r="367" spans="1:3" x14ac:dyDescent="0.2">
      <c r="A367" t="s">
        <v>366</v>
      </c>
      <c r="B367" t="str">
        <f>"15169768446"</f>
        <v>15169768446</v>
      </c>
      <c r="C367" t="s">
        <v>1</v>
      </c>
    </row>
    <row r="368" spans="1:3" x14ac:dyDescent="0.2">
      <c r="A368" t="s">
        <v>367</v>
      </c>
      <c r="B368" t="str">
        <f>"15958599379"</f>
        <v>15958599379</v>
      </c>
      <c r="C368" t="s">
        <v>1</v>
      </c>
    </row>
    <row r="369" spans="1:3" x14ac:dyDescent="0.2">
      <c r="A369" t="s">
        <v>368</v>
      </c>
      <c r="B369" t="str">
        <f>"15847020351"</f>
        <v>15847020351</v>
      </c>
      <c r="C369" t="s">
        <v>1</v>
      </c>
    </row>
    <row r="370" spans="1:3" x14ac:dyDescent="0.2">
      <c r="A370" t="s">
        <v>369</v>
      </c>
      <c r="B370" t="str">
        <f>"13849919609"</f>
        <v>13849919609</v>
      </c>
      <c r="C370" t="s">
        <v>1</v>
      </c>
    </row>
    <row r="371" spans="1:3" x14ac:dyDescent="0.2">
      <c r="A371" t="s">
        <v>370</v>
      </c>
      <c r="B371" t="str">
        <f>"15157986654"</f>
        <v>15157986654</v>
      </c>
      <c r="C371" t="s">
        <v>1</v>
      </c>
    </row>
    <row r="372" spans="1:3" x14ac:dyDescent="0.2">
      <c r="A372" t="s">
        <v>371</v>
      </c>
      <c r="B372" t="str">
        <f>"15911056979"</f>
        <v>15911056979</v>
      </c>
      <c r="C372" t="s">
        <v>1</v>
      </c>
    </row>
    <row r="373" spans="1:3" x14ac:dyDescent="0.2">
      <c r="A373" t="s">
        <v>372</v>
      </c>
      <c r="B373" t="str">
        <f>"13265456294"</f>
        <v>13265456294</v>
      </c>
      <c r="C373" t="s">
        <v>1</v>
      </c>
    </row>
    <row r="374" spans="1:3" x14ac:dyDescent="0.2">
      <c r="A374" t="s">
        <v>373</v>
      </c>
      <c r="B374" t="str">
        <f>"15206324985"</f>
        <v>15206324985</v>
      </c>
      <c r="C374" t="s">
        <v>1</v>
      </c>
    </row>
    <row r="375" spans="1:3" x14ac:dyDescent="0.2">
      <c r="A375" t="s">
        <v>374</v>
      </c>
      <c r="B375" t="str">
        <f>"18717997336"</f>
        <v>18717997336</v>
      </c>
      <c r="C375" t="s">
        <v>1</v>
      </c>
    </row>
    <row r="376" spans="1:3" x14ac:dyDescent="0.2">
      <c r="A376" t="s">
        <v>375</v>
      </c>
      <c r="B376" t="str">
        <f>"15898257123"</f>
        <v>15898257123</v>
      </c>
      <c r="C376" t="s">
        <v>1</v>
      </c>
    </row>
    <row r="377" spans="1:3" x14ac:dyDescent="0.2">
      <c r="A377" t="s">
        <v>376</v>
      </c>
      <c r="B377" t="str">
        <f>"13429809710"</f>
        <v>13429809710</v>
      </c>
      <c r="C377" t="s">
        <v>1</v>
      </c>
    </row>
    <row r="378" spans="1:3" x14ac:dyDescent="0.2">
      <c r="A378" t="s">
        <v>377</v>
      </c>
      <c r="B378" t="str">
        <f>"15198822719"</f>
        <v>15198822719</v>
      </c>
      <c r="C378" t="s">
        <v>1</v>
      </c>
    </row>
    <row r="379" spans="1:3" x14ac:dyDescent="0.2">
      <c r="A379" t="s">
        <v>378</v>
      </c>
      <c r="B379" t="str">
        <f>"15050216823"</f>
        <v>15050216823</v>
      </c>
      <c r="C379" t="s">
        <v>1</v>
      </c>
    </row>
    <row r="380" spans="1:3" x14ac:dyDescent="0.2">
      <c r="A380" t="s">
        <v>379</v>
      </c>
      <c r="B380" t="str">
        <f>"17708004989"</f>
        <v>17708004989</v>
      </c>
      <c r="C380" t="s">
        <v>1</v>
      </c>
    </row>
    <row r="381" spans="1:3" x14ac:dyDescent="0.2">
      <c r="A381" t="s">
        <v>380</v>
      </c>
      <c r="B381" t="str">
        <f>"13683419812"</f>
        <v>13683419812</v>
      </c>
      <c r="C381" t="s">
        <v>1</v>
      </c>
    </row>
    <row r="382" spans="1:3" x14ac:dyDescent="0.2">
      <c r="A382" t="s">
        <v>381</v>
      </c>
      <c r="B382" t="str">
        <f>"13582781211"</f>
        <v>13582781211</v>
      </c>
      <c r="C382" t="s">
        <v>1</v>
      </c>
    </row>
    <row r="383" spans="1:3" x14ac:dyDescent="0.2">
      <c r="A383" t="s">
        <v>382</v>
      </c>
      <c r="B383" t="str">
        <f>"18274845685"</f>
        <v>18274845685</v>
      </c>
      <c r="C383" t="s">
        <v>1</v>
      </c>
    </row>
    <row r="384" spans="1:3" x14ac:dyDescent="0.2">
      <c r="A384" t="s">
        <v>383</v>
      </c>
      <c r="B384" t="str">
        <f>"15183012023"</f>
        <v>15183012023</v>
      </c>
      <c r="C384" t="s">
        <v>1</v>
      </c>
    </row>
    <row r="385" spans="1:3" x14ac:dyDescent="0.2">
      <c r="A385" t="s">
        <v>384</v>
      </c>
      <c r="B385" t="str">
        <f>"15966656039"</f>
        <v>15966656039</v>
      </c>
      <c r="C385" t="s">
        <v>1</v>
      </c>
    </row>
    <row r="386" spans="1:3" x14ac:dyDescent="0.2">
      <c r="A386" t="s">
        <v>385</v>
      </c>
      <c r="B386" t="str">
        <f>"15922648525"</f>
        <v>15922648525</v>
      </c>
      <c r="C386" t="s">
        <v>1</v>
      </c>
    </row>
    <row r="387" spans="1:3" x14ac:dyDescent="0.2">
      <c r="A387" t="s">
        <v>386</v>
      </c>
      <c r="B387" t="str">
        <f>"15972070839"</f>
        <v>15972070839</v>
      </c>
      <c r="C387" t="s">
        <v>1</v>
      </c>
    </row>
    <row r="388" spans="1:3" x14ac:dyDescent="0.2">
      <c r="A388" t="s">
        <v>387</v>
      </c>
      <c r="B388" t="str">
        <f>"15365906398"</f>
        <v>15365906398</v>
      </c>
      <c r="C388" t="s">
        <v>1</v>
      </c>
    </row>
    <row r="389" spans="1:3" x14ac:dyDescent="0.2">
      <c r="A389" t="s">
        <v>388</v>
      </c>
      <c r="B389" t="str">
        <f>"15923139377"</f>
        <v>15923139377</v>
      </c>
      <c r="C389" t="s">
        <v>1</v>
      </c>
    </row>
    <row r="390" spans="1:3" x14ac:dyDescent="0.2">
      <c r="A390" t="s">
        <v>389</v>
      </c>
      <c r="B390" t="str">
        <f>"18251105770"</f>
        <v>18251105770</v>
      </c>
      <c r="C390" t="s">
        <v>1</v>
      </c>
    </row>
    <row r="391" spans="1:3" x14ac:dyDescent="0.2">
      <c r="A391" t="s">
        <v>390</v>
      </c>
      <c r="B391" t="str">
        <f>"15147424749"</f>
        <v>15147424749</v>
      </c>
      <c r="C391" t="s">
        <v>1</v>
      </c>
    </row>
    <row r="392" spans="1:3" x14ac:dyDescent="0.2">
      <c r="A392" t="s">
        <v>391</v>
      </c>
      <c r="B392" t="str">
        <f>"15198263795"</f>
        <v>15198263795</v>
      </c>
      <c r="C392" t="s">
        <v>1</v>
      </c>
    </row>
    <row r="393" spans="1:3" x14ac:dyDescent="0.2">
      <c r="A393" t="s">
        <v>392</v>
      </c>
      <c r="B393" t="str">
        <f>"13260633392"</f>
        <v>13260633392</v>
      </c>
      <c r="C393" t="s">
        <v>1</v>
      </c>
    </row>
    <row r="394" spans="1:3" x14ac:dyDescent="0.2">
      <c r="A394" t="s">
        <v>393</v>
      </c>
      <c r="B394" t="str">
        <f>"13824772612"</f>
        <v>13824772612</v>
      </c>
      <c r="C394" t="s">
        <v>1</v>
      </c>
    </row>
    <row r="395" spans="1:3" x14ac:dyDescent="0.2">
      <c r="A395" t="s">
        <v>394</v>
      </c>
      <c r="B395" t="str">
        <f>"13641594393"</f>
        <v>13641594393</v>
      </c>
      <c r="C395" t="s">
        <v>1</v>
      </c>
    </row>
    <row r="396" spans="1:3" x14ac:dyDescent="0.2">
      <c r="A396" t="s">
        <v>395</v>
      </c>
      <c r="B396" t="str">
        <f>"18206891392"</f>
        <v>18206891392</v>
      </c>
      <c r="C396" t="s">
        <v>1</v>
      </c>
    </row>
    <row r="397" spans="1:3" x14ac:dyDescent="0.2">
      <c r="A397" t="s">
        <v>396</v>
      </c>
      <c r="B397" t="str">
        <f>"13815707301"</f>
        <v>13815707301</v>
      </c>
      <c r="C397" t="s">
        <v>1</v>
      </c>
    </row>
    <row r="398" spans="1:3" x14ac:dyDescent="0.2">
      <c r="A398" t="s">
        <v>397</v>
      </c>
      <c r="B398" t="str">
        <f>"18858067970"</f>
        <v>18858067970</v>
      </c>
      <c r="C398" t="s">
        <v>1</v>
      </c>
    </row>
    <row r="399" spans="1:3" x14ac:dyDescent="0.2">
      <c r="A399" t="s">
        <v>398</v>
      </c>
      <c r="B399" t="str">
        <f>"13945006497"</f>
        <v>13945006497</v>
      </c>
      <c r="C399" t="s">
        <v>1</v>
      </c>
    </row>
    <row r="400" spans="1:3" x14ac:dyDescent="0.2">
      <c r="A400" t="s">
        <v>399</v>
      </c>
      <c r="B400" t="str">
        <f>"18387974302"</f>
        <v>18387974302</v>
      </c>
      <c r="C400" t="s">
        <v>1</v>
      </c>
    </row>
    <row r="401" spans="1:3" x14ac:dyDescent="0.2">
      <c r="A401" t="s">
        <v>400</v>
      </c>
      <c r="B401" t="str">
        <f>"13778800221"</f>
        <v>13778800221</v>
      </c>
      <c r="C401" t="s">
        <v>1</v>
      </c>
    </row>
    <row r="402" spans="1:3" x14ac:dyDescent="0.2">
      <c r="A402" t="s">
        <v>401</v>
      </c>
      <c r="B402" t="str">
        <f>"13091580709"</f>
        <v>13091580709</v>
      </c>
      <c r="C402" t="s">
        <v>1</v>
      </c>
    </row>
    <row r="403" spans="1:3" x14ac:dyDescent="0.2">
      <c r="A403" t="s">
        <v>402</v>
      </c>
      <c r="B403" t="str">
        <f>"15876220861"</f>
        <v>15876220861</v>
      </c>
      <c r="C403" t="s">
        <v>1</v>
      </c>
    </row>
    <row r="404" spans="1:3" x14ac:dyDescent="0.2">
      <c r="A404" t="s">
        <v>403</v>
      </c>
      <c r="B404" t="str">
        <f>"17623081284"</f>
        <v>17623081284</v>
      </c>
      <c r="C404" t="s">
        <v>1</v>
      </c>
    </row>
    <row r="405" spans="1:3" x14ac:dyDescent="0.2">
      <c r="A405" t="s">
        <v>404</v>
      </c>
      <c r="B405" t="str">
        <f>"15963673597"</f>
        <v>15963673597</v>
      </c>
      <c r="C405" t="s">
        <v>1</v>
      </c>
    </row>
    <row r="406" spans="1:3" x14ac:dyDescent="0.2">
      <c r="A406" t="s">
        <v>405</v>
      </c>
      <c r="B406" t="str">
        <f>"13715384682"</f>
        <v>13715384682</v>
      </c>
      <c r="C406" t="s">
        <v>1</v>
      </c>
    </row>
    <row r="407" spans="1:3" x14ac:dyDescent="0.2">
      <c r="A407" t="s">
        <v>406</v>
      </c>
      <c r="B407" t="str">
        <f>"15017800091"</f>
        <v>15017800091</v>
      </c>
      <c r="C407" t="s">
        <v>1</v>
      </c>
    </row>
    <row r="408" spans="1:3" x14ac:dyDescent="0.2">
      <c r="A408" t="s">
        <v>407</v>
      </c>
      <c r="B408" t="str">
        <f>"13727280875"</f>
        <v>13727280875</v>
      </c>
      <c r="C408" t="s">
        <v>1</v>
      </c>
    </row>
    <row r="409" spans="1:3" x14ac:dyDescent="0.2">
      <c r="A409" t="s">
        <v>408</v>
      </c>
      <c r="B409" t="str">
        <f>"13402989298"</f>
        <v>13402989298</v>
      </c>
      <c r="C409" t="s">
        <v>1</v>
      </c>
    </row>
    <row r="410" spans="1:3" x14ac:dyDescent="0.2">
      <c r="A410" t="s">
        <v>409</v>
      </c>
      <c r="B410" t="str">
        <f>"15586445850"</f>
        <v>15586445850</v>
      </c>
      <c r="C410" t="s">
        <v>1</v>
      </c>
    </row>
    <row r="411" spans="1:3" x14ac:dyDescent="0.2">
      <c r="A411" t="s">
        <v>410</v>
      </c>
      <c r="B411" t="str">
        <f>"13906343554"</f>
        <v>13906343554</v>
      </c>
      <c r="C411" t="s">
        <v>1</v>
      </c>
    </row>
    <row r="412" spans="1:3" x14ac:dyDescent="0.2">
      <c r="A412" t="s">
        <v>411</v>
      </c>
      <c r="B412" t="str">
        <f>"18903963388"</f>
        <v>18903963388</v>
      </c>
      <c r="C412" t="s">
        <v>1</v>
      </c>
    </row>
    <row r="413" spans="1:3" x14ac:dyDescent="0.2">
      <c r="A413" t="s">
        <v>412</v>
      </c>
      <c r="B413" t="str">
        <f>"18351124360"</f>
        <v>18351124360</v>
      </c>
      <c r="C413" t="s">
        <v>1</v>
      </c>
    </row>
    <row r="414" spans="1:3" x14ac:dyDescent="0.2">
      <c r="A414" t="s">
        <v>413</v>
      </c>
      <c r="B414" t="str">
        <f>"15723043044"</f>
        <v>15723043044</v>
      </c>
      <c r="C414" t="s">
        <v>1</v>
      </c>
    </row>
    <row r="415" spans="1:3" x14ac:dyDescent="0.2">
      <c r="A415" t="s">
        <v>3</v>
      </c>
      <c r="B415" t="str">
        <f>"18437851121"</f>
        <v>18437851121</v>
      </c>
      <c r="C415" t="s">
        <v>1</v>
      </c>
    </row>
    <row r="416" spans="1:3" x14ac:dyDescent="0.2">
      <c r="A416" t="s">
        <v>414</v>
      </c>
      <c r="B416" t="str">
        <f>"18771919039"</f>
        <v>18771919039</v>
      </c>
      <c r="C416" t="s">
        <v>1</v>
      </c>
    </row>
    <row r="417" spans="1:3" x14ac:dyDescent="0.2">
      <c r="A417" t="s">
        <v>415</v>
      </c>
      <c r="B417" t="str">
        <f>"13256855105"</f>
        <v>13256855105</v>
      </c>
      <c r="C417" t="s">
        <v>1</v>
      </c>
    </row>
    <row r="418" spans="1:3" x14ac:dyDescent="0.2">
      <c r="A418" t="s">
        <v>416</v>
      </c>
      <c r="B418" t="str">
        <f>"13697416057"</f>
        <v>13697416057</v>
      </c>
      <c r="C418" t="s">
        <v>1</v>
      </c>
    </row>
    <row r="419" spans="1:3" x14ac:dyDescent="0.2">
      <c r="A419" t="s">
        <v>417</v>
      </c>
      <c r="B419" t="str">
        <f>"15162144331"</f>
        <v>15162144331</v>
      </c>
      <c r="C419" t="s">
        <v>1</v>
      </c>
    </row>
    <row r="420" spans="1:3" x14ac:dyDescent="0.2">
      <c r="A420" t="s">
        <v>418</v>
      </c>
      <c r="B420" t="str">
        <f>"17742061234"</f>
        <v>17742061234</v>
      </c>
      <c r="C420" t="s">
        <v>1</v>
      </c>
    </row>
    <row r="421" spans="1:3" x14ac:dyDescent="0.2">
      <c r="A421" t="s">
        <v>419</v>
      </c>
      <c r="B421" t="str">
        <f>"13720856114"</f>
        <v>13720856114</v>
      </c>
      <c r="C421" t="s">
        <v>1</v>
      </c>
    </row>
    <row r="422" spans="1:3" x14ac:dyDescent="0.2">
      <c r="A422" t="s">
        <v>420</v>
      </c>
      <c r="B422" t="str">
        <f>"18759627983"</f>
        <v>18759627983</v>
      </c>
      <c r="C422" t="s">
        <v>1</v>
      </c>
    </row>
    <row r="423" spans="1:3" x14ac:dyDescent="0.2">
      <c r="A423" t="s">
        <v>421</v>
      </c>
      <c r="B423" t="str">
        <f>"18382050073"</f>
        <v>18382050073</v>
      </c>
      <c r="C423" t="s">
        <v>1</v>
      </c>
    </row>
    <row r="424" spans="1:3" x14ac:dyDescent="0.2">
      <c r="A424" t="s">
        <v>422</v>
      </c>
      <c r="B424" t="str">
        <f>"15010166280"</f>
        <v>15010166280</v>
      </c>
      <c r="C424" t="s">
        <v>1</v>
      </c>
    </row>
    <row r="425" spans="1:3" x14ac:dyDescent="0.2">
      <c r="A425" t="s">
        <v>423</v>
      </c>
      <c r="B425" t="str">
        <f>"13947356722"</f>
        <v>13947356722</v>
      </c>
      <c r="C425" t="s">
        <v>1</v>
      </c>
    </row>
    <row r="426" spans="1:3" x14ac:dyDescent="0.2">
      <c r="A426" t="s">
        <v>424</v>
      </c>
      <c r="B426" t="str">
        <f>"13575832120"</f>
        <v>13575832120</v>
      </c>
      <c r="C426" t="s">
        <v>1</v>
      </c>
    </row>
    <row r="427" spans="1:3" x14ac:dyDescent="0.2">
      <c r="A427" t="s">
        <v>425</v>
      </c>
      <c r="B427" t="str">
        <f>"18593020093"</f>
        <v>18593020093</v>
      </c>
      <c r="C427" t="s">
        <v>1</v>
      </c>
    </row>
    <row r="428" spans="1:3" x14ac:dyDescent="0.2">
      <c r="A428" t="s">
        <v>426</v>
      </c>
      <c r="B428" t="str">
        <f>"13759179767"</f>
        <v>13759179767</v>
      </c>
      <c r="C428" t="s">
        <v>1</v>
      </c>
    </row>
    <row r="429" spans="1:3" x14ac:dyDescent="0.2">
      <c r="A429" t="s">
        <v>427</v>
      </c>
      <c r="B429" t="str">
        <f>"18350633356"</f>
        <v>18350633356</v>
      </c>
      <c r="C429" t="s">
        <v>1</v>
      </c>
    </row>
    <row r="430" spans="1:3" x14ac:dyDescent="0.2">
      <c r="A430" t="s">
        <v>428</v>
      </c>
      <c r="B430" t="str">
        <f>"18726009409"</f>
        <v>18726009409</v>
      </c>
      <c r="C430" t="s">
        <v>1</v>
      </c>
    </row>
    <row r="431" spans="1:3" x14ac:dyDescent="0.2">
      <c r="A431" t="s">
        <v>429</v>
      </c>
      <c r="B431" t="str">
        <f>"13362003090"</f>
        <v>13362003090</v>
      </c>
      <c r="C431" t="s">
        <v>1</v>
      </c>
    </row>
    <row r="432" spans="1:3" x14ac:dyDescent="0.2">
      <c r="A432" t="s">
        <v>430</v>
      </c>
      <c r="B432" t="str">
        <f>"13675075142"</f>
        <v>13675075142</v>
      </c>
      <c r="C432" t="s">
        <v>1</v>
      </c>
    </row>
    <row r="433" spans="1:3" x14ac:dyDescent="0.2">
      <c r="A433" t="s">
        <v>431</v>
      </c>
      <c r="B433" t="str">
        <f>"18009986356"</f>
        <v>18009986356</v>
      </c>
      <c r="C433" t="s">
        <v>1</v>
      </c>
    </row>
    <row r="434" spans="1:3" x14ac:dyDescent="0.2">
      <c r="A434" t="s">
        <v>432</v>
      </c>
      <c r="B434" t="str">
        <f>"13999446400"</f>
        <v>13999446400</v>
      </c>
      <c r="C434" t="s">
        <v>1</v>
      </c>
    </row>
    <row r="435" spans="1:3" x14ac:dyDescent="0.2">
      <c r="A435" t="s">
        <v>433</v>
      </c>
      <c r="B435" t="str">
        <f>"13477857753"</f>
        <v>13477857753</v>
      </c>
      <c r="C435" t="s">
        <v>1</v>
      </c>
    </row>
    <row r="436" spans="1:3" x14ac:dyDescent="0.2">
      <c r="A436" t="s">
        <v>434</v>
      </c>
      <c r="B436" t="str">
        <f>"15820395210"</f>
        <v>15820395210</v>
      </c>
      <c r="C436" t="s">
        <v>1</v>
      </c>
    </row>
    <row r="437" spans="1:3" x14ac:dyDescent="0.2">
      <c r="A437" t="s">
        <v>435</v>
      </c>
      <c r="B437" t="str">
        <f>"13855709235"</f>
        <v>13855709235</v>
      </c>
      <c r="C437" t="s">
        <v>1</v>
      </c>
    </row>
    <row r="438" spans="1:3" x14ac:dyDescent="0.2">
      <c r="A438" t="s">
        <v>436</v>
      </c>
      <c r="B438" t="str">
        <f>"18054520901"</f>
        <v>18054520901</v>
      </c>
      <c r="C438" t="s">
        <v>1</v>
      </c>
    </row>
    <row r="439" spans="1:3" x14ac:dyDescent="0.2">
      <c r="A439" t="s">
        <v>437</v>
      </c>
      <c r="B439" t="str">
        <f>"18942876783"</f>
        <v>18942876783</v>
      </c>
      <c r="C439" t="s">
        <v>1</v>
      </c>
    </row>
    <row r="440" spans="1:3" x14ac:dyDescent="0.2">
      <c r="A440" t="s">
        <v>438</v>
      </c>
      <c r="B440" t="str">
        <f>"18202807004"</f>
        <v>18202807004</v>
      </c>
      <c r="C440" t="s">
        <v>1</v>
      </c>
    </row>
    <row r="441" spans="1:3" x14ac:dyDescent="0.2">
      <c r="A441" t="s">
        <v>439</v>
      </c>
      <c r="B441" t="str">
        <f>"13944898811"</f>
        <v>13944898811</v>
      </c>
      <c r="C441" t="s">
        <v>1</v>
      </c>
    </row>
    <row r="442" spans="1:3" x14ac:dyDescent="0.2">
      <c r="A442" t="s">
        <v>440</v>
      </c>
      <c r="B442" t="str">
        <f>"18012869818"</f>
        <v>18012869818</v>
      </c>
      <c r="C442" t="s">
        <v>1</v>
      </c>
    </row>
    <row r="443" spans="1:3" x14ac:dyDescent="0.2">
      <c r="A443" t="s">
        <v>441</v>
      </c>
      <c r="B443" t="str">
        <f>"13189621058"</f>
        <v>13189621058</v>
      </c>
      <c r="C443" t="s">
        <v>1</v>
      </c>
    </row>
    <row r="444" spans="1:3" x14ac:dyDescent="0.2">
      <c r="A444" t="s">
        <v>442</v>
      </c>
      <c r="B444" t="str">
        <f>"13812664045"</f>
        <v>13812664045</v>
      </c>
      <c r="C444" t="s">
        <v>1</v>
      </c>
    </row>
    <row r="445" spans="1:3" x14ac:dyDescent="0.2">
      <c r="A445" t="s">
        <v>443</v>
      </c>
      <c r="B445" t="str">
        <f>"15909732100"</f>
        <v>15909732100</v>
      </c>
      <c r="C445" t="s">
        <v>1</v>
      </c>
    </row>
    <row r="446" spans="1:3" x14ac:dyDescent="0.2">
      <c r="A446" t="s">
        <v>444</v>
      </c>
      <c r="B446" t="str">
        <f>"17729917838"</f>
        <v>17729917838</v>
      </c>
      <c r="C446" t="s">
        <v>1</v>
      </c>
    </row>
    <row r="447" spans="1:3" x14ac:dyDescent="0.2">
      <c r="A447" t="s">
        <v>445</v>
      </c>
      <c r="B447" t="str">
        <f>"13265706105"</f>
        <v>13265706105</v>
      </c>
      <c r="C447" t="s">
        <v>1</v>
      </c>
    </row>
    <row r="448" spans="1:3" x14ac:dyDescent="0.2">
      <c r="A448" t="s">
        <v>446</v>
      </c>
      <c r="B448" t="str">
        <f>"13910226422"</f>
        <v>13910226422</v>
      </c>
      <c r="C448" t="s">
        <v>1</v>
      </c>
    </row>
    <row r="449" spans="1:3" x14ac:dyDescent="0.2">
      <c r="A449" t="s">
        <v>447</v>
      </c>
      <c r="B449" t="str">
        <f>"15206025386"</f>
        <v>15206025386</v>
      </c>
      <c r="C449" t="s">
        <v>1</v>
      </c>
    </row>
    <row r="450" spans="1:3" x14ac:dyDescent="0.2">
      <c r="A450" t="s">
        <v>448</v>
      </c>
      <c r="B450" t="str">
        <f>"13077965983"</f>
        <v>13077965983</v>
      </c>
      <c r="C450" t="s">
        <v>1</v>
      </c>
    </row>
    <row r="451" spans="1:3" x14ac:dyDescent="0.2">
      <c r="A451" t="s">
        <v>449</v>
      </c>
      <c r="B451" t="str">
        <f>"15707212090"</f>
        <v>15707212090</v>
      </c>
      <c r="C451" t="s">
        <v>1</v>
      </c>
    </row>
    <row r="452" spans="1:3" x14ac:dyDescent="0.2">
      <c r="A452" t="s">
        <v>450</v>
      </c>
      <c r="B452" t="str">
        <f>"15884277167"</f>
        <v>15884277167</v>
      </c>
      <c r="C452" t="s">
        <v>1</v>
      </c>
    </row>
    <row r="453" spans="1:3" x14ac:dyDescent="0.2">
      <c r="A453" t="s">
        <v>451</v>
      </c>
      <c r="B453" t="str">
        <f>"15107125405"</f>
        <v>15107125405</v>
      </c>
      <c r="C453" t="s">
        <v>1</v>
      </c>
    </row>
    <row r="454" spans="1:3" x14ac:dyDescent="0.2">
      <c r="A454" t="s">
        <v>452</v>
      </c>
      <c r="B454" t="str">
        <f>"15255759557"</f>
        <v>15255759557</v>
      </c>
      <c r="C454" t="s">
        <v>1</v>
      </c>
    </row>
    <row r="455" spans="1:3" x14ac:dyDescent="0.2">
      <c r="A455" t="s">
        <v>453</v>
      </c>
      <c r="B455" t="str">
        <f>"18000294055"</f>
        <v>18000294055</v>
      </c>
      <c r="C455" t="s">
        <v>1</v>
      </c>
    </row>
    <row r="456" spans="1:3" x14ac:dyDescent="0.2">
      <c r="A456" t="s">
        <v>454</v>
      </c>
      <c r="B456" t="str">
        <f>"13913034560"</f>
        <v>13913034560</v>
      </c>
      <c r="C456" t="s">
        <v>1</v>
      </c>
    </row>
    <row r="457" spans="1:3" x14ac:dyDescent="0.2">
      <c r="A457" t="s">
        <v>455</v>
      </c>
      <c r="B457" t="str">
        <f>"15982232413"</f>
        <v>15982232413</v>
      </c>
      <c r="C457" t="s">
        <v>1</v>
      </c>
    </row>
    <row r="458" spans="1:3" x14ac:dyDescent="0.2">
      <c r="A458" t="s">
        <v>456</v>
      </c>
      <c r="B458" t="str">
        <f>"18270333696"</f>
        <v>18270333696</v>
      </c>
      <c r="C458" t="s">
        <v>1</v>
      </c>
    </row>
    <row r="459" spans="1:3" x14ac:dyDescent="0.2">
      <c r="A459" t="s">
        <v>457</v>
      </c>
      <c r="B459" t="str">
        <f>"18867384381"</f>
        <v>18867384381</v>
      </c>
      <c r="C459" t="s">
        <v>1</v>
      </c>
    </row>
    <row r="460" spans="1:3" x14ac:dyDescent="0.2">
      <c r="A460" t="s">
        <v>458</v>
      </c>
      <c r="B460" t="str">
        <f>"15843112158"</f>
        <v>15843112158</v>
      </c>
      <c r="C460" t="s">
        <v>1</v>
      </c>
    </row>
    <row r="461" spans="1:3" x14ac:dyDescent="0.2">
      <c r="A461" t="s">
        <v>459</v>
      </c>
      <c r="B461" t="str">
        <f>"18689717977"</f>
        <v>18689717977</v>
      </c>
      <c r="C461" t="s">
        <v>1</v>
      </c>
    </row>
    <row r="462" spans="1:3" x14ac:dyDescent="0.2">
      <c r="A462" t="s">
        <v>460</v>
      </c>
      <c r="B462" t="str">
        <f>"15618311413"</f>
        <v>15618311413</v>
      </c>
      <c r="C462" t="s">
        <v>1</v>
      </c>
    </row>
    <row r="463" spans="1:3" x14ac:dyDescent="0.2">
      <c r="A463" t="s">
        <v>461</v>
      </c>
      <c r="B463" t="str">
        <f>"18387915754"</f>
        <v>18387915754</v>
      </c>
      <c r="C463" t="s">
        <v>1</v>
      </c>
    </row>
    <row r="464" spans="1:3" x14ac:dyDescent="0.2">
      <c r="A464" t="s">
        <v>462</v>
      </c>
      <c r="B464" t="str">
        <f>"18782106550"</f>
        <v>18782106550</v>
      </c>
      <c r="C464" t="s">
        <v>1</v>
      </c>
    </row>
    <row r="465" spans="1:3" x14ac:dyDescent="0.2">
      <c r="A465" t="s">
        <v>463</v>
      </c>
      <c r="B465" t="str">
        <f>"13859764057"</f>
        <v>13859764057</v>
      </c>
      <c r="C465" t="s">
        <v>1</v>
      </c>
    </row>
    <row r="466" spans="1:3" x14ac:dyDescent="0.2">
      <c r="A466" t="s">
        <v>464</v>
      </c>
      <c r="B466" t="str">
        <f>"18136767027"</f>
        <v>18136767027</v>
      </c>
      <c r="C466" t="s">
        <v>1</v>
      </c>
    </row>
    <row r="467" spans="1:3" x14ac:dyDescent="0.2">
      <c r="A467" t="s">
        <v>465</v>
      </c>
      <c r="B467" t="str">
        <f>"13540191136"</f>
        <v>13540191136</v>
      </c>
      <c r="C467" t="s">
        <v>1</v>
      </c>
    </row>
    <row r="468" spans="1:3" x14ac:dyDescent="0.2">
      <c r="A468" t="s">
        <v>466</v>
      </c>
      <c r="B468" t="str">
        <f>"15932411102"</f>
        <v>15932411102</v>
      </c>
      <c r="C468" t="s">
        <v>1</v>
      </c>
    </row>
    <row r="469" spans="1:3" x14ac:dyDescent="0.2">
      <c r="A469" t="s">
        <v>467</v>
      </c>
      <c r="B469" t="str">
        <f>"15859228252"</f>
        <v>15859228252</v>
      </c>
      <c r="C469" t="s">
        <v>1</v>
      </c>
    </row>
    <row r="470" spans="1:3" x14ac:dyDescent="0.2">
      <c r="A470" t="s">
        <v>468</v>
      </c>
      <c r="B470" t="str">
        <f>"13783681368"</f>
        <v>13783681368</v>
      </c>
      <c r="C470" t="s">
        <v>1</v>
      </c>
    </row>
    <row r="471" spans="1:3" x14ac:dyDescent="0.2">
      <c r="A471" t="s">
        <v>469</v>
      </c>
      <c r="B471" t="str">
        <f>"15698021995"</f>
        <v>15698021995</v>
      </c>
      <c r="C471" t="s">
        <v>1</v>
      </c>
    </row>
    <row r="472" spans="1:3" x14ac:dyDescent="0.2">
      <c r="A472" t="s">
        <v>470</v>
      </c>
      <c r="B472" t="str">
        <f>"18919649310"</f>
        <v>18919649310</v>
      </c>
      <c r="C472" t="s">
        <v>1</v>
      </c>
    </row>
    <row r="473" spans="1:3" x14ac:dyDescent="0.2">
      <c r="A473" t="s">
        <v>471</v>
      </c>
      <c r="B473" t="str">
        <f>"15086979952"</f>
        <v>15086979952</v>
      </c>
      <c r="C473" t="s">
        <v>1</v>
      </c>
    </row>
    <row r="474" spans="1:3" x14ac:dyDescent="0.2">
      <c r="A474" t="s">
        <v>472</v>
      </c>
      <c r="B474" t="str">
        <f>"13728966107"</f>
        <v>13728966107</v>
      </c>
      <c r="C474" t="s">
        <v>1</v>
      </c>
    </row>
    <row r="475" spans="1:3" x14ac:dyDescent="0.2">
      <c r="A475" t="s">
        <v>473</v>
      </c>
      <c r="B475" t="str">
        <f>"18656964455"</f>
        <v>18656964455</v>
      </c>
      <c r="C475" t="s">
        <v>1</v>
      </c>
    </row>
    <row r="476" spans="1:3" x14ac:dyDescent="0.2">
      <c r="A476" t="s">
        <v>474</v>
      </c>
      <c r="B476" t="str">
        <f>"13133123144"</f>
        <v>13133123144</v>
      </c>
      <c r="C476" t="s">
        <v>1</v>
      </c>
    </row>
    <row r="477" spans="1:3" x14ac:dyDescent="0.2">
      <c r="A477" t="s">
        <v>475</v>
      </c>
      <c r="B477" t="str">
        <f>"18868335820"</f>
        <v>18868335820</v>
      </c>
      <c r="C477" t="s">
        <v>1</v>
      </c>
    </row>
    <row r="478" spans="1:3" x14ac:dyDescent="0.2">
      <c r="A478" t="s">
        <v>476</v>
      </c>
      <c r="B478" t="str">
        <f>"13639157310"</f>
        <v>13639157310</v>
      </c>
      <c r="C478" t="s">
        <v>1</v>
      </c>
    </row>
    <row r="479" spans="1:3" x14ac:dyDescent="0.2">
      <c r="A479" t="s">
        <v>477</v>
      </c>
      <c r="B479" t="str">
        <f>"18638996365"</f>
        <v>18638996365</v>
      </c>
      <c r="C479" t="s">
        <v>1</v>
      </c>
    </row>
    <row r="480" spans="1:3" x14ac:dyDescent="0.2">
      <c r="A480" t="s">
        <v>478</v>
      </c>
      <c r="B480" t="str">
        <f>"17604415989"</f>
        <v>17604415989</v>
      </c>
      <c r="C480" t="s">
        <v>1</v>
      </c>
    </row>
    <row r="481" spans="1:3" x14ac:dyDescent="0.2">
      <c r="A481" t="s">
        <v>479</v>
      </c>
      <c r="B481" t="str">
        <f>"13450887619"</f>
        <v>13450887619</v>
      </c>
      <c r="C481" t="s">
        <v>1</v>
      </c>
    </row>
    <row r="482" spans="1:3" x14ac:dyDescent="0.2">
      <c r="A482" t="s">
        <v>480</v>
      </c>
      <c r="B482" t="str">
        <f>"15020449916"</f>
        <v>15020449916</v>
      </c>
      <c r="C482" t="s">
        <v>1</v>
      </c>
    </row>
    <row r="483" spans="1:3" x14ac:dyDescent="0.2">
      <c r="A483" t="s">
        <v>481</v>
      </c>
      <c r="B483" t="str">
        <f>"18140466001"</f>
        <v>18140466001</v>
      </c>
      <c r="C483" t="s">
        <v>1</v>
      </c>
    </row>
    <row r="484" spans="1:3" x14ac:dyDescent="0.2">
      <c r="A484" t="s">
        <v>482</v>
      </c>
      <c r="B484" t="str">
        <f>"13976267430"</f>
        <v>13976267430</v>
      </c>
      <c r="C484" t="s">
        <v>1</v>
      </c>
    </row>
    <row r="485" spans="1:3" x14ac:dyDescent="0.2">
      <c r="A485" t="s">
        <v>483</v>
      </c>
      <c r="B485" t="str">
        <f>"17858591992"</f>
        <v>17858591992</v>
      </c>
      <c r="C485" t="s">
        <v>1</v>
      </c>
    </row>
    <row r="486" spans="1:3" x14ac:dyDescent="0.2">
      <c r="A486" t="s">
        <v>484</v>
      </c>
      <c r="B486" t="str">
        <f>"18754913590"</f>
        <v>18754913590</v>
      </c>
      <c r="C486" t="s">
        <v>1</v>
      </c>
    </row>
    <row r="487" spans="1:3" x14ac:dyDescent="0.2">
      <c r="A487" t="s">
        <v>485</v>
      </c>
      <c r="B487" t="str">
        <f>"15187016016"</f>
        <v>15187016016</v>
      </c>
      <c r="C487" t="s">
        <v>1</v>
      </c>
    </row>
    <row r="488" spans="1:3" x14ac:dyDescent="0.2">
      <c r="A488" t="s">
        <v>486</v>
      </c>
      <c r="B488" t="str">
        <f>"13764812734"</f>
        <v>13764812734</v>
      </c>
      <c r="C488" t="s">
        <v>1</v>
      </c>
    </row>
    <row r="489" spans="1:3" x14ac:dyDescent="0.2">
      <c r="A489" t="s">
        <v>487</v>
      </c>
      <c r="B489" t="str">
        <f>"13071997712"</f>
        <v>13071997712</v>
      </c>
      <c r="C489" t="s">
        <v>1</v>
      </c>
    </row>
    <row r="490" spans="1:3" x14ac:dyDescent="0.2">
      <c r="A490" t="s">
        <v>488</v>
      </c>
      <c r="B490" t="str">
        <f>"18354586095"</f>
        <v>18354586095</v>
      </c>
      <c r="C490" t="s">
        <v>1</v>
      </c>
    </row>
    <row r="491" spans="1:3" x14ac:dyDescent="0.2">
      <c r="A491" t="s">
        <v>489</v>
      </c>
      <c r="B491" t="str">
        <f>"18650091963"</f>
        <v>18650091963</v>
      </c>
      <c r="C491" t="s">
        <v>1</v>
      </c>
    </row>
    <row r="492" spans="1:3" x14ac:dyDescent="0.2">
      <c r="A492" t="s">
        <v>490</v>
      </c>
      <c r="B492" t="str">
        <f>"15106853862"</f>
        <v>15106853862</v>
      </c>
      <c r="C492" t="s">
        <v>1</v>
      </c>
    </row>
    <row r="493" spans="1:3" x14ac:dyDescent="0.2">
      <c r="A493" t="s">
        <v>491</v>
      </c>
      <c r="B493" t="str">
        <f>"17730560967"</f>
        <v>17730560967</v>
      </c>
      <c r="C493" t="s">
        <v>1</v>
      </c>
    </row>
    <row r="494" spans="1:3" x14ac:dyDescent="0.2">
      <c r="A494" t="s">
        <v>492</v>
      </c>
      <c r="B494" t="str">
        <f>"13189398998"</f>
        <v>13189398998</v>
      </c>
      <c r="C494" t="s">
        <v>1</v>
      </c>
    </row>
    <row r="495" spans="1:3" x14ac:dyDescent="0.2">
      <c r="A495" t="s">
        <v>493</v>
      </c>
      <c r="B495" t="str">
        <f>"18531932032"</f>
        <v>18531932032</v>
      </c>
      <c r="C495" t="s">
        <v>1</v>
      </c>
    </row>
    <row r="496" spans="1:3" x14ac:dyDescent="0.2">
      <c r="A496" t="s">
        <v>494</v>
      </c>
      <c r="B496" t="str">
        <f>"15307267591"</f>
        <v>15307267591</v>
      </c>
      <c r="C496" t="s">
        <v>1</v>
      </c>
    </row>
    <row r="497" spans="1:3" x14ac:dyDescent="0.2">
      <c r="A497" t="s">
        <v>495</v>
      </c>
      <c r="B497" t="str">
        <f>"13726149572"</f>
        <v>13726149572</v>
      </c>
      <c r="C497" t="s">
        <v>1</v>
      </c>
    </row>
    <row r="498" spans="1:3" x14ac:dyDescent="0.2">
      <c r="A498" t="s">
        <v>218</v>
      </c>
      <c r="B498" t="str">
        <f>"15157230751"</f>
        <v>15157230751</v>
      </c>
      <c r="C498" t="s">
        <v>1</v>
      </c>
    </row>
    <row r="499" spans="1:3" x14ac:dyDescent="0.2">
      <c r="A499" t="s">
        <v>496</v>
      </c>
      <c r="B499" t="str">
        <f>"15057949181"</f>
        <v>15057949181</v>
      </c>
      <c r="C499" t="s">
        <v>1</v>
      </c>
    </row>
    <row r="500" spans="1:3" x14ac:dyDescent="0.2">
      <c r="A500" t="s">
        <v>497</v>
      </c>
      <c r="B500" t="str">
        <f>"13398381225"</f>
        <v>13398381225</v>
      </c>
      <c r="C500" t="s">
        <v>1</v>
      </c>
    </row>
    <row r="501" spans="1:3" x14ac:dyDescent="0.2">
      <c r="A501" t="s">
        <v>498</v>
      </c>
      <c r="B501" t="str">
        <f>"13556962416"</f>
        <v>13556962416</v>
      </c>
      <c r="C501" t="s">
        <v>1</v>
      </c>
    </row>
    <row r="502" spans="1:3" x14ac:dyDescent="0.2">
      <c r="A502" t="s">
        <v>499</v>
      </c>
      <c r="B502" t="str">
        <f>"13781131038"</f>
        <v>13781131038</v>
      </c>
      <c r="C502" t="s">
        <v>1</v>
      </c>
    </row>
    <row r="503" spans="1:3" x14ac:dyDescent="0.2">
      <c r="A503" t="s">
        <v>500</v>
      </c>
      <c r="B503" t="str">
        <f>"18006118938"</f>
        <v>18006118938</v>
      </c>
      <c r="C503" t="s">
        <v>1</v>
      </c>
    </row>
    <row r="504" spans="1:3" x14ac:dyDescent="0.2">
      <c r="A504" t="s">
        <v>46</v>
      </c>
      <c r="B504" t="str">
        <f>"13674312533"</f>
        <v>13674312533</v>
      </c>
      <c r="C504" t="s">
        <v>1</v>
      </c>
    </row>
    <row r="505" spans="1:3" x14ac:dyDescent="0.2">
      <c r="A505" t="s">
        <v>501</v>
      </c>
      <c r="B505" t="str">
        <f>"18862785280"</f>
        <v>18862785280</v>
      </c>
      <c r="C505" t="s">
        <v>1</v>
      </c>
    </row>
    <row r="506" spans="1:3" x14ac:dyDescent="0.2">
      <c r="A506" t="s">
        <v>502</v>
      </c>
      <c r="B506" t="str">
        <f>"15089251101"</f>
        <v>15089251101</v>
      </c>
      <c r="C506" t="s">
        <v>1</v>
      </c>
    </row>
    <row r="507" spans="1:3" x14ac:dyDescent="0.2">
      <c r="A507" t="s">
        <v>503</v>
      </c>
      <c r="B507" t="str">
        <f>"13925198871"</f>
        <v>13925198871</v>
      </c>
      <c r="C507" t="s">
        <v>1</v>
      </c>
    </row>
    <row r="508" spans="1:3" x14ac:dyDescent="0.2">
      <c r="A508" t="s">
        <v>504</v>
      </c>
      <c r="B508" t="str">
        <f>"15260843435"</f>
        <v>15260843435</v>
      </c>
      <c r="C508" t="s">
        <v>1</v>
      </c>
    </row>
    <row r="509" spans="1:3" x14ac:dyDescent="0.2">
      <c r="A509" t="s">
        <v>505</v>
      </c>
      <c r="B509" t="str">
        <f>"18889266804"</f>
        <v>18889266804</v>
      </c>
      <c r="C509" t="s">
        <v>1</v>
      </c>
    </row>
    <row r="510" spans="1:3" x14ac:dyDescent="0.2">
      <c r="A510" t="s">
        <v>506</v>
      </c>
      <c r="B510" t="str">
        <f>"15710801337"</f>
        <v>15710801337</v>
      </c>
      <c r="C510" t="s">
        <v>1</v>
      </c>
    </row>
    <row r="511" spans="1:3" x14ac:dyDescent="0.2">
      <c r="A511" t="s">
        <v>507</v>
      </c>
      <c r="B511" t="str">
        <f>"17717275358"</f>
        <v>17717275358</v>
      </c>
      <c r="C511" t="s">
        <v>1</v>
      </c>
    </row>
    <row r="512" spans="1:3" x14ac:dyDescent="0.2">
      <c r="A512" t="s">
        <v>508</v>
      </c>
      <c r="B512" t="str">
        <f>"13023964878"</f>
        <v>13023964878</v>
      </c>
      <c r="C512" t="s">
        <v>1</v>
      </c>
    </row>
    <row r="513" spans="1:3" x14ac:dyDescent="0.2">
      <c r="A513" t="s">
        <v>509</v>
      </c>
      <c r="B513" t="str">
        <f>"13859914893"</f>
        <v>13859914893</v>
      </c>
      <c r="C513" t="s">
        <v>1</v>
      </c>
    </row>
    <row r="514" spans="1:3" x14ac:dyDescent="0.2">
      <c r="A514" t="s">
        <v>510</v>
      </c>
      <c r="B514" t="str">
        <f>"15936255776"</f>
        <v>15936255776</v>
      </c>
      <c r="C514" t="s">
        <v>1</v>
      </c>
    </row>
    <row r="515" spans="1:3" x14ac:dyDescent="0.2">
      <c r="A515" t="s">
        <v>511</v>
      </c>
      <c r="B515" t="str">
        <f>"15618407699"</f>
        <v>15618407699</v>
      </c>
      <c r="C515" t="s">
        <v>1</v>
      </c>
    </row>
    <row r="516" spans="1:3" x14ac:dyDescent="0.2">
      <c r="A516" t="s">
        <v>512</v>
      </c>
      <c r="B516" t="str">
        <f>"13176652205"</f>
        <v>13176652205</v>
      </c>
      <c r="C516" t="s">
        <v>1</v>
      </c>
    </row>
    <row r="517" spans="1:3" x14ac:dyDescent="0.2">
      <c r="A517" t="s">
        <v>513</v>
      </c>
      <c r="B517" t="str">
        <f>"13480325878"</f>
        <v>13480325878</v>
      </c>
      <c r="C517" t="s">
        <v>1</v>
      </c>
    </row>
    <row r="518" spans="1:3" x14ac:dyDescent="0.2">
      <c r="A518" t="s">
        <v>514</v>
      </c>
      <c r="B518" t="str">
        <f>"13790806388"</f>
        <v>13790806388</v>
      </c>
      <c r="C518" t="s">
        <v>1</v>
      </c>
    </row>
    <row r="519" spans="1:3" x14ac:dyDescent="0.2">
      <c r="A519" t="s">
        <v>515</v>
      </c>
      <c r="B519" t="str">
        <f>"18238461632"</f>
        <v>18238461632</v>
      </c>
      <c r="C519" t="s">
        <v>1</v>
      </c>
    </row>
    <row r="520" spans="1:3" x14ac:dyDescent="0.2">
      <c r="A520" t="s">
        <v>516</v>
      </c>
      <c r="B520" t="str">
        <f>"18805016779"</f>
        <v>18805016779</v>
      </c>
      <c r="C520" t="s">
        <v>1</v>
      </c>
    </row>
    <row r="521" spans="1:3" x14ac:dyDescent="0.2">
      <c r="A521" t="s">
        <v>517</v>
      </c>
      <c r="B521" t="str">
        <f>"18962193057"</f>
        <v>18962193057</v>
      </c>
      <c r="C521" t="s">
        <v>1</v>
      </c>
    </row>
    <row r="522" spans="1:3" x14ac:dyDescent="0.2">
      <c r="A522" t="s">
        <v>518</v>
      </c>
      <c r="B522" t="str">
        <f>"18832767132"</f>
        <v>18832767132</v>
      </c>
      <c r="C522" t="s">
        <v>1</v>
      </c>
    </row>
    <row r="523" spans="1:3" x14ac:dyDescent="0.2">
      <c r="A523" t="s">
        <v>519</v>
      </c>
      <c r="B523" t="str">
        <f>"15807531906"</f>
        <v>15807531906</v>
      </c>
      <c r="C523" t="s">
        <v>1</v>
      </c>
    </row>
    <row r="524" spans="1:3" x14ac:dyDescent="0.2">
      <c r="A524" t="s">
        <v>520</v>
      </c>
      <c r="B524" t="str">
        <f>"18367214681"</f>
        <v>18367214681</v>
      </c>
      <c r="C524" t="s">
        <v>1</v>
      </c>
    </row>
    <row r="525" spans="1:3" x14ac:dyDescent="0.2">
      <c r="A525" t="s">
        <v>521</v>
      </c>
      <c r="B525" t="str">
        <f>"17607649394"</f>
        <v>17607649394</v>
      </c>
      <c r="C525" t="s">
        <v>1</v>
      </c>
    </row>
    <row r="526" spans="1:3" x14ac:dyDescent="0.2">
      <c r="A526" t="s">
        <v>522</v>
      </c>
      <c r="B526" t="str">
        <f>"13783506043"</f>
        <v>13783506043</v>
      </c>
      <c r="C526" t="s">
        <v>1</v>
      </c>
    </row>
    <row r="527" spans="1:3" x14ac:dyDescent="0.2">
      <c r="A527" t="s">
        <v>523</v>
      </c>
      <c r="B527" t="str">
        <f>"18580273518"</f>
        <v>18580273518</v>
      </c>
      <c r="C527" t="s">
        <v>1</v>
      </c>
    </row>
    <row r="528" spans="1:3" x14ac:dyDescent="0.2">
      <c r="A528" t="s">
        <v>524</v>
      </c>
      <c r="B528" t="str">
        <f>"15803265945"</f>
        <v>15803265945</v>
      </c>
      <c r="C528" t="s">
        <v>1</v>
      </c>
    </row>
    <row r="529" spans="1:3" x14ac:dyDescent="0.2">
      <c r="A529" t="s">
        <v>525</v>
      </c>
      <c r="B529" t="str">
        <f>"15228122612"</f>
        <v>15228122612</v>
      </c>
      <c r="C529" t="s">
        <v>1</v>
      </c>
    </row>
    <row r="530" spans="1:3" x14ac:dyDescent="0.2">
      <c r="A530" t="s">
        <v>526</v>
      </c>
      <c r="B530" t="str">
        <f>"13252755528"</f>
        <v>13252755528</v>
      </c>
      <c r="C530" t="s">
        <v>1</v>
      </c>
    </row>
    <row r="531" spans="1:3" x14ac:dyDescent="0.2">
      <c r="A531" t="s">
        <v>527</v>
      </c>
      <c r="B531" t="str">
        <f>"13956777461"</f>
        <v>13956777461</v>
      </c>
      <c r="C531" t="s">
        <v>1</v>
      </c>
    </row>
    <row r="532" spans="1:3" x14ac:dyDescent="0.2">
      <c r="A532" t="s">
        <v>528</v>
      </c>
      <c r="B532" t="str">
        <f>"15197773753"</f>
        <v>15197773753</v>
      </c>
      <c r="C532" t="s">
        <v>1</v>
      </c>
    </row>
    <row r="533" spans="1:3" x14ac:dyDescent="0.2">
      <c r="A533" t="s">
        <v>529</v>
      </c>
      <c r="B533" t="str">
        <f>"15248179713"</f>
        <v>15248179713</v>
      </c>
      <c r="C533" t="s">
        <v>1</v>
      </c>
    </row>
    <row r="534" spans="1:3" x14ac:dyDescent="0.2">
      <c r="A534" t="s">
        <v>530</v>
      </c>
      <c r="B534" t="str">
        <f>"15960017851"</f>
        <v>15960017851</v>
      </c>
      <c r="C534" t="s">
        <v>1</v>
      </c>
    </row>
    <row r="535" spans="1:3" x14ac:dyDescent="0.2">
      <c r="A535" t="s">
        <v>531</v>
      </c>
      <c r="B535" t="str">
        <f>"13541456966"</f>
        <v>13541456966</v>
      </c>
      <c r="C535" t="s">
        <v>1</v>
      </c>
    </row>
    <row r="536" spans="1:3" x14ac:dyDescent="0.2">
      <c r="A536" t="s">
        <v>532</v>
      </c>
      <c r="B536" t="str">
        <f>"13144094792"</f>
        <v>13144094792</v>
      </c>
      <c r="C536" t="s">
        <v>1</v>
      </c>
    </row>
    <row r="537" spans="1:3" x14ac:dyDescent="0.2">
      <c r="A537" t="s">
        <v>533</v>
      </c>
      <c r="B537" t="str">
        <f>"15972126286"</f>
        <v>15972126286</v>
      </c>
      <c r="C537" t="s">
        <v>1</v>
      </c>
    </row>
    <row r="538" spans="1:3" x14ac:dyDescent="0.2">
      <c r="A538" t="s">
        <v>534</v>
      </c>
      <c r="B538" t="str">
        <f>"14747182484"</f>
        <v>14747182484</v>
      </c>
      <c r="C538" t="s">
        <v>1</v>
      </c>
    </row>
    <row r="539" spans="1:3" x14ac:dyDescent="0.2">
      <c r="A539" t="s">
        <v>535</v>
      </c>
      <c r="B539" t="str">
        <f>"18707213152"</f>
        <v>18707213152</v>
      </c>
      <c r="C539" t="s">
        <v>1</v>
      </c>
    </row>
    <row r="540" spans="1:3" x14ac:dyDescent="0.2">
      <c r="A540" t="s">
        <v>536</v>
      </c>
      <c r="B540" t="str">
        <f>"18341945235"</f>
        <v>18341945235</v>
      </c>
      <c r="C540" t="s">
        <v>1</v>
      </c>
    </row>
    <row r="541" spans="1:3" x14ac:dyDescent="0.2">
      <c r="A541" t="s">
        <v>537</v>
      </c>
      <c r="B541" t="str">
        <f>"18214226149"</f>
        <v>18214226149</v>
      </c>
      <c r="C541" t="s">
        <v>1</v>
      </c>
    </row>
    <row r="542" spans="1:3" x14ac:dyDescent="0.2">
      <c r="A542" t="s">
        <v>538</v>
      </c>
      <c r="B542" t="str">
        <f>"15013052656"</f>
        <v>15013052656</v>
      </c>
      <c r="C542" t="s">
        <v>1</v>
      </c>
    </row>
    <row r="543" spans="1:3" x14ac:dyDescent="0.2">
      <c r="A543" t="s">
        <v>539</v>
      </c>
      <c r="B543" t="str">
        <f>"18335133163"</f>
        <v>18335133163</v>
      </c>
      <c r="C543" t="s">
        <v>1</v>
      </c>
    </row>
    <row r="544" spans="1:3" x14ac:dyDescent="0.2">
      <c r="A544" t="s">
        <v>540</v>
      </c>
      <c r="B544" t="str">
        <f>"15024226363"</f>
        <v>15024226363</v>
      </c>
      <c r="C544" t="s">
        <v>1</v>
      </c>
    </row>
    <row r="545" spans="1:3" x14ac:dyDescent="0.2">
      <c r="A545" t="s">
        <v>541</v>
      </c>
      <c r="B545" t="str">
        <f>"13834446586"</f>
        <v>13834446586</v>
      </c>
      <c r="C545" t="s">
        <v>1</v>
      </c>
    </row>
    <row r="546" spans="1:3" x14ac:dyDescent="0.2">
      <c r="A546" t="s">
        <v>542</v>
      </c>
      <c r="B546" t="str">
        <f>"18611139198"</f>
        <v>18611139198</v>
      </c>
      <c r="C546" t="s">
        <v>1</v>
      </c>
    </row>
    <row r="547" spans="1:3" x14ac:dyDescent="0.2">
      <c r="A547" t="s">
        <v>543</v>
      </c>
      <c r="B547" t="str">
        <f>"18696449006"</f>
        <v>18696449006</v>
      </c>
      <c r="C547" t="s">
        <v>1</v>
      </c>
    </row>
    <row r="548" spans="1:3" x14ac:dyDescent="0.2">
      <c r="A548" t="s">
        <v>544</v>
      </c>
      <c r="B548" t="str">
        <f>"18583384786"</f>
        <v>18583384786</v>
      </c>
      <c r="C548" t="s">
        <v>1</v>
      </c>
    </row>
    <row r="549" spans="1:3" x14ac:dyDescent="0.2">
      <c r="A549" t="s">
        <v>545</v>
      </c>
      <c r="B549" t="str">
        <f>"18090198327"</f>
        <v>18090198327</v>
      </c>
      <c r="C549" t="s">
        <v>1</v>
      </c>
    </row>
    <row r="550" spans="1:3" x14ac:dyDescent="0.2">
      <c r="A550" t="s">
        <v>546</v>
      </c>
      <c r="B550" t="str">
        <f>"15906463705"</f>
        <v>15906463705</v>
      </c>
      <c r="C550" t="s">
        <v>1</v>
      </c>
    </row>
    <row r="551" spans="1:3" x14ac:dyDescent="0.2">
      <c r="A551" t="s">
        <v>547</v>
      </c>
      <c r="B551" t="str">
        <f>"15569880054"</f>
        <v>15569880054</v>
      </c>
      <c r="C551" t="s">
        <v>1</v>
      </c>
    </row>
    <row r="552" spans="1:3" x14ac:dyDescent="0.2">
      <c r="A552" t="s">
        <v>548</v>
      </c>
      <c r="B552" t="str">
        <f>"18574585456"</f>
        <v>18574585456</v>
      </c>
      <c r="C552" t="s">
        <v>1</v>
      </c>
    </row>
    <row r="553" spans="1:3" x14ac:dyDescent="0.2">
      <c r="A553" t="s">
        <v>549</v>
      </c>
      <c r="B553" t="str">
        <f>"13013732865"</f>
        <v>13013732865</v>
      </c>
      <c r="C553" t="s">
        <v>1</v>
      </c>
    </row>
    <row r="554" spans="1:3" x14ac:dyDescent="0.2">
      <c r="A554" t="s">
        <v>550</v>
      </c>
      <c r="B554" t="str">
        <f>"18800544519"</f>
        <v>18800544519</v>
      </c>
      <c r="C554" t="s">
        <v>1</v>
      </c>
    </row>
    <row r="555" spans="1:3" x14ac:dyDescent="0.2">
      <c r="A555" t="s">
        <v>551</v>
      </c>
      <c r="B555" t="str">
        <f>"13018440454"</f>
        <v>13018440454</v>
      </c>
      <c r="C555" t="s">
        <v>1</v>
      </c>
    </row>
    <row r="556" spans="1:3" x14ac:dyDescent="0.2">
      <c r="A556" t="s">
        <v>552</v>
      </c>
      <c r="B556" t="str">
        <f>"15262394657"</f>
        <v>15262394657</v>
      </c>
      <c r="C556" t="s">
        <v>1</v>
      </c>
    </row>
    <row r="557" spans="1:3" x14ac:dyDescent="0.2">
      <c r="A557" t="s">
        <v>553</v>
      </c>
      <c r="B557" t="str">
        <f>"15576558611"</f>
        <v>15576558611</v>
      </c>
      <c r="C557" t="s">
        <v>1</v>
      </c>
    </row>
    <row r="558" spans="1:3" x14ac:dyDescent="0.2">
      <c r="A558" t="s">
        <v>554</v>
      </c>
      <c r="B558" t="str">
        <f>"15125675574"</f>
        <v>15125675574</v>
      </c>
      <c r="C558" t="s">
        <v>1</v>
      </c>
    </row>
    <row r="559" spans="1:3" x14ac:dyDescent="0.2">
      <c r="A559" t="s">
        <v>555</v>
      </c>
      <c r="B559" t="str">
        <f>"18257807925"</f>
        <v>18257807925</v>
      </c>
      <c r="C559" t="s">
        <v>1</v>
      </c>
    </row>
    <row r="560" spans="1:3" x14ac:dyDescent="0.2">
      <c r="A560" t="s">
        <v>556</v>
      </c>
      <c r="B560" t="str">
        <f>"15958397520"</f>
        <v>15958397520</v>
      </c>
      <c r="C560" t="s">
        <v>1</v>
      </c>
    </row>
    <row r="561" spans="1:3" x14ac:dyDescent="0.2">
      <c r="A561" t="s">
        <v>557</v>
      </c>
      <c r="B561" t="str">
        <f>"15280602105"</f>
        <v>15280602105</v>
      </c>
      <c r="C561" t="s">
        <v>1</v>
      </c>
    </row>
    <row r="562" spans="1:3" x14ac:dyDescent="0.2">
      <c r="A562" t="s">
        <v>558</v>
      </c>
      <c r="B562" t="str">
        <f>"18261446041"</f>
        <v>18261446041</v>
      </c>
      <c r="C562" t="s">
        <v>1</v>
      </c>
    </row>
    <row r="563" spans="1:3" x14ac:dyDescent="0.2">
      <c r="A563" t="s">
        <v>559</v>
      </c>
      <c r="B563" t="str">
        <f>"15934059572"</f>
        <v>15934059572</v>
      </c>
      <c r="C563" t="s">
        <v>1</v>
      </c>
    </row>
    <row r="564" spans="1:3" x14ac:dyDescent="0.2">
      <c r="A564" t="s">
        <v>560</v>
      </c>
      <c r="B564" t="str">
        <f>"13718466756"</f>
        <v>13718466756</v>
      </c>
      <c r="C564" t="s">
        <v>1</v>
      </c>
    </row>
    <row r="565" spans="1:3" x14ac:dyDescent="0.2">
      <c r="A565" t="s">
        <v>561</v>
      </c>
      <c r="B565" t="str">
        <f>"15807344488"</f>
        <v>15807344488</v>
      </c>
      <c r="C565" t="s">
        <v>1</v>
      </c>
    </row>
    <row r="566" spans="1:3" x14ac:dyDescent="0.2">
      <c r="A566" t="s">
        <v>562</v>
      </c>
      <c r="B566" t="str">
        <f>"15875955267"</f>
        <v>15875955267</v>
      </c>
      <c r="C566" t="s">
        <v>1</v>
      </c>
    </row>
    <row r="567" spans="1:3" x14ac:dyDescent="0.2">
      <c r="A567" t="s">
        <v>563</v>
      </c>
      <c r="B567" t="str">
        <f>"15264752783"</f>
        <v>15264752783</v>
      </c>
      <c r="C567" t="s">
        <v>1</v>
      </c>
    </row>
    <row r="568" spans="1:3" x14ac:dyDescent="0.2">
      <c r="A568" t="s">
        <v>564</v>
      </c>
      <c r="B568" t="str">
        <f>"13411965134"</f>
        <v>13411965134</v>
      </c>
      <c r="C568" t="s">
        <v>1</v>
      </c>
    </row>
    <row r="569" spans="1:3" x14ac:dyDescent="0.2">
      <c r="A569" t="s">
        <v>565</v>
      </c>
      <c r="B569" t="str">
        <f>"18728393495"</f>
        <v>18728393495</v>
      </c>
      <c r="C569" t="s">
        <v>1</v>
      </c>
    </row>
    <row r="570" spans="1:3" x14ac:dyDescent="0.2">
      <c r="A570" t="s">
        <v>566</v>
      </c>
      <c r="B570" t="str">
        <f>"13609074215"</f>
        <v>13609074215</v>
      </c>
      <c r="C570" t="s">
        <v>1</v>
      </c>
    </row>
    <row r="571" spans="1:3" x14ac:dyDescent="0.2">
      <c r="A571" t="s">
        <v>567</v>
      </c>
      <c r="B571" t="str">
        <f>"15732668253"</f>
        <v>15732668253</v>
      </c>
      <c r="C571" t="s">
        <v>1</v>
      </c>
    </row>
    <row r="572" spans="1:3" x14ac:dyDescent="0.2">
      <c r="A572" t="s">
        <v>568</v>
      </c>
      <c r="B572" t="str">
        <f>"18874062036"</f>
        <v>18874062036</v>
      </c>
      <c r="C572" t="s">
        <v>1</v>
      </c>
    </row>
    <row r="573" spans="1:3" x14ac:dyDescent="0.2">
      <c r="A573" t="s">
        <v>569</v>
      </c>
      <c r="B573" t="str">
        <f>"13476859853"</f>
        <v>13476859853</v>
      </c>
      <c r="C573" t="s">
        <v>1</v>
      </c>
    </row>
    <row r="574" spans="1:3" x14ac:dyDescent="0.2">
      <c r="A574" t="s">
        <v>570</v>
      </c>
      <c r="B574" t="str">
        <f>"13408903231"</f>
        <v>13408903231</v>
      </c>
      <c r="C574" t="s">
        <v>1</v>
      </c>
    </row>
    <row r="575" spans="1:3" x14ac:dyDescent="0.2">
      <c r="A575" t="s">
        <v>571</v>
      </c>
      <c r="B575" t="str">
        <f>"13311880238"</f>
        <v>13311880238</v>
      </c>
      <c r="C575" t="s">
        <v>1</v>
      </c>
    </row>
    <row r="576" spans="1:3" x14ac:dyDescent="0.2">
      <c r="A576" t="s">
        <v>572</v>
      </c>
      <c r="B576" t="str">
        <f>"18525478633"</f>
        <v>18525478633</v>
      </c>
      <c r="C576" t="s">
        <v>1</v>
      </c>
    </row>
    <row r="577" spans="1:3" x14ac:dyDescent="0.2">
      <c r="A577" t="s">
        <v>573</v>
      </c>
      <c r="B577" t="str">
        <f>"18162212277"</f>
        <v>18162212277</v>
      </c>
      <c r="C577" t="s">
        <v>1</v>
      </c>
    </row>
    <row r="578" spans="1:3" x14ac:dyDescent="0.2">
      <c r="A578" t="s">
        <v>574</v>
      </c>
      <c r="B578" t="str">
        <f>"18123198574"</f>
        <v>18123198574</v>
      </c>
      <c r="C578" t="s">
        <v>1</v>
      </c>
    </row>
    <row r="579" spans="1:3" x14ac:dyDescent="0.2">
      <c r="A579" t="s">
        <v>575</v>
      </c>
      <c r="B579" t="str">
        <f>"13731827954"</f>
        <v>13731827954</v>
      </c>
      <c r="C579" t="s">
        <v>1</v>
      </c>
    </row>
    <row r="580" spans="1:3" x14ac:dyDescent="0.2">
      <c r="A580" t="s">
        <v>576</v>
      </c>
      <c r="B580" t="str">
        <f>"15706099371"</f>
        <v>15706099371</v>
      </c>
      <c r="C580" t="s">
        <v>1</v>
      </c>
    </row>
    <row r="581" spans="1:3" x14ac:dyDescent="0.2">
      <c r="A581" t="s">
        <v>577</v>
      </c>
      <c r="B581" t="str">
        <f>"18506176021"</f>
        <v>18506176021</v>
      </c>
      <c r="C581" t="s">
        <v>1</v>
      </c>
    </row>
    <row r="582" spans="1:3" x14ac:dyDescent="0.2">
      <c r="A582" t="s">
        <v>578</v>
      </c>
      <c r="B582" t="str">
        <f>"18151762323"</f>
        <v>18151762323</v>
      </c>
      <c r="C582" t="s">
        <v>1</v>
      </c>
    </row>
    <row r="583" spans="1:3" x14ac:dyDescent="0.2">
      <c r="A583" t="s">
        <v>579</v>
      </c>
      <c r="B583" t="str">
        <f>"17343481553"</f>
        <v>17343481553</v>
      </c>
      <c r="C583" t="s">
        <v>1</v>
      </c>
    </row>
    <row r="584" spans="1:3" x14ac:dyDescent="0.2">
      <c r="A584" t="s">
        <v>580</v>
      </c>
      <c r="B584" t="str">
        <f>"13430388815"</f>
        <v>13430388815</v>
      </c>
      <c r="C584" t="s">
        <v>1</v>
      </c>
    </row>
    <row r="585" spans="1:3" x14ac:dyDescent="0.2">
      <c r="A585" t="s">
        <v>581</v>
      </c>
      <c r="B585" t="str">
        <f>"13814824509"</f>
        <v>13814824509</v>
      </c>
      <c r="C585" t="s">
        <v>1</v>
      </c>
    </row>
    <row r="586" spans="1:3" x14ac:dyDescent="0.2">
      <c r="A586" t="s">
        <v>582</v>
      </c>
      <c r="B586" t="str">
        <f>"13798876753"</f>
        <v>13798876753</v>
      </c>
      <c r="C586" t="s">
        <v>1</v>
      </c>
    </row>
    <row r="587" spans="1:3" x14ac:dyDescent="0.2">
      <c r="A587" t="s">
        <v>583</v>
      </c>
      <c r="B587" t="str">
        <f>"18234810112"</f>
        <v>18234810112</v>
      </c>
      <c r="C587" t="s">
        <v>1</v>
      </c>
    </row>
    <row r="588" spans="1:3" x14ac:dyDescent="0.2">
      <c r="A588" t="s">
        <v>584</v>
      </c>
      <c r="B588" t="str">
        <f>"15830780070"</f>
        <v>15830780070</v>
      </c>
      <c r="C588" t="s">
        <v>1</v>
      </c>
    </row>
    <row r="589" spans="1:3" x14ac:dyDescent="0.2">
      <c r="A589" t="s">
        <v>585</v>
      </c>
      <c r="B589" t="str">
        <f>"13797522080"</f>
        <v>13797522080</v>
      </c>
      <c r="C589" t="s">
        <v>1</v>
      </c>
    </row>
    <row r="590" spans="1:3" x14ac:dyDescent="0.2">
      <c r="A590" t="s">
        <v>586</v>
      </c>
      <c r="B590" t="str">
        <f>"15924919225"</f>
        <v>15924919225</v>
      </c>
      <c r="C590" t="s">
        <v>1</v>
      </c>
    </row>
    <row r="591" spans="1:3" x14ac:dyDescent="0.2">
      <c r="A591" t="s">
        <v>587</v>
      </c>
      <c r="B591" t="str">
        <f>"18783398452"</f>
        <v>18783398452</v>
      </c>
      <c r="C591" t="s">
        <v>1</v>
      </c>
    </row>
    <row r="592" spans="1:3" x14ac:dyDescent="0.2">
      <c r="A592" t="s">
        <v>588</v>
      </c>
      <c r="B592" t="str">
        <f>"15040722656"</f>
        <v>15040722656</v>
      </c>
      <c r="C592" t="s">
        <v>1</v>
      </c>
    </row>
    <row r="593" spans="1:3" x14ac:dyDescent="0.2">
      <c r="A593" t="s">
        <v>589</v>
      </c>
      <c r="B593" t="str">
        <f>"18287421290"</f>
        <v>18287421290</v>
      </c>
      <c r="C593" t="s">
        <v>1</v>
      </c>
    </row>
    <row r="594" spans="1:3" x14ac:dyDescent="0.2">
      <c r="A594" t="s">
        <v>590</v>
      </c>
      <c r="B594" t="str">
        <f>"14787765688"</f>
        <v>14787765688</v>
      </c>
      <c r="C594" t="s">
        <v>1</v>
      </c>
    </row>
    <row r="595" spans="1:3" x14ac:dyDescent="0.2">
      <c r="A595" t="s">
        <v>591</v>
      </c>
      <c r="B595" t="str">
        <f>"15767519072"</f>
        <v>15767519072</v>
      </c>
      <c r="C595" t="s">
        <v>1</v>
      </c>
    </row>
    <row r="596" spans="1:3" x14ac:dyDescent="0.2">
      <c r="A596" t="s">
        <v>592</v>
      </c>
      <c r="B596" t="str">
        <f>"18436161766"</f>
        <v>18436161766</v>
      </c>
      <c r="C596" t="s">
        <v>1</v>
      </c>
    </row>
    <row r="597" spans="1:3" x14ac:dyDescent="0.2">
      <c r="A597" t="s">
        <v>593</v>
      </c>
      <c r="B597" t="str">
        <f>"18352904175"</f>
        <v>18352904175</v>
      </c>
      <c r="C597" t="s">
        <v>1</v>
      </c>
    </row>
    <row r="598" spans="1:3" x14ac:dyDescent="0.2">
      <c r="A598" t="s">
        <v>594</v>
      </c>
      <c r="B598" t="str">
        <f>"15159285449"</f>
        <v>15159285449</v>
      </c>
      <c r="C598" t="s">
        <v>1</v>
      </c>
    </row>
    <row r="599" spans="1:3" x14ac:dyDescent="0.2">
      <c r="A599" t="s">
        <v>595</v>
      </c>
      <c r="B599" t="str">
        <f>"13080915700"</f>
        <v>13080915700</v>
      </c>
      <c r="C599" t="s">
        <v>1</v>
      </c>
    </row>
    <row r="600" spans="1:3" x14ac:dyDescent="0.2">
      <c r="A600" t="s">
        <v>596</v>
      </c>
      <c r="B600" t="str">
        <f>"15049096669"</f>
        <v>15049096669</v>
      </c>
      <c r="C600" t="s">
        <v>1</v>
      </c>
    </row>
    <row r="601" spans="1:3" x14ac:dyDescent="0.2">
      <c r="A601" t="s">
        <v>597</v>
      </c>
      <c r="B601" t="str">
        <f>"15168029260"</f>
        <v>15168029260</v>
      </c>
      <c r="C601" t="s">
        <v>1</v>
      </c>
    </row>
    <row r="602" spans="1:3" x14ac:dyDescent="0.2">
      <c r="A602" t="s">
        <v>598</v>
      </c>
      <c r="B602" t="str">
        <f>"13625545661"</f>
        <v>13625545661</v>
      </c>
      <c r="C602" t="s">
        <v>1</v>
      </c>
    </row>
    <row r="603" spans="1:3" x14ac:dyDescent="0.2">
      <c r="A603" t="s">
        <v>599</v>
      </c>
      <c r="B603" t="str">
        <f>"13626718507"</f>
        <v>13626718507</v>
      </c>
      <c r="C603" t="s">
        <v>1</v>
      </c>
    </row>
    <row r="604" spans="1:3" x14ac:dyDescent="0.2">
      <c r="A604" t="s">
        <v>600</v>
      </c>
      <c r="B604" t="str">
        <f>"13692377586"</f>
        <v>13692377586</v>
      </c>
      <c r="C604" t="s">
        <v>1</v>
      </c>
    </row>
    <row r="605" spans="1:3" x14ac:dyDescent="0.2">
      <c r="A605" t="s">
        <v>601</v>
      </c>
      <c r="B605" t="str">
        <f>"18312309992"</f>
        <v>18312309992</v>
      </c>
      <c r="C605" t="s">
        <v>1</v>
      </c>
    </row>
    <row r="606" spans="1:3" x14ac:dyDescent="0.2">
      <c r="A606" t="s">
        <v>602</v>
      </c>
      <c r="B606" t="str">
        <f>"18986800605"</f>
        <v>18986800605</v>
      </c>
      <c r="C606" t="s">
        <v>1</v>
      </c>
    </row>
    <row r="607" spans="1:3" x14ac:dyDescent="0.2">
      <c r="A607" t="s">
        <v>603</v>
      </c>
      <c r="B607" t="str">
        <f>"15216199630"</f>
        <v>15216199630</v>
      </c>
      <c r="C607" t="s">
        <v>1</v>
      </c>
    </row>
    <row r="608" spans="1:3" x14ac:dyDescent="0.2">
      <c r="A608" t="s">
        <v>604</v>
      </c>
      <c r="B608" t="str">
        <f>"18822538884"</f>
        <v>18822538884</v>
      </c>
      <c r="C608" t="s">
        <v>1</v>
      </c>
    </row>
    <row r="609" spans="1:3" x14ac:dyDescent="0.2">
      <c r="A609" t="s">
        <v>605</v>
      </c>
      <c r="B609" t="str">
        <f>"18529282164"</f>
        <v>18529282164</v>
      </c>
      <c r="C609" t="s">
        <v>1</v>
      </c>
    </row>
    <row r="610" spans="1:3" x14ac:dyDescent="0.2">
      <c r="A610" t="s">
        <v>606</v>
      </c>
      <c r="B610" t="str">
        <f>"17665126367"</f>
        <v>17665126367</v>
      </c>
      <c r="C610" t="s">
        <v>1</v>
      </c>
    </row>
    <row r="611" spans="1:3" x14ac:dyDescent="0.2">
      <c r="A611" t="s">
        <v>607</v>
      </c>
      <c r="B611" t="str">
        <f>"18094787789"</f>
        <v>18094787789</v>
      </c>
      <c r="C611" t="s">
        <v>1</v>
      </c>
    </row>
    <row r="612" spans="1:3" x14ac:dyDescent="0.2">
      <c r="A612" t="s">
        <v>608</v>
      </c>
      <c r="B612" t="str">
        <f>"15806910958"</f>
        <v>15806910958</v>
      </c>
      <c r="C612" t="s">
        <v>1</v>
      </c>
    </row>
    <row r="613" spans="1:3" x14ac:dyDescent="0.2">
      <c r="A613" t="s">
        <v>609</v>
      </c>
      <c r="B613" t="str">
        <f>"13335737872"</f>
        <v>13335737872</v>
      </c>
      <c r="C613" t="s">
        <v>1</v>
      </c>
    </row>
    <row r="614" spans="1:3" x14ac:dyDescent="0.2">
      <c r="A614" t="s">
        <v>610</v>
      </c>
      <c r="B614" t="str">
        <f>"15106495001"</f>
        <v>15106495001</v>
      </c>
      <c r="C614" t="s">
        <v>1</v>
      </c>
    </row>
    <row r="615" spans="1:3" x14ac:dyDescent="0.2">
      <c r="A615" t="s">
        <v>611</v>
      </c>
      <c r="B615" t="str">
        <f>"18228364273"</f>
        <v>18228364273</v>
      </c>
      <c r="C615" t="s">
        <v>1</v>
      </c>
    </row>
    <row r="616" spans="1:3" x14ac:dyDescent="0.2">
      <c r="A616" t="s">
        <v>612</v>
      </c>
      <c r="B616" t="str">
        <f>"18876331080"</f>
        <v>18876331080</v>
      </c>
      <c r="C616" t="s">
        <v>1</v>
      </c>
    </row>
    <row r="617" spans="1:3" x14ac:dyDescent="0.2">
      <c r="A617" t="s">
        <v>613</v>
      </c>
      <c r="B617" t="str">
        <f>"13279395153"</f>
        <v>13279395153</v>
      </c>
      <c r="C617" t="s">
        <v>1</v>
      </c>
    </row>
    <row r="618" spans="1:3" x14ac:dyDescent="0.2">
      <c r="A618" t="s">
        <v>614</v>
      </c>
      <c r="B618" t="str">
        <f>"18374655999"</f>
        <v>18374655999</v>
      </c>
      <c r="C618" t="s">
        <v>1</v>
      </c>
    </row>
    <row r="619" spans="1:3" x14ac:dyDescent="0.2">
      <c r="A619" t="s">
        <v>615</v>
      </c>
      <c r="B619" t="str">
        <f>"15615930906"</f>
        <v>15615930906</v>
      </c>
      <c r="C619" t="s">
        <v>1</v>
      </c>
    </row>
    <row r="620" spans="1:3" x14ac:dyDescent="0.2">
      <c r="A620" t="s">
        <v>616</v>
      </c>
      <c r="B620" t="str">
        <f>"18350575068"</f>
        <v>18350575068</v>
      </c>
      <c r="C620" t="s">
        <v>1</v>
      </c>
    </row>
    <row r="621" spans="1:3" x14ac:dyDescent="0.2">
      <c r="A621" t="s">
        <v>617</v>
      </c>
      <c r="B621" t="str">
        <f>"18782749070"</f>
        <v>18782749070</v>
      </c>
      <c r="C621" t="s">
        <v>1</v>
      </c>
    </row>
    <row r="622" spans="1:3" x14ac:dyDescent="0.2">
      <c r="A622" t="s">
        <v>618</v>
      </c>
      <c r="B622" t="str">
        <f>"15938616493"</f>
        <v>15938616493</v>
      </c>
      <c r="C622" t="s">
        <v>1</v>
      </c>
    </row>
    <row r="623" spans="1:3" x14ac:dyDescent="0.2">
      <c r="A623" t="s">
        <v>619</v>
      </c>
      <c r="B623" t="str">
        <f>"15828463847"</f>
        <v>15828463847</v>
      </c>
      <c r="C623" t="s">
        <v>1</v>
      </c>
    </row>
    <row r="624" spans="1:3" x14ac:dyDescent="0.2">
      <c r="A624" t="s">
        <v>620</v>
      </c>
      <c r="B624" t="str">
        <f>"15194131181"</f>
        <v>15194131181</v>
      </c>
      <c r="C624" t="s">
        <v>1</v>
      </c>
    </row>
    <row r="625" spans="1:3" x14ac:dyDescent="0.2">
      <c r="A625" t="s">
        <v>621</v>
      </c>
      <c r="B625" t="str">
        <f>"15229930432"</f>
        <v>15229930432</v>
      </c>
      <c r="C625" t="s">
        <v>1</v>
      </c>
    </row>
    <row r="626" spans="1:3" x14ac:dyDescent="0.2">
      <c r="A626" t="s">
        <v>622</v>
      </c>
      <c r="B626" t="str">
        <f>"17690261533"</f>
        <v>17690261533</v>
      </c>
      <c r="C626" t="s">
        <v>1</v>
      </c>
    </row>
    <row r="627" spans="1:3" x14ac:dyDescent="0.2">
      <c r="A627" t="s">
        <v>623</v>
      </c>
      <c r="B627" t="str">
        <f>"18382275664"</f>
        <v>18382275664</v>
      </c>
      <c r="C627" t="s">
        <v>1</v>
      </c>
    </row>
    <row r="628" spans="1:3" x14ac:dyDescent="0.2">
      <c r="A628" t="s">
        <v>624</v>
      </c>
      <c r="B628" t="str">
        <f>"13249946466"</f>
        <v>13249946466</v>
      </c>
      <c r="C628" t="s">
        <v>1</v>
      </c>
    </row>
    <row r="629" spans="1:3" x14ac:dyDescent="0.2">
      <c r="A629" t="s">
        <v>625</v>
      </c>
      <c r="B629" t="str">
        <f>"17389896464"</f>
        <v>17389896464</v>
      </c>
      <c r="C629" t="s">
        <v>1</v>
      </c>
    </row>
    <row r="630" spans="1:3" x14ac:dyDescent="0.2">
      <c r="A630" t="s">
        <v>626</v>
      </c>
      <c r="B630" t="str">
        <f>"15983604962"</f>
        <v>15983604962</v>
      </c>
      <c r="C630" t="s">
        <v>1</v>
      </c>
    </row>
    <row r="631" spans="1:3" x14ac:dyDescent="0.2">
      <c r="A631" t="s">
        <v>627</v>
      </c>
      <c r="B631" t="str">
        <f>"15828868292"</f>
        <v>15828868292</v>
      </c>
      <c r="C631" t="s">
        <v>1</v>
      </c>
    </row>
    <row r="632" spans="1:3" x14ac:dyDescent="0.2">
      <c r="A632" t="s">
        <v>628</v>
      </c>
      <c r="B632" t="str">
        <f>"13647981196"</f>
        <v>13647981196</v>
      </c>
      <c r="C632" t="s">
        <v>1</v>
      </c>
    </row>
    <row r="633" spans="1:3" x14ac:dyDescent="0.2">
      <c r="A633" t="s">
        <v>629</v>
      </c>
      <c r="B633" t="str">
        <f>"17784287925"</f>
        <v>17784287925</v>
      </c>
      <c r="C633" t="s">
        <v>1</v>
      </c>
    </row>
    <row r="634" spans="1:3" x14ac:dyDescent="0.2">
      <c r="A634" t="s">
        <v>630</v>
      </c>
      <c r="B634" t="str">
        <f>"15840516405"</f>
        <v>15840516405</v>
      </c>
      <c r="C634" t="s">
        <v>1</v>
      </c>
    </row>
    <row r="635" spans="1:3" x14ac:dyDescent="0.2">
      <c r="A635" t="s">
        <v>631</v>
      </c>
      <c r="B635" t="str">
        <f>"13876859930"</f>
        <v>13876859930</v>
      </c>
      <c r="C635" t="s">
        <v>1</v>
      </c>
    </row>
    <row r="636" spans="1:3" x14ac:dyDescent="0.2">
      <c r="A636" t="s">
        <v>632</v>
      </c>
      <c r="B636" t="str">
        <f>"18629318010"</f>
        <v>18629318010</v>
      </c>
      <c r="C636" t="s">
        <v>1</v>
      </c>
    </row>
    <row r="637" spans="1:3" x14ac:dyDescent="0.2">
      <c r="A637" t="s">
        <v>633</v>
      </c>
      <c r="B637" t="str">
        <f>"18664824248"</f>
        <v>18664824248</v>
      </c>
      <c r="C637" t="s">
        <v>1</v>
      </c>
    </row>
    <row r="638" spans="1:3" x14ac:dyDescent="0.2">
      <c r="A638" t="s">
        <v>634</v>
      </c>
      <c r="B638" t="str">
        <f>"18687794838"</f>
        <v>18687794838</v>
      </c>
      <c r="C638" t="s">
        <v>1</v>
      </c>
    </row>
    <row r="639" spans="1:3" x14ac:dyDescent="0.2">
      <c r="A639" t="s">
        <v>635</v>
      </c>
      <c r="B639" t="str">
        <f>"18319364821"</f>
        <v>18319364821</v>
      </c>
      <c r="C639" t="s">
        <v>1</v>
      </c>
    </row>
    <row r="640" spans="1:3" x14ac:dyDescent="0.2">
      <c r="A640" t="s">
        <v>636</v>
      </c>
      <c r="B640" t="str">
        <f>"15061981692"</f>
        <v>15061981692</v>
      </c>
      <c r="C640" t="s">
        <v>1</v>
      </c>
    </row>
    <row r="641" spans="1:3" x14ac:dyDescent="0.2">
      <c r="A641" t="s">
        <v>637</v>
      </c>
      <c r="B641" t="str">
        <f>"13025232457"</f>
        <v>13025232457</v>
      </c>
      <c r="C641" t="s">
        <v>1</v>
      </c>
    </row>
    <row r="642" spans="1:3" x14ac:dyDescent="0.2">
      <c r="A642" t="s">
        <v>638</v>
      </c>
      <c r="B642" t="str">
        <f>"13653220419"</f>
        <v>13653220419</v>
      </c>
      <c r="C642" t="s">
        <v>1</v>
      </c>
    </row>
    <row r="643" spans="1:3" x14ac:dyDescent="0.2">
      <c r="A643" t="s">
        <v>639</v>
      </c>
      <c r="B643" t="str">
        <f>"13840299809"</f>
        <v>13840299809</v>
      </c>
      <c r="C643" t="s">
        <v>1</v>
      </c>
    </row>
    <row r="644" spans="1:3" x14ac:dyDescent="0.2">
      <c r="A644" t="s">
        <v>640</v>
      </c>
      <c r="B644" t="str">
        <f>"18827078264"</f>
        <v>18827078264</v>
      </c>
      <c r="C644" t="s">
        <v>1</v>
      </c>
    </row>
    <row r="645" spans="1:3" x14ac:dyDescent="0.2">
      <c r="A645" t="s">
        <v>641</v>
      </c>
      <c r="B645" t="str">
        <f>"18382109972"</f>
        <v>18382109972</v>
      </c>
      <c r="C645" t="s">
        <v>1</v>
      </c>
    </row>
    <row r="646" spans="1:3" x14ac:dyDescent="0.2">
      <c r="A646" t="s">
        <v>642</v>
      </c>
      <c r="B646" t="str">
        <f>"15912675274"</f>
        <v>15912675274</v>
      </c>
      <c r="C646" t="s">
        <v>1</v>
      </c>
    </row>
    <row r="647" spans="1:3" x14ac:dyDescent="0.2">
      <c r="A647" t="s">
        <v>643</v>
      </c>
      <c r="B647" t="str">
        <f>"15821067335"</f>
        <v>15821067335</v>
      </c>
      <c r="C647" t="s">
        <v>1</v>
      </c>
    </row>
    <row r="648" spans="1:3" x14ac:dyDescent="0.2">
      <c r="A648" t="s">
        <v>644</v>
      </c>
      <c r="B648" t="str">
        <f>"13882086848"</f>
        <v>13882086848</v>
      </c>
      <c r="C648" t="s">
        <v>1</v>
      </c>
    </row>
    <row r="649" spans="1:3" x14ac:dyDescent="0.2">
      <c r="A649" t="s">
        <v>188</v>
      </c>
      <c r="B649" t="str">
        <f>"15955715890"</f>
        <v>15955715890</v>
      </c>
      <c r="C649" t="s">
        <v>1</v>
      </c>
    </row>
    <row r="650" spans="1:3" x14ac:dyDescent="0.2">
      <c r="A650" t="s">
        <v>645</v>
      </c>
      <c r="B650" t="str">
        <f>"15047799711"</f>
        <v>15047799711</v>
      </c>
      <c r="C650" t="s">
        <v>1</v>
      </c>
    </row>
    <row r="651" spans="1:3" x14ac:dyDescent="0.2">
      <c r="A651" t="s">
        <v>646</v>
      </c>
      <c r="B651" t="str">
        <f>"18395238512"</f>
        <v>18395238512</v>
      </c>
      <c r="C651" t="s">
        <v>1</v>
      </c>
    </row>
    <row r="652" spans="1:3" x14ac:dyDescent="0.2">
      <c r="A652" t="s">
        <v>647</v>
      </c>
      <c r="B652" t="str">
        <f>"18610443222"</f>
        <v>18610443222</v>
      </c>
      <c r="C652" t="s">
        <v>1</v>
      </c>
    </row>
    <row r="653" spans="1:3" x14ac:dyDescent="0.2">
      <c r="A653" t="s">
        <v>648</v>
      </c>
      <c r="B653" t="str">
        <f>"18804677665"</f>
        <v>18804677665</v>
      </c>
      <c r="C653" t="s">
        <v>1</v>
      </c>
    </row>
    <row r="654" spans="1:3" x14ac:dyDescent="0.2">
      <c r="A654" t="s">
        <v>649</v>
      </c>
      <c r="B654" t="str">
        <f>"15853022128"</f>
        <v>15853022128</v>
      </c>
      <c r="C654" t="s">
        <v>1</v>
      </c>
    </row>
    <row r="655" spans="1:3" x14ac:dyDescent="0.2">
      <c r="A655" t="s">
        <v>650</v>
      </c>
      <c r="B655" t="str">
        <f>"13415195167"</f>
        <v>13415195167</v>
      </c>
      <c r="C655" t="s">
        <v>1</v>
      </c>
    </row>
    <row r="656" spans="1:3" x14ac:dyDescent="0.2">
      <c r="A656" t="s">
        <v>651</v>
      </c>
      <c r="B656" t="str">
        <f>"15508582848"</f>
        <v>15508582848</v>
      </c>
      <c r="C656" t="s">
        <v>1</v>
      </c>
    </row>
    <row r="657" spans="1:3" x14ac:dyDescent="0.2">
      <c r="A657" t="s">
        <v>652</v>
      </c>
      <c r="B657" t="str">
        <f>"15171805240"</f>
        <v>15171805240</v>
      </c>
      <c r="C657" t="s">
        <v>1</v>
      </c>
    </row>
    <row r="658" spans="1:3" x14ac:dyDescent="0.2">
      <c r="A658" t="s">
        <v>653</v>
      </c>
      <c r="B658" t="str">
        <f>"13756048589"</f>
        <v>13756048589</v>
      </c>
      <c r="C658" t="s">
        <v>1</v>
      </c>
    </row>
    <row r="659" spans="1:3" x14ac:dyDescent="0.2">
      <c r="A659" t="s">
        <v>654</v>
      </c>
      <c r="B659" t="str">
        <f>"13464278868"</f>
        <v>13464278868</v>
      </c>
      <c r="C659" t="s">
        <v>1</v>
      </c>
    </row>
    <row r="660" spans="1:3" x14ac:dyDescent="0.2">
      <c r="A660" t="s">
        <v>655</v>
      </c>
      <c r="B660" t="str">
        <f>"15261986744"</f>
        <v>15261986744</v>
      </c>
      <c r="C660" t="s">
        <v>1</v>
      </c>
    </row>
    <row r="661" spans="1:3" x14ac:dyDescent="0.2">
      <c r="A661" t="s">
        <v>656</v>
      </c>
      <c r="B661" t="str">
        <f>"18709092604"</f>
        <v>18709092604</v>
      </c>
      <c r="C661" t="s">
        <v>1</v>
      </c>
    </row>
    <row r="662" spans="1:3" x14ac:dyDescent="0.2">
      <c r="A662" t="s">
        <v>657</v>
      </c>
      <c r="B662" t="str">
        <f>"17717888631"</f>
        <v>17717888631</v>
      </c>
      <c r="C662" t="s">
        <v>1</v>
      </c>
    </row>
    <row r="663" spans="1:3" x14ac:dyDescent="0.2">
      <c r="A663" t="s">
        <v>658</v>
      </c>
      <c r="B663" t="str">
        <f>"18560609597"</f>
        <v>18560609597</v>
      </c>
      <c r="C663" t="s">
        <v>1</v>
      </c>
    </row>
    <row r="664" spans="1:3" x14ac:dyDescent="0.2">
      <c r="A664" t="s">
        <v>659</v>
      </c>
      <c r="B664" t="str">
        <f>"18871788847"</f>
        <v>18871788847</v>
      </c>
      <c r="C664" t="s">
        <v>1</v>
      </c>
    </row>
    <row r="665" spans="1:3" x14ac:dyDescent="0.2">
      <c r="A665" t="s">
        <v>660</v>
      </c>
      <c r="B665" t="str">
        <f>"18586510913"</f>
        <v>18586510913</v>
      </c>
      <c r="C665" t="s">
        <v>1</v>
      </c>
    </row>
    <row r="666" spans="1:3" x14ac:dyDescent="0.2">
      <c r="A666" t="s">
        <v>661</v>
      </c>
      <c r="B666" t="str">
        <f>"15969130987"</f>
        <v>15969130987</v>
      </c>
      <c r="C666" t="s">
        <v>1</v>
      </c>
    </row>
    <row r="667" spans="1:3" x14ac:dyDescent="0.2">
      <c r="A667" t="s">
        <v>662</v>
      </c>
      <c r="B667" t="str">
        <f>"18823237984"</f>
        <v>18823237984</v>
      </c>
      <c r="C667" t="s">
        <v>1</v>
      </c>
    </row>
    <row r="668" spans="1:3" x14ac:dyDescent="0.2">
      <c r="A668" t="s">
        <v>663</v>
      </c>
      <c r="B668" t="str">
        <f>"13460472086"</f>
        <v>13460472086</v>
      </c>
      <c r="C668" t="s">
        <v>1</v>
      </c>
    </row>
    <row r="669" spans="1:3" x14ac:dyDescent="0.2">
      <c r="A669" t="s">
        <v>664</v>
      </c>
      <c r="B669" t="str">
        <f>"18318810135"</f>
        <v>18318810135</v>
      </c>
      <c r="C669" t="s">
        <v>1</v>
      </c>
    </row>
    <row r="670" spans="1:3" x14ac:dyDescent="0.2">
      <c r="A670" t="s">
        <v>665</v>
      </c>
      <c r="B670" t="str">
        <f>"15233327136"</f>
        <v>15233327136</v>
      </c>
      <c r="C670" t="s">
        <v>1</v>
      </c>
    </row>
    <row r="671" spans="1:3" x14ac:dyDescent="0.2">
      <c r="A671" t="s">
        <v>666</v>
      </c>
      <c r="B671" t="str">
        <f>"13864171008"</f>
        <v>13864171008</v>
      </c>
      <c r="C671" t="s">
        <v>1</v>
      </c>
    </row>
    <row r="672" spans="1:3" x14ac:dyDescent="0.2">
      <c r="A672" t="s">
        <v>667</v>
      </c>
      <c r="B672" t="str">
        <f>"13411414288"</f>
        <v>13411414288</v>
      </c>
      <c r="C672" t="s">
        <v>1</v>
      </c>
    </row>
    <row r="673" spans="1:3" x14ac:dyDescent="0.2">
      <c r="A673" t="s">
        <v>668</v>
      </c>
      <c r="B673" t="str">
        <f>"18750439354"</f>
        <v>18750439354</v>
      </c>
      <c r="C673" t="s">
        <v>1</v>
      </c>
    </row>
    <row r="674" spans="1:3" x14ac:dyDescent="0.2">
      <c r="A674" t="s">
        <v>669</v>
      </c>
      <c r="B674" t="str">
        <f>"13778186778"</f>
        <v>13778186778</v>
      </c>
      <c r="C674" t="s">
        <v>1</v>
      </c>
    </row>
    <row r="675" spans="1:3" x14ac:dyDescent="0.2">
      <c r="A675" t="s">
        <v>670</v>
      </c>
      <c r="B675" t="str">
        <f>"15884525091"</f>
        <v>15884525091</v>
      </c>
      <c r="C675" t="s">
        <v>1</v>
      </c>
    </row>
    <row r="676" spans="1:3" x14ac:dyDescent="0.2">
      <c r="A676" t="s">
        <v>671</v>
      </c>
      <c r="B676" t="str">
        <f>"13122996985"</f>
        <v>13122996985</v>
      </c>
      <c r="C676" t="s">
        <v>1</v>
      </c>
    </row>
    <row r="677" spans="1:3" x14ac:dyDescent="0.2">
      <c r="A677" t="s">
        <v>672</v>
      </c>
      <c r="B677" t="str">
        <f>"13019379973"</f>
        <v>13019379973</v>
      </c>
      <c r="C677" t="s">
        <v>1</v>
      </c>
    </row>
    <row r="678" spans="1:3" x14ac:dyDescent="0.2">
      <c r="A678" t="s">
        <v>673</v>
      </c>
      <c r="B678" t="str">
        <f>"13424978704"</f>
        <v>13424978704</v>
      </c>
      <c r="C678" t="s">
        <v>1</v>
      </c>
    </row>
    <row r="679" spans="1:3" x14ac:dyDescent="0.2">
      <c r="A679" t="s">
        <v>674</v>
      </c>
      <c r="B679" t="str">
        <f>"15021989560"</f>
        <v>15021989560</v>
      </c>
      <c r="C679" t="s">
        <v>1</v>
      </c>
    </row>
    <row r="680" spans="1:3" x14ac:dyDescent="0.2">
      <c r="A680" t="s">
        <v>675</v>
      </c>
      <c r="B680" t="str">
        <f>"15951035135"</f>
        <v>15951035135</v>
      </c>
      <c r="C680" t="s">
        <v>1</v>
      </c>
    </row>
    <row r="681" spans="1:3" x14ac:dyDescent="0.2">
      <c r="A681" t="s">
        <v>676</v>
      </c>
      <c r="B681" t="str">
        <f>"15133112179"</f>
        <v>15133112179</v>
      </c>
      <c r="C681" t="s">
        <v>1</v>
      </c>
    </row>
    <row r="682" spans="1:3" x14ac:dyDescent="0.2">
      <c r="A682" t="s">
        <v>677</v>
      </c>
      <c r="B682" t="str">
        <f>"18810866524"</f>
        <v>18810866524</v>
      </c>
      <c r="C682" t="s">
        <v>1</v>
      </c>
    </row>
    <row r="683" spans="1:3" x14ac:dyDescent="0.2">
      <c r="A683" t="s">
        <v>678</v>
      </c>
      <c r="B683" t="str">
        <f>"18226321304"</f>
        <v>18226321304</v>
      </c>
      <c r="C683" t="s">
        <v>1</v>
      </c>
    </row>
    <row r="684" spans="1:3" x14ac:dyDescent="0.2">
      <c r="A684" t="s">
        <v>679</v>
      </c>
      <c r="B684" t="str">
        <f>"15995843096"</f>
        <v>15995843096</v>
      </c>
      <c r="C684" t="s">
        <v>1</v>
      </c>
    </row>
    <row r="685" spans="1:3" x14ac:dyDescent="0.2">
      <c r="A685" t="s">
        <v>680</v>
      </c>
      <c r="B685" t="str">
        <f>"13674442083"</f>
        <v>13674442083</v>
      </c>
      <c r="C685" t="s">
        <v>1</v>
      </c>
    </row>
    <row r="686" spans="1:3" x14ac:dyDescent="0.2">
      <c r="A686" t="s">
        <v>681</v>
      </c>
      <c r="B686" t="str">
        <f>"13155036569"</f>
        <v>13155036569</v>
      </c>
      <c r="C686" t="s">
        <v>1</v>
      </c>
    </row>
    <row r="687" spans="1:3" x14ac:dyDescent="0.2">
      <c r="A687" t="s">
        <v>682</v>
      </c>
      <c r="B687" t="str">
        <f>"18780721555"</f>
        <v>18780721555</v>
      </c>
      <c r="C687" t="s">
        <v>1</v>
      </c>
    </row>
    <row r="688" spans="1:3" x14ac:dyDescent="0.2">
      <c r="A688" t="s">
        <v>683</v>
      </c>
      <c r="B688" t="str">
        <f>"13479944798"</f>
        <v>13479944798</v>
      </c>
      <c r="C688" t="s">
        <v>1</v>
      </c>
    </row>
    <row r="689" spans="1:3" x14ac:dyDescent="0.2">
      <c r="A689" t="s">
        <v>684</v>
      </c>
      <c r="B689" t="str">
        <f>"18688657272"</f>
        <v>18688657272</v>
      </c>
      <c r="C689" t="s">
        <v>1</v>
      </c>
    </row>
    <row r="690" spans="1:3" x14ac:dyDescent="0.2">
      <c r="A690" t="s">
        <v>685</v>
      </c>
      <c r="B690" t="str">
        <f>"15168222263"</f>
        <v>15168222263</v>
      </c>
      <c r="C690" t="s">
        <v>1</v>
      </c>
    </row>
    <row r="691" spans="1:3" x14ac:dyDescent="0.2">
      <c r="A691" t="s">
        <v>686</v>
      </c>
      <c r="B691" t="str">
        <f>"18295181090"</f>
        <v>18295181090</v>
      </c>
      <c r="C691" t="s">
        <v>1</v>
      </c>
    </row>
    <row r="692" spans="1:3" x14ac:dyDescent="0.2">
      <c r="A692" t="s">
        <v>687</v>
      </c>
      <c r="B692" t="str">
        <f>"18699479970"</f>
        <v>18699479970</v>
      </c>
      <c r="C692" t="s">
        <v>1</v>
      </c>
    </row>
    <row r="693" spans="1:3" x14ac:dyDescent="0.2">
      <c r="A693" t="s">
        <v>688</v>
      </c>
      <c r="B693" t="str">
        <f>"18768189883"</f>
        <v>18768189883</v>
      </c>
      <c r="C693" t="s">
        <v>1</v>
      </c>
    </row>
    <row r="694" spans="1:3" x14ac:dyDescent="0.2">
      <c r="A694" t="s">
        <v>689</v>
      </c>
      <c r="B694" t="str">
        <f>"18801443269"</f>
        <v>18801443269</v>
      </c>
      <c r="C694" t="s">
        <v>1</v>
      </c>
    </row>
    <row r="695" spans="1:3" x14ac:dyDescent="0.2">
      <c r="A695" t="s">
        <v>690</v>
      </c>
      <c r="B695" t="str">
        <f>"18801000203"</f>
        <v>18801000203</v>
      </c>
      <c r="C695" t="s">
        <v>1</v>
      </c>
    </row>
    <row r="696" spans="1:3" x14ac:dyDescent="0.2">
      <c r="A696" t="s">
        <v>691</v>
      </c>
      <c r="B696" t="str">
        <f>"13777896134"</f>
        <v>13777896134</v>
      </c>
      <c r="C696" t="s">
        <v>1</v>
      </c>
    </row>
    <row r="697" spans="1:3" x14ac:dyDescent="0.2">
      <c r="A697" t="s">
        <v>692</v>
      </c>
      <c r="B697" t="str">
        <f>"18562580591"</f>
        <v>18562580591</v>
      </c>
      <c r="C697" t="s">
        <v>1</v>
      </c>
    </row>
    <row r="698" spans="1:3" x14ac:dyDescent="0.2">
      <c r="A698" t="s">
        <v>693</v>
      </c>
      <c r="B698" t="str">
        <f>"15829736467"</f>
        <v>15829736467</v>
      </c>
      <c r="C698" t="s">
        <v>1</v>
      </c>
    </row>
    <row r="699" spans="1:3" x14ac:dyDescent="0.2">
      <c r="A699" t="s">
        <v>694</v>
      </c>
      <c r="B699" t="str">
        <f>"17606250956"</f>
        <v>17606250956</v>
      </c>
      <c r="C699" t="s">
        <v>1</v>
      </c>
    </row>
    <row r="700" spans="1:3" x14ac:dyDescent="0.2">
      <c r="A700" t="s">
        <v>695</v>
      </c>
      <c r="B700" t="str">
        <f>"17785215607"</f>
        <v>17785215607</v>
      </c>
      <c r="C700" t="s">
        <v>1</v>
      </c>
    </row>
    <row r="701" spans="1:3" x14ac:dyDescent="0.2">
      <c r="A701" t="s">
        <v>696</v>
      </c>
      <c r="B701" t="str">
        <f>"15327346818"</f>
        <v>15327346818</v>
      </c>
      <c r="C701" t="s">
        <v>1</v>
      </c>
    </row>
    <row r="702" spans="1:3" x14ac:dyDescent="0.2">
      <c r="A702" t="s">
        <v>697</v>
      </c>
      <c r="B702" t="str">
        <f>"18747253943"</f>
        <v>18747253943</v>
      </c>
      <c r="C702" t="s">
        <v>1</v>
      </c>
    </row>
    <row r="703" spans="1:3" x14ac:dyDescent="0.2">
      <c r="A703" t="s">
        <v>698</v>
      </c>
      <c r="B703" t="str">
        <f>"13155522080"</f>
        <v>13155522080</v>
      </c>
      <c r="C703" t="s">
        <v>1</v>
      </c>
    </row>
    <row r="704" spans="1:3" x14ac:dyDescent="0.2">
      <c r="A704" t="s">
        <v>699</v>
      </c>
      <c r="B704" t="str">
        <f>"17665066961"</f>
        <v>17665066961</v>
      </c>
      <c r="C704" t="s">
        <v>1</v>
      </c>
    </row>
    <row r="705" spans="1:3" x14ac:dyDescent="0.2">
      <c r="A705" t="s">
        <v>700</v>
      </c>
      <c r="B705" t="str">
        <f>"13631098408"</f>
        <v>13631098408</v>
      </c>
      <c r="C705" t="s">
        <v>1</v>
      </c>
    </row>
    <row r="706" spans="1:3" x14ac:dyDescent="0.2">
      <c r="A706" t="s">
        <v>701</v>
      </c>
      <c r="B706" t="str">
        <f>"15155109459"</f>
        <v>15155109459</v>
      </c>
      <c r="C706" t="s">
        <v>1</v>
      </c>
    </row>
    <row r="707" spans="1:3" x14ac:dyDescent="0.2">
      <c r="A707" t="s">
        <v>702</v>
      </c>
      <c r="B707" t="str">
        <f>"18715012952"</f>
        <v>18715012952</v>
      </c>
      <c r="C707" t="s">
        <v>1</v>
      </c>
    </row>
    <row r="708" spans="1:3" x14ac:dyDescent="0.2">
      <c r="A708" t="s">
        <v>703</v>
      </c>
      <c r="B708" t="str">
        <f>"13672329124"</f>
        <v>13672329124</v>
      </c>
      <c r="C708" t="s">
        <v>1</v>
      </c>
    </row>
    <row r="709" spans="1:3" x14ac:dyDescent="0.2">
      <c r="A709" t="s">
        <v>704</v>
      </c>
      <c r="B709" t="str">
        <f>"13414921316"</f>
        <v>13414921316</v>
      </c>
      <c r="C709" t="s">
        <v>1</v>
      </c>
    </row>
    <row r="710" spans="1:3" x14ac:dyDescent="0.2">
      <c r="A710" t="s">
        <v>705</v>
      </c>
      <c r="B710" t="str">
        <f>"18756883380"</f>
        <v>18756883380</v>
      </c>
      <c r="C710" t="s">
        <v>1</v>
      </c>
    </row>
    <row r="711" spans="1:3" x14ac:dyDescent="0.2">
      <c r="A711" t="s">
        <v>706</v>
      </c>
      <c r="B711" t="str">
        <f>"18012044887"</f>
        <v>18012044887</v>
      </c>
      <c r="C711" t="s">
        <v>1</v>
      </c>
    </row>
    <row r="712" spans="1:3" x14ac:dyDescent="0.2">
      <c r="A712" t="s">
        <v>707</v>
      </c>
      <c r="B712" t="str">
        <f>"15160758248"</f>
        <v>15160758248</v>
      </c>
      <c r="C712" t="s">
        <v>1</v>
      </c>
    </row>
    <row r="713" spans="1:3" x14ac:dyDescent="0.2">
      <c r="A713" t="s">
        <v>708</v>
      </c>
      <c r="B713" t="str">
        <f>"18106378902"</f>
        <v>18106378902</v>
      </c>
      <c r="C713" t="s">
        <v>1</v>
      </c>
    </row>
    <row r="714" spans="1:3" x14ac:dyDescent="0.2">
      <c r="A714" t="s">
        <v>709</v>
      </c>
      <c r="B714" t="str">
        <f>"17607888992"</f>
        <v>17607888992</v>
      </c>
      <c r="C714" t="s">
        <v>1</v>
      </c>
    </row>
    <row r="715" spans="1:3" x14ac:dyDescent="0.2">
      <c r="A715" t="s">
        <v>710</v>
      </c>
      <c r="B715" t="str">
        <f>"13880939280"</f>
        <v>13880939280</v>
      </c>
      <c r="C715" t="s">
        <v>1</v>
      </c>
    </row>
    <row r="716" spans="1:3" x14ac:dyDescent="0.2">
      <c r="A716" t="s">
        <v>711</v>
      </c>
      <c r="B716" t="str">
        <f>"13649819149"</f>
        <v>13649819149</v>
      </c>
      <c r="C716" t="s">
        <v>1</v>
      </c>
    </row>
    <row r="717" spans="1:3" x14ac:dyDescent="0.2">
      <c r="A717" t="s">
        <v>712</v>
      </c>
      <c r="B717" t="str">
        <f>"18635076157"</f>
        <v>18635076157</v>
      </c>
      <c r="C717" t="s">
        <v>1</v>
      </c>
    </row>
    <row r="718" spans="1:3" x14ac:dyDescent="0.2">
      <c r="A718" t="s">
        <v>713</v>
      </c>
      <c r="B718" t="str">
        <f>"13338837535"</f>
        <v>13338837535</v>
      </c>
      <c r="C718" t="s">
        <v>1</v>
      </c>
    </row>
    <row r="719" spans="1:3" x14ac:dyDescent="0.2">
      <c r="A719" t="s">
        <v>714</v>
      </c>
      <c r="B719" t="str">
        <f>"15814582958"</f>
        <v>15814582958</v>
      </c>
      <c r="C719" t="s">
        <v>1</v>
      </c>
    </row>
    <row r="720" spans="1:3" x14ac:dyDescent="0.2">
      <c r="A720" t="s">
        <v>715</v>
      </c>
      <c r="B720" t="str">
        <f>"13929770526"</f>
        <v>13929770526</v>
      </c>
      <c r="C720" t="s">
        <v>1</v>
      </c>
    </row>
    <row r="721" spans="1:3" x14ac:dyDescent="0.2">
      <c r="A721" t="s">
        <v>716</v>
      </c>
      <c r="B721" t="str">
        <f>"13908024756"</f>
        <v>13908024756</v>
      </c>
      <c r="C721" t="s">
        <v>1</v>
      </c>
    </row>
    <row r="722" spans="1:3" x14ac:dyDescent="0.2">
      <c r="A722" t="s">
        <v>717</v>
      </c>
      <c r="B722" t="str">
        <f>"13580474661"</f>
        <v>13580474661</v>
      </c>
      <c r="C722" t="s">
        <v>1</v>
      </c>
    </row>
    <row r="723" spans="1:3" x14ac:dyDescent="0.2">
      <c r="A723" t="s">
        <v>718</v>
      </c>
      <c r="B723" t="str">
        <f>"18691739574"</f>
        <v>18691739574</v>
      </c>
      <c r="C723" t="s">
        <v>1</v>
      </c>
    </row>
    <row r="724" spans="1:3" x14ac:dyDescent="0.2">
      <c r="A724" t="s">
        <v>719</v>
      </c>
      <c r="B724" t="str">
        <f>"15061292963"</f>
        <v>15061292963</v>
      </c>
      <c r="C724" t="s">
        <v>1</v>
      </c>
    </row>
    <row r="725" spans="1:3" x14ac:dyDescent="0.2">
      <c r="A725" t="s">
        <v>720</v>
      </c>
      <c r="B725" t="str">
        <f>"13597557874"</f>
        <v>13597557874</v>
      </c>
      <c r="C725" t="s">
        <v>1</v>
      </c>
    </row>
    <row r="726" spans="1:3" x14ac:dyDescent="0.2">
      <c r="A726" t="s">
        <v>721</v>
      </c>
      <c r="B726" t="str">
        <f>"15804317594"</f>
        <v>15804317594</v>
      </c>
      <c r="C726" t="s">
        <v>1</v>
      </c>
    </row>
    <row r="727" spans="1:3" x14ac:dyDescent="0.2">
      <c r="A727" t="s">
        <v>92</v>
      </c>
      <c r="B727" t="str">
        <f>"15264821141"</f>
        <v>15264821141</v>
      </c>
      <c r="C727" t="s">
        <v>1</v>
      </c>
    </row>
    <row r="728" spans="1:3" x14ac:dyDescent="0.2">
      <c r="A728" t="s">
        <v>722</v>
      </c>
      <c r="B728" t="str">
        <f>"13584990900"</f>
        <v>13584990900</v>
      </c>
      <c r="C728" t="s">
        <v>1</v>
      </c>
    </row>
    <row r="729" spans="1:3" x14ac:dyDescent="0.2">
      <c r="A729" t="s">
        <v>723</v>
      </c>
      <c r="B729" t="str">
        <f>"15119653366"</f>
        <v>15119653366</v>
      </c>
      <c r="C729" t="s">
        <v>1</v>
      </c>
    </row>
    <row r="730" spans="1:3" x14ac:dyDescent="0.2">
      <c r="A730" t="s">
        <v>724</v>
      </c>
      <c r="B730" t="str">
        <f>"15094801717"</f>
        <v>15094801717</v>
      </c>
      <c r="C730" t="s">
        <v>1</v>
      </c>
    </row>
    <row r="731" spans="1:3" x14ac:dyDescent="0.2">
      <c r="A731" t="s">
        <v>725</v>
      </c>
      <c r="B731" t="str">
        <f>"15217509370"</f>
        <v>15217509370</v>
      </c>
      <c r="C731" t="s">
        <v>1</v>
      </c>
    </row>
    <row r="732" spans="1:3" x14ac:dyDescent="0.2">
      <c r="A732" t="s">
        <v>726</v>
      </c>
      <c r="B732" t="str">
        <f>"18819433367"</f>
        <v>18819433367</v>
      </c>
      <c r="C732" t="s">
        <v>1</v>
      </c>
    </row>
    <row r="733" spans="1:3" x14ac:dyDescent="0.2">
      <c r="A733" t="s">
        <v>727</v>
      </c>
      <c r="B733" t="str">
        <f>"18187919581"</f>
        <v>18187919581</v>
      </c>
      <c r="C733" t="s">
        <v>1</v>
      </c>
    </row>
    <row r="734" spans="1:3" x14ac:dyDescent="0.2">
      <c r="A734" t="s">
        <v>728</v>
      </c>
      <c r="B734" t="str">
        <f>"18698394543"</f>
        <v>18698394543</v>
      </c>
      <c r="C734" t="s">
        <v>1</v>
      </c>
    </row>
    <row r="735" spans="1:3" x14ac:dyDescent="0.2">
      <c r="A735" t="s">
        <v>729</v>
      </c>
      <c r="B735" t="str">
        <f>"13602442131"</f>
        <v>13602442131</v>
      </c>
      <c r="C735" t="s">
        <v>1</v>
      </c>
    </row>
    <row r="736" spans="1:3" x14ac:dyDescent="0.2">
      <c r="A736" t="s">
        <v>730</v>
      </c>
      <c r="B736" t="str">
        <f>"17608043930"</f>
        <v>17608043930</v>
      </c>
      <c r="C736" t="s">
        <v>1</v>
      </c>
    </row>
    <row r="737" spans="1:3" x14ac:dyDescent="0.2">
      <c r="A737" t="s">
        <v>731</v>
      </c>
      <c r="B737" t="str">
        <f>"15079237730"</f>
        <v>15079237730</v>
      </c>
      <c r="C737" t="s">
        <v>1</v>
      </c>
    </row>
    <row r="738" spans="1:3" x14ac:dyDescent="0.2">
      <c r="A738" t="s">
        <v>732</v>
      </c>
      <c r="B738" t="str">
        <f>"13236119501"</f>
        <v>13236119501</v>
      </c>
      <c r="C738" t="s">
        <v>1</v>
      </c>
    </row>
    <row r="739" spans="1:3" x14ac:dyDescent="0.2">
      <c r="A739" t="s">
        <v>733</v>
      </c>
      <c r="B739" t="str">
        <f>"15231595685"</f>
        <v>15231595685</v>
      </c>
      <c r="C739" t="s">
        <v>1</v>
      </c>
    </row>
    <row r="740" spans="1:3" x14ac:dyDescent="0.2">
      <c r="A740" t="s">
        <v>734</v>
      </c>
      <c r="B740" t="str">
        <f>"18222651097"</f>
        <v>18222651097</v>
      </c>
      <c r="C740" t="s">
        <v>1</v>
      </c>
    </row>
    <row r="741" spans="1:3" x14ac:dyDescent="0.2">
      <c r="A741" t="s">
        <v>735</v>
      </c>
      <c r="B741" t="str">
        <f>"13532753288"</f>
        <v>13532753288</v>
      </c>
      <c r="C741" t="s">
        <v>1</v>
      </c>
    </row>
    <row r="742" spans="1:3" x14ac:dyDescent="0.2">
      <c r="A742" t="s">
        <v>736</v>
      </c>
      <c r="B742" t="str">
        <f>"13769222215"</f>
        <v>13769222215</v>
      </c>
      <c r="C742" t="s">
        <v>1</v>
      </c>
    </row>
    <row r="743" spans="1:3" x14ac:dyDescent="0.2">
      <c r="A743" t="s">
        <v>737</v>
      </c>
      <c r="B743" t="str">
        <f>"13602841423"</f>
        <v>13602841423</v>
      </c>
      <c r="C743" t="s">
        <v>1</v>
      </c>
    </row>
    <row r="744" spans="1:3" x14ac:dyDescent="0.2">
      <c r="A744" t="s">
        <v>738</v>
      </c>
      <c r="B744" t="str">
        <f>"13825974006"</f>
        <v>13825974006</v>
      </c>
      <c r="C744" t="s">
        <v>1</v>
      </c>
    </row>
    <row r="745" spans="1:3" x14ac:dyDescent="0.2">
      <c r="A745" t="s">
        <v>739</v>
      </c>
      <c r="B745" t="str">
        <f>"13570319424"</f>
        <v>13570319424</v>
      </c>
      <c r="C745" t="s">
        <v>1</v>
      </c>
    </row>
    <row r="746" spans="1:3" x14ac:dyDescent="0.2">
      <c r="A746" t="s">
        <v>740</v>
      </c>
      <c r="B746" t="str">
        <f>"15168694661"</f>
        <v>15168694661</v>
      </c>
      <c r="C746" t="s">
        <v>1</v>
      </c>
    </row>
    <row r="747" spans="1:3" x14ac:dyDescent="0.2">
      <c r="A747" t="s">
        <v>741</v>
      </c>
      <c r="B747" t="str">
        <f>"13031501947"</f>
        <v>13031501947</v>
      </c>
      <c r="C747" t="s">
        <v>1</v>
      </c>
    </row>
    <row r="748" spans="1:3" x14ac:dyDescent="0.2">
      <c r="A748" t="s">
        <v>742</v>
      </c>
      <c r="B748" t="str">
        <f>"13297169735"</f>
        <v>13297169735</v>
      </c>
      <c r="C748" t="s">
        <v>1</v>
      </c>
    </row>
    <row r="749" spans="1:3" x14ac:dyDescent="0.2">
      <c r="A749" t="s">
        <v>743</v>
      </c>
      <c r="B749" t="str">
        <f>"15914757144"</f>
        <v>15914757144</v>
      </c>
      <c r="C749" t="s">
        <v>1</v>
      </c>
    </row>
    <row r="750" spans="1:3" x14ac:dyDescent="0.2">
      <c r="A750" t="s">
        <v>744</v>
      </c>
      <c r="B750" t="str">
        <f>"15687718337"</f>
        <v>15687718337</v>
      </c>
      <c r="C750" t="s">
        <v>1</v>
      </c>
    </row>
    <row r="751" spans="1:3" x14ac:dyDescent="0.2">
      <c r="A751" t="s">
        <v>745</v>
      </c>
      <c r="B751" t="str">
        <f>"18258766407"</f>
        <v>18258766407</v>
      </c>
      <c r="C751" t="s">
        <v>1</v>
      </c>
    </row>
    <row r="752" spans="1:3" x14ac:dyDescent="0.2">
      <c r="A752" t="s">
        <v>746</v>
      </c>
      <c r="B752" t="str">
        <f>"18268274273"</f>
        <v>18268274273</v>
      </c>
      <c r="C752" t="s">
        <v>1</v>
      </c>
    </row>
    <row r="753" spans="1:3" x14ac:dyDescent="0.2">
      <c r="A753" t="s">
        <v>747</v>
      </c>
      <c r="B753" t="str">
        <f>"15860907133"</f>
        <v>15860907133</v>
      </c>
      <c r="C753" t="s">
        <v>1</v>
      </c>
    </row>
    <row r="754" spans="1:3" x14ac:dyDescent="0.2">
      <c r="A754" t="s">
        <v>748</v>
      </c>
      <c r="B754" t="str">
        <f>"13939999331"</f>
        <v>13939999331</v>
      </c>
      <c r="C754" t="s">
        <v>1</v>
      </c>
    </row>
    <row r="755" spans="1:3" x14ac:dyDescent="0.2">
      <c r="A755" t="s">
        <v>749</v>
      </c>
      <c r="B755" t="str">
        <f>"13071637545"</f>
        <v>13071637545</v>
      </c>
      <c r="C755" t="s">
        <v>1</v>
      </c>
    </row>
    <row r="756" spans="1:3" x14ac:dyDescent="0.2">
      <c r="A756" t="s">
        <v>750</v>
      </c>
      <c r="B756" t="str">
        <f>"13757673354"</f>
        <v>13757673354</v>
      </c>
      <c r="C756" t="s">
        <v>1</v>
      </c>
    </row>
    <row r="757" spans="1:3" x14ac:dyDescent="0.2">
      <c r="A757" t="s">
        <v>751</v>
      </c>
      <c r="B757" t="str">
        <f>"18827966364"</f>
        <v>18827966364</v>
      </c>
      <c r="C757" t="s">
        <v>1</v>
      </c>
    </row>
    <row r="758" spans="1:3" x14ac:dyDescent="0.2">
      <c r="A758" t="s">
        <v>752</v>
      </c>
      <c r="B758" t="str">
        <f>"18727167502"</f>
        <v>18727167502</v>
      </c>
      <c r="C758" t="s">
        <v>1</v>
      </c>
    </row>
    <row r="759" spans="1:3" x14ac:dyDescent="0.2">
      <c r="A759" t="s">
        <v>753</v>
      </c>
      <c r="B759" t="str">
        <f>"13628975563"</f>
        <v>13628975563</v>
      </c>
      <c r="C759" t="s">
        <v>1</v>
      </c>
    </row>
    <row r="760" spans="1:3" x14ac:dyDescent="0.2">
      <c r="A760" t="s">
        <v>754</v>
      </c>
      <c r="B760" t="str">
        <f>"13818562201"</f>
        <v>13818562201</v>
      </c>
      <c r="C760" t="s">
        <v>1</v>
      </c>
    </row>
    <row r="761" spans="1:3" x14ac:dyDescent="0.2">
      <c r="A761" t="s">
        <v>755</v>
      </c>
      <c r="B761" t="str">
        <f>"13854125444"</f>
        <v>13854125444</v>
      </c>
      <c r="C761" t="s">
        <v>1</v>
      </c>
    </row>
    <row r="762" spans="1:3" x14ac:dyDescent="0.2">
      <c r="A762" t="s">
        <v>756</v>
      </c>
      <c r="B762" t="str">
        <f>"15889396760"</f>
        <v>15889396760</v>
      </c>
      <c r="C762" t="s">
        <v>1</v>
      </c>
    </row>
    <row r="763" spans="1:3" x14ac:dyDescent="0.2">
      <c r="A763" t="s">
        <v>757</v>
      </c>
      <c r="B763" t="str">
        <f>"13989195919"</f>
        <v>13989195919</v>
      </c>
      <c r="C763" t="s">
        <v>1</v>
      </c>
    </row>
    <row r="764" spans="1:3" x14ac:dyDescent="0.2">
      <c r="A764" t="s">
        <v>758</v>
      </c>
      <c r="B764" t="str">
        <f>"17621342312"</f>
        <v>17621342312</v>
      </c>
      <c r="C764" t="s">
        <v>1</v>
      </c>
    </row>
    <row r="765" spans="1:3" x14ac:dyDescent="0.2">
      <c r="A765" t="s">
        <v>759</v>
      </c>
      <c r="B765" t="str">
        <f>"15983259399"</f>
        <v>15983259399</v>
      </c>
      <c r="C765" t="s">
        <v>1</v>
      </c>
    </row>
    <row r="766" spans="1:3" x14ac:dyDescent="0.2">
      <c r="A766" t="s">
        <v>109</v>
      </c>
      <c r="B766" t="str">
        <f>"18737081817"</f>
        <v>18737081817</v>
      </c>
      <c r="C766" t="s">
        <v>1</v>
      </c>
    </row>
    <row r="767" spans="1:3" x14ac:dyDescent="0.2">
      <c r="A767" t="s">
        <v>760</v>
      </c>
      <c r="B767" t="str">
        <f>"13765789754"</f>
        <v>13765789754</v>
      </c>
      <c r="C767" t="s">
        <v>1</v>
      </c>
    </row>
    <row r="768" spans="1:3" x14ac:dyDescent="0.2">
      <c r="A768" t="s">
        <v>761</v>
      </c>
      <c r="B768" t="str">
        <f>"18605785617"</f>
        <v>18605785617</v>
      </c>
      <c r="C768" t="s">
        <v>1</v>
      </c>
    </row>
    <row r="769" spans="1:3" x14ac:dyDescent="0.2">
      <c r="A769" t="s">
        <v>762</v>
      </c>
      <c r="B769" t="str">
        <f>"15813666303"</f>
        <v>15813666303</v>
      </c>
      <c r="C769" t="s">
        <v>1</v>
      </c>
    </row>
    <row r="770" spans="1:3" x14ac:dyDescent="0.2">
      <c r="A770" t="s">
        <v>763</v>
      </c>
      <c r="B770" t="str">
        <f>"15179675668"</f>
        <v>15179675668</v>
      </c>
      <c r="C770" t="s">
        <v>1</v>
      </c>
    </row>
    <row r="771" spans="1:3" x14ac:dyDescent="0.2">
      <c r="A771" t="s">
        <v>764</v>
      </c>
      <c r="B771" t="str">
        <f>"13871386631"</f>
        <v>13871386631</v>
      </c>
      <c r="C771" t="s">
        <v>1</v>
      </c>
    </row>
    <row r="772" spans="1:3" x14ac:dyDescent="0.2">
      <c r="A772" t="s">
        <v>765</v>
      </c>
      <c r="B772" t="str">
        <f>"18110916901"</f>
        <v>18110916901</v>
      </c>
      <c r="C772" t="s">
        <v>1</v>
      </c>
    </row>
    <row r="773" spans="1:3" x14ac:dyDescent="0.2">
      <c r="A773" t="s">
        <v>766</v>
      </c>
      <c r="B773" t="str">
        <f>"13956572572"</f>
        <v>13956572572</v>
      </c>
      <c r="C773" t="s">
        <v>1</v>
      </c>
    </row>
    <row r="774" spans="1:3" x14ac:dyDescent="0.2">
      <c r="A774" t="s">
        <v>767</v>
      </c>
      <c r="B774" t="str">
        <f>"15841406890"</f>
        <v>15841406890</v>
      </c>
      <c r="C774" t="s">
        <v>1</v>
      </c>
    </row>
    <row r="775" spans="1:3" x14ac:dyDescent="0.2">
      <c r="A775" t="s">
        <v>768</v>
      </c>
      <c r="B775" t="str">
        <f>"13962195164"</f>
        <v>13962195164</v>
      </c>
      <c r="C775" t="s">
        <v>1</v>
      </c>
    </row>
    <row r="776" spans="1:3" x14ac:dyDescent="0.2">
      <c r="A776" t="s">
        <v>769</v>
      </c>
      <c r="B776" t="str">
        <f>"15249264400"</f>
        <v>15249264400</v>
      </c>
      <c r="C776" t="s">
        <v>1</v>
      </c>
    </row>
    <row r="777" spans="1:3" x14ac:dyDescent="0.2">
      <c r="A777" t="s">
        <v>770</v>
      </c>
      <c r="B777" t="str">
        <f>"18380446727"</f>
        <v>18380446727</v>
      </c>
      <c r="C777" t="s">
        <v>1</v>
      </c>
    </row>
    <row r="778" spans="1:3" x14ac:dyDescent="0.2">
      <c r="A778" t="s">
        <v>771</v>
      </c>
      <c r="B778" t="str">
        <f>"13652303816"</f>
        <v>13652303816</v>
      </c>
      <c r="C778" t="s">
        <v>1</v>
      </c>
    </row>
    <row r="779" spans="1:3" x14ac:dyDescent="0.2">
      <c r="A779" t="s">
        <v>772</v>
      </c>
      <c r="B779" t="str">
        <f>"13435843364"</f>
        <v>13435843364</v>
      </c>
      <c r="C779" t="s">
        <v>1</v>
      </c>
    </row>
    <row r="780" spans="1:3" x14ac:dyDescent="0.2">
      <c r="A780" t="s">
        <v>773</v>
      </c>
      <c r="B780" t="str">
        <f>"13951481830"</f>
        <v>13951481830</v>
      </c>
      <c r="C780" t="s">
        <v>1</v>
      </c>
    </row>
    <row r="781" spans="1:3" x14ac:dyDescent="0.2">
      <c r="A781" t="s">
        <v>774</v>
      </c>
      <c r="B781" t="str">
        <f>"18805881704"</f>
        <v>18805881704</v>
      </c>
      <c r="C781" t="s">
        <v>1</v>
      </c>
    </row>
    <row r="782" spans="1:3" x14ac:dyDescent="0.2">
      <c r="A782" t="s">
        <v>775</v>
      </c>
      <c r="B782" t="str">
        <f>"18823335083"</f>
        <v>18823335083</v>
      </c>
      <c r="C782" t="s">
        <v>1</v>
      </c>
    </row>
    <row r="783" spans="1:3" x14ac:dyDescent="0.2">
      <c r="A783" t="s">
        <v>776</v>
      </c>
      <c r="B783" t="str">
        <f>"13936163104"</f>
        <v>13936163104</v>
      </c>
      <c r="C783" t="s">
        <v>1</v>
      </c>
    </row>
    <row r="784" spans="1:3" x14ac:dyDescent="0.2">
      <c r="A784" t="s">
        <v>777</v>
      </c>
      <c r="B784" t="str">
        <f>"15887111874"</f>
        <v>15887111874</v>
      </c>
      <c r="C784" t="s">
        <v>1</v>
      </c>
    </row>
    <row r="785" spans="1:3" x14ac:dyDescent="0.2">
      <c r="A785" t="s">
        <v>778</v>
      </c>
      <c r="B785" t="str">
        <f>"13697537304"</f>
        <v>13697537304</v>
      </c>
      <c r="C785" t="s">
        <v>1</v>
      </c>
    </row>
    <row r="786" spans="1:3" x14ac:dyDescent="0.2">
      <c r="A786" t="s">
        <v>779</v>
      </c>
      <c r="B786" t="str">
        <f>"15002604107"</f>
        <v>15002604107</v>
      </c>
      <c r="C786" t="s">
        <v>1</v>
      </c>
    </row>
    <row r="787" spans="1:3" x14ac:dyDescent="0.2">
      <c r="A787" t="s">
        <v>780</v>
      </c>
      <c r="B787" t="str">
        <f>"15580030434"</f>
        <v>15580030434</v>
      </c>
      <c r="C787" t="s">
        <v>1</v>
      </c>
    </row>
    <row r="788" spans="1:3" x14ac:dyDescent="0.2">
      <c r="A788" t="s">
        <v>781</v>
      </c>
      <c r="B788" t="str">
        <f>"17689416007"</f>
        <v>17689416007</v>
      </c>
      <c r="C788" t="s">
        <v>1</v>
      </c>
    </row>
    <row r="789" spans="1:3" x14ac:dyDescent="0.2">
      <c r="A789" t="s">
        <v>782</v>
      </c>
      <c r="B789" t="str">
        <f>"15606687320"</f>
        <v>15606687320</v>
      </c>
      <c r="C789" t="s">
        <v>1</v>
      </c>
    </row>
    <row r="790" spans="1:3" x14ac:dyDescent="0.2">
      <c r="A790" t="s">
        <v>783</v>
      </c>
      <c r="B790" t="str">
        <f>"15287282092"</f>
        <v>15287282092</v>
      </c>
      <c r="C790" t="s">
        <v>1</v>
      </c>
    </row>
    <row r="791" spans="1:3" x14ac:dyDescent="0.2">
      <c r="A791" t="s">
        <v>784</v>
      </c>
      <c r="B791" t="str">
        <f>"15080446899"</f>
        <v>15080446899</v>
      </c>
      <c r="C791" t="s">
        <v>1</v>
      </c>
    </row>
    <row r="792" spans="1:3" x14ac:dyDescent="0.2">
      <c r="A792" t="s">
        <v>785</v>
      </c>
      <c r="B792" t="str">
        <f>"13831332373"</f>
        <v>13831332373</v>
      </c>
      <c r="C792" t="s">
        <v>1</v>
      </c>
    </row>
    <row r="793" spans="1:3" x14ac:dyDescent="0.2">
      <c r="A793" t="s">
        <v>786</v>
      </c>
      <c r="B793" t="str">
        <f>"18204044542"</f>
        <v>18204044542</v>
      </c>
      <c r="C793" t="s">
        <v>1</v>
      </c>
    </row>
    <row r="794" spans="1:3" x14ac:dyDescent="0.2">
      <c r="A794" t="s">
        <v>787</v>
      </c>
      <c r="B794" t="str">
        <f>"18604048835"</f>
        <v>18604048835</v>
      </c>
      <c r="C794" t="s">
        <v>1</v>
      </c>
    </row>
    <row r="795" spans="1:3" x14ac:dyDescent="0.2">
      <c r="A795" t="s">
        <v>788</v>
      </c>
      <c r="B795" t="str">
        <f>"18880446839"</f>
        <v>18880446839</v>
      </c>
      <c r="C795" t="s">
        <v>1</v>
      </c>
    </row>
    <row r="796" spans="1:3" x14ac:dyDescent="0.2">
      <c r="A796" t="s">
        <v>789</v>
      </c>
      <c r="B796" t="str">
        <f>"18875016949"</f>
        <v>18875016949</v>
      </c>
      <c r="C796" t="s">
        <v>1</v>
      </c>
    </row>
    <row r="797" spans="1:3" x14ac:dyDescent="0.2">
      <c r="A797" t="s">
        <v>790</v>
      </c>
      <c r="B797" t="str">
        <f>"13660592500"</f>
        <v>13660592500</v>
      </c>
      <c r="C797" t="s">
        <v>1</v>
      </c>
    </row>
    <row r="798" spans="1:3" x14ac:dyDescent="0.2">
      <c r="A798" t="s">
        <v>791</v>
      </c>
      <c r="B798" t="str">
        <f>"15119381123"</f>
        <v>15119381123</v>
      </c>
      <c r="C798" t="s">
        <v>1</v>
      </c>
    </row>
    <row r="799" spans="1:3" x14ac:dyDescent="0.2">
      <c r="A799" t="s">
        <v>792</v>
      </c>
      <c r="B799" t="str">
        <f>"13730886491"</f>
        <v>13730886491</v>
      </c>
      <c r="C799" t="s">
        <v>1</v>
      </c>
    </row>
    <row r="800" spans="1:3" x14ac:dyDescent="0.2">
      <c r="A800" t="s">
        <v>793</v>
      </c>
      <c r="B800" t="str">
        <f>"13421401967"</f>
        <v>13421401967</v>
      </c>
      <c r="C800" t="s">
        <v>1</v>
      </c>
    </row>
    <row r="801" spans="1:3" x14ac:dyDescent="0.2">
      <c r="A801" t="s">
        <v>794</v>
      </c>
      <c r="B801" t="str">
        <f>"13172367523"</f>
        <v>13172367523</v>
      </c>
      <c r="C801" t="s">
        <v>1</v>
      </c>
    </row>
    <row r="802" spans="1:3" x14ac:dyDescent="0.2">
      <c r="A802" t="s">
        <v>795</v>
      </c>
      <c r="B802" t="str">
        <f>"18339251276"</f>
        <v>18339251276</v>
      </c>
      <c r="C802" t="s">
        <v>1</v>
      </c>
    </row>
    <row r="803" spans="1:3" x14ac:dyDescent="0.2">
      <c r="A803" t="s">
        <v>796</v>
      </c>
      <c r="B803" t="str">
        <f>"18784673747"</f>
        <v>18784673747</v>
      </c>
      <c r="C803" t="s">
        <v>1</v>
      </c>
    </row>
    <row r="804" spans="1:3" x14ac:dyDescent="0.2">
      <c r="A804" t="s">
        <v>797</v>
      </c>
      <c r="B804" t="str">
        <f>"15913033122"</f>
        <v>15913033122</v>
      </c>
      <c r="C804" t="s">
        <v>1</v>
      </c>
    </row>
    <row r="805" spans="1:3" x14ac:dyDescent="0.2">
      <c r="A805" t="s">
        <v>798</v>
      </c>
      <c r="B805" t="str">
        <f>"18087714128"</f>
        <v>18087714128</v>
      </c>
      <c r="C805" t="s">
        <v>1</v>
      </c>
    </row>
    <row r="806" spans="1:3" x14ac:dyDescent="0.2">
      <c r="A806" t="s">
        <v>799</v>
      </c>
      <c r="B806" t="str">
        <f>"13611846674"</f>
        <v>13611846674</v>
      </c>
      <c r="C806" t="s">
        <v>1</v>
      </c>
    </row>
    <row r="807" spans="1:3" x14ac:dyDescent="0.2">
      <c r="A807" t="s">
        <v>800</v>
      </c>
      <c r="B807" t="str">
        <f>"13123367515"</f>
        <v>13123367515</v>
      </c>
      <c r="C807" t="s">
        <v>1</v>
      </c>
    </row>
    <row r="808" spans="1:3" x14ac:dyDescent="0.2">
      <c r="A808" t="s">
        <v>801</v>
      </c>
      <c r="B808" t="str">
        <f>"13647095114"</f>
        <v>13647095114</v>
      </c>
      <c r="C808" t="s">
        <v>1</v>
      </c>
    </row>
    <row r="809" spans="1:3" x14ac:dyDescent="0.2">
      <c r="A809" t="s">
        <v>802</v>
      </c>
      <c r="B809" t="str">
        <f>"15156166088"</f>
        <v>15156166088</v>
      </c>
      <c r="C809" t="s">
        <v>1</v>
      </c>
    </row>
    <row r="810" spans="1:3" x14ac:dyDescent="0.2">
      <c r="A810" t="s">
        <v>803</v>
      </c>
      <c r="B810" t="str">
        <f>"18709579376"</f>
        <v>18709579376</v>
      </c>
      <c r="C810" t="s">
        <v>1</v>
      </c>
    </row>
    <row r="811" spans="1:3" x14ac:dyDescent="0.2">
      <c r="A811" t="s">
        <v>804</v>
      </c>
      <c r="B811" t="str">
        <f>"13703689537"</f>
        <v>13703689537</v>
      </c>
      <c r="C811" t="s">
        <v>1</v>
      </c>
    </row>
    <row r="812" spans="1:3" x14ac:dyDescent="0.2">
      <c r="A812" t="s">
        <v>805</v>
      </c>
      <c r="B812" t="str">
        <f>"13902268710"</f>
        <v>13902268710</v>
      </c>
      <c r="C812" t="s">
        <v>1</v>
      </c>
    </row>
    <row r="813" spans="1:3" x14ac:dyDescent="0.2">
      <c r="A813" t="s">
        <v>806</v>
      </c>
      <c r="B813" t="str">
        <f>"15179113172"</f>
        <v>15179113172</v>
      </c>
      <c r="C813" t="s">
        <v>1</v>
      </c>
    </row>
    <row r="814" spans="1:3" x14ac:dyDescent="0.2">
      <c r="A814" t="s">
        <v>807</v>
      </c>
      <c r="B814" t="str">
        <f>"13976038217"</f>
        <v>13976038217</v>
      </c>
      <c r="C814" t="s">
        <v>1</v>
      </c>
    </row>
    <row r="815" spans="1:3" x14ac:dyDescent="0.2">
      <c r="A815" t="s">
        <v>808</v>
      </c>
      <c r="B815" t="str">
        <f>"15286279830"</f>
        <v>15286279830</v>
      </c>
      <c r="C815" t="s">
        <v>1</v>
      </c>
    </row>
    <row r="816" spans="1:3" x14ac:dyDescent="0.2">
      <c r="A816" t="s">
        <v>809</v>
      </c>
      <c r="B816" t="str">
        <f>"18709502626"</f>
        <v>18709502626</v>
      </c>
      <c r="C816" t="s">
        <v>1</v>
      </c>
    </row>
    <row r="817" spans="1:3" x14ac:dyDescent="0.2">
      <c r="A817" t="s">
        <v>810</v>
      </c>
      <c r="B817" t="str">
        <f>"18344902825"</f>
        <v>18344902825</v>
      </c>
      <c r="C817" t="s">
        <v>1</v>
      </c>
    </row>
    <row r="818" spans="1:3" x14ac:dyDescent="0.2">
      <c r="A818" t="s">
        <v>811</v>
      </c>
      <c r="B818" t="str">
        <f>"18170885167"</f>
        <v>18170885167</v>
      </c>
      <c r="C818" t="s">
        <v>1</v>
      </c>
    </row>
    <row r="819" spans="1:3" x14ac:dyDescent="0.2">
      <c r="A819" t="s">
        <v>812</v>
      </c>
      <c r="B819" t="str">
        <f>"15198709454"</f>
        <v>15198709454</v>
      </c>
      <c r="C819" t="s">
        <v>1</v>
      </c>
    </row>
    <row r="820" spans="1:3" x14ac:dyDescent="0.2">
      <c r="A820" t="s">
        <v>813</v>
      </c>
      <c r="B820" t="str">
        <f>"15858825223"</f>
        <v>15858825223</v>
      </c>
      <c r="C820" t="s">
        <v>1</v>
      </c>
    </row>
    <row r="821" spans="1:3" x14ac:dyDescent="0.2">
      <c r="A821" t="s">
        <v>814</v>
      </c>
      <c r="B821" t="str">
        <f>"18600943640"</f>
        <v>18600943640</v>
      </c>
      <c r="C821" t="s">
        <v>1</v>
      </c>
    </row>
    <row r="822" spans="1:3" x14ac:dyDescent="0.2">
      <c r="A822" t="s">
        <v>815</v>
      </c>
      <c r="B822" t="str">
        <f>"18621972767"</f>
        <v>18621972767</v>
      </c>
      <c r="C822" t="s">
        <v>1</v>
      </c>
    </row>
    <row r="823" spans="1:3" x14ac:dyDescent="0.2">
      <c r="A823" t="s">
        <v>816</v>
      </c>
      <c r="B823" t="str">
        <f>"13530043401"</f>
        <v>13530043401</v>
      </c>
      <c r="C823" t="s">
        <v>1</v>
      </c>
    </row>
    <row r="824" spans="1:3" x14ac:dyDescent="0.2">
      <c r="A824" t="s">
        <v>817</v>
      </c>
      <c r="B824" t="str">
        <f>"17868481548"</f>
        <v>17868481548</v>
      </c>
      <c r="C824" t="s">
        <v>1</v>
      </c>
    </row>
    <row r="825" spans="1:3" x14ac:dyDescent="0.2">
      <c r="A825" t="s">
        <v>818</v>
      </c>
      <c r="B825" t="str">
        <f>"18791263332"</f>
        <v>18791263332</v>
      </c>
      <c r="C825" t="s">
        <v>1</v>
      </c>
    </row>
    <row r="826" spans="1:3" x14ac:dyDescent="0.2">
      <c r="A826" t="s">
        <v>819</v>
      </c>
      <c r="B826" t="str">
        <f>"18758870060"</f>
        <v>18758870060</v>
      </c>
      <c r="C826" t="s">
        <v>1</v>
      </c>
    </row>
    <row r="827" spans="1:3" x14ac:dyDescent="0.2">
      <c r="A827" t="s">
        <v>820</v>
      </c>
      <c r="B827" t="str">
        <f>"13512991322"</f>
        <v>13512991322</v>
      </c>
      <c r="C827" t="s">
        <v>1</v>
      </c>
    </row>
    <row r="828" spans="1:3" x14ac:dyDescent="0.2">
      <c r="A828" t="s">
        <v>821</v>
      </c>
      <c r="B828" t="str">
        <f>"18760969020"</f>
        <v>18760969020</v>
      </c>
      <c r="C828" t="s">
        <v>1</v>
      </c>
    </row>
    <row r="829" spans="1:3" x14ac:dyDescent="0.2">
      <c r="A829" t="s">
        <v>822</v>
      </c>
      <c r="B829" t="str">
        <f>"13406533118"</f>
        <v>13406533118</v>
      </c>
      <c r="C829" t="s">
        <v>1</v>
      </c>
    </row>
    <row r="830" spans="1:3" x14ac:dyDescent="0.2">
      <c r="A830" t="s">
        <v>823</v>
      </c>
      <c r="B830" t="str">
        <f>"18323320675"</f>
        <v>18323320675</v>
      </c>
      <c r="C830" t="s">
        <v>1</v>
      </c>
    </row>
    <row r="831" spans="1:3" x14ac:dyDescent="0.2">
      <c r="A831" t="s">
        <v>824</v>
      </c>
      <c r="B831" t="str">
        <f>"18671767903"</f>
        <v>18671767903</v>
      </c>
      <c r="C831" t="s">
        <v>1</v>
      </c>
    </row>
    <row r="832" spans="1:3" x14ac:dyDescent="0.2">
      <c r="A832" t="s">
        <v>825</v>
      </c>
      <c r="B832" t="str">
        <f>"18757555770"</f>
        <v>18757555770</v>
      </c>
      <c r="C832" t="s">
        <v>1</v>
      </c>
    </row>
    <row r="833" spans="1:3" x14ac:dyDescent="0.2">
      <c r="A833" t="s">
        <v>826</v>
      </c>
      <c r="B833" t="str">
        <f>"18105130501"</f>
        <v>18105130501</v>
      </c>
      <c r="C833" t="s">
        <v>1</v>
      </c>
    </row>
    <row r="834" spans="1:3" x14ac:dyDescent="0.2">
      <c r="A834" t="s">
        <v>827</v>
      </c>
      <c r="B834" t="str">
        <f>"15092740307"</f>
        <v>15092740307</v>
      </c>
      <c r="C834" t="s">
        <v>1</v>
      </c>
    </row>
    <row r="835" spans="1:3" x14ac:dyDescent="0.2">
      <c r="A835" t="s">
        <v>828</v>
      </c>
      <c r="B835" t="str">
        <f>"18314156087"</f>
        <v>18314156087</v>
      </c>
      <c r="C835" t="s">
        <v>1</v>
      </c>
    </row>
    <row r="836" spans="1:3" x14ac:dyDescent="0.2">
      <c r="A836" t="s">
        <v>829</v>
      </c>
      <c r="B836" t="str">
        <f>"13411949664"</f>
        <v>13411949664</v>
      </c>
      <c r="C836" t="s">
        <v>1</v>
      </c>
    </row>
    <row r="837" spans="1:3" x14ac:dyDescent="0.2">
      <c r="A837" t="s">
        <v>830</v>
      </c>
      <c r="B837" t="str">
        <f>"18752156008"</f>
        <v>18752156008</v>
      </c>
      <c r="C837" t="s">
        <v>1</v>
      </c>
    </row>
    <row r="838" spans="1:3" x14ac:dyDescent="0.2">
      <c r="A838" t="s">
        <v>831</v>
      </c>
      <c r="B838" t="str">
        <f>"15924356989"</f>
        <v>15924356989</v>
      </c>
      <c r="C838" t="s">
        <v>1</v>
      </c>
    </row>
    <row r="839" spans="1:3" x14ac:dyDescent="0.2">
      <c r="A839" t="s">
        <v>832</v>
      </c>
      <c r="B839" t="str">
        <f>"15086248910"</f>
        <v>15086248910</v>
      </c>
      <c r="C839" t="s">
        <v>1</v>
      </c>
    </row>
    <row r="840" spans="1:3" x14ac:dyDescent="0.2">
      <c r="A840" t="s">
        <v>833</v>
      </c>
      <c r="B840" t="str">
        <f>"15170743324"</f>
        <v>15170743324</v>
      </c>
      <c r="C840" t="s">
        <v>1</v>
      </c>
    </row>
    <row r="841" spans="1:3" x14ac:dyDescent="0.2">
      <c r="A841" t="s">
        <v>834</v>
      </c>
      <c r="B841" t="str">
        <f>"15998778966"</f>
        <v>15998778966</v>
      </c>
      <c r="C841" t="s">
        <v>1</v>
      </c>
    </row>
    <row r="842" spans="1:3" x14ac:dyDescent="0.2">
      <c r="A842" t="s">
        <v>835</v>
      </c>
      <c r="B842" t="str">
        <f>"13280280277"</f>
        <v>13280280277</v>
      </c>
      <c r="C842" t="s">
        <v>1</v>
      </c>
    </row>
    <row r="843" spans="1:3" x14ac:dyDescent="0.2">
      <c r="A843" t="s">
        <v>836</v>
      </c>
      <c r="B843" t="str">
        <f>"15992244443"</f>
        <v>15992244443</v>
      </c>
      <c r="C843" t="s">
        <v>1</v>
      </c>
    </row>
    <row r="844" spans="1:3" x14ac:dyDescent="0.2">
      <c r="A844" t="s">
        <v>837</v>
      </c>
      <c r="B844" t="str">
        <f>"13633190165"</f>
        <v>13633190165</v>
      </c>
      <c r="C844" t="s">
        <v>1</v>
      </c>
    </row>
    <row r="845" spans="1:3" x14ac:dyDescent="0.2">
      <c r="A845" t="s">
        <v>838</v>
      </c>
      <c r="B845" t="str">
        <f>"13871865429"</f>
        <v>13871865429</v>
      </c>
      <c r="C845" t="s">
        <v>1</v>
      </c>
    </row>
    <row r="846" spans="1:3" x14ac:dyDescent="0.2">
      <c r="A846" t="s">
        <v>839</v>
      </c>
      <c r="B846" t="str">
        <f>"15772707895"</f>
        <v>15772707895</v>
      </c>
      <c r="C846" t="s">
        <v>1</v>
      </c>
    </row>
    <row r="847" spans="1:3" x14ac:dyDescent="0.2">
      <c r="A847" t="s">
        <v>840</v>
      </c>
      <c r="B847" t="str">
        <f>"13822667545"</f>
        <v>13822667545</v>
      </c>
      <c r="C847" t="s">
        <v>1</v>
      </c>
    </row>
    <row r="848" spans="1:3" x14ac:dyDescent="0.2">
      <c r="A848" t="s">
        <v>841</v>
      </c>
      <c r="B848" t="str">
        <f>"13645890368"</f>
        <v>13645890368</v>
      </c>
      <c r="C848" t="s">
        <v>1</v>
      </c>
    </row>
    <row r="849" spans="1:3" x14ac:dyDescent="0.2">
      <c r="A849" t="s">
        <v>842</v>
      </c>
      <c r="B849" t="str">
        <f>"13774047804"</f>
        <v>13774047804</v>
      </c>
      <c r="C849" t="s">
        <v>1</v>
      </c>
    </row>
    <row r="850" spans="1:3" x14ac:dyDescent="0.2">
      <c r="A850" t="s">
        <v>843</v>
      </c>
      <c r="B850" t="str">
        <f>"13045237019"</f>
        <v>13045237019</v>
      </c>
      <c r="C850" t="s">
        <v>1</v>
      </c>
    </row>
    <row r="851" spans="1:3" x14ac:dyDescent="0.2">
      <c r="A851" t="s">
        <v>844</v>
      </c>
      <c r="B851" t="str">
        <f>"18507152953"</f>
        <v>18507152953</v>
      </c>
      <c r="C851" t="s">
        <v>1</v>
      </c>
    </row>
    <row r="852" spans="1:3" x14ac:dyDescent="0.2">
      <c r="A852" t="s">
        <v>845</v>
      </c>
      <c r="B852" t="str">
        <f>"18170605999"</f>
        <v>18170605999</v>
      </c>
      <c r="C852" t="s">
        <v>1</v>
      </c>
    </row>
    <row r="853" spans="1:3" x14ac:dyDescent="0.2">
      <c r="A853" t="s">
        <v>846</v>
      </c>
      <c r="B853" t="str">
        <f>"15689012782"</f>
        <v>15689012782</v>
      </c>
      <c r="C853" t="s">
        <v>1</v>
      </c>
    </row>
    <row r="854" spans="1:3" x14ac:dyDescent="0.2">
      <c r="A854" t="s">
        <v>847</v>
      </c>
      <c r="B854" t="str">
        <f>"18651289494"</f>
        <v>18651289494</v>
      </c>
      <c r="C854" t="s">
        <v>1</v>
      </c>
    </row>
    <row r="855" spans="1:3" x14ac:dyDescent="0.2">
      <c r="A855" t="s">
        <v>848</v>
      </c>
      <c r="B855" t="str">
        <f>"15115036257"</f>
        <v>15115036257</v>
      </c>
      <c r="C855" t="s">
        <v>1</v>
      </c>
    </row>
    <row r="856" spans="1:3" x14ac:dyDescent="0.2">
      <c r="A856" t="s">
        <v>849</v>
      </c>
      <c r="B856" t="str">
        <f>"18326097698"</f>
        <v>18326097698</v>
      </c>
      <c r="C856" t="s">
        <v>1</v>
      </c>
    </row>
    <row r="857" spans="1:3" x14ac:dyDescent="0.2">
      <c r="A857" t="s">
        <v>850</v>
      </c>
      <c r="B857" t="str">
        <f>"17756534860"</f>
        <v>17756534860</v>
      </c>
      <c r="C857" t="s">
        <v>1</v>
      </c>
    </row>
    <row r="858" spans="1:3" x14ac:dyDescent="0.2">
      <c r="A858" t="s">
        <v>851</v>
      </c>
      <c r="B858" t="str">
        <f>"13458688762"</f>
        <v>13458688762</v>
      </c>
      <c r="C858" t="s">
        <v>1</v>
      </c>
    </row>
    <row r="859" spans="1:3" x14ac:dyDescent="0.2">
      <c r="A859" t="s">
        <v>852</v>
      </c>
      <c r="B859" t="str">
        <f>"15012012021"</f>
        <v>15012012021</v>
      </c>
      <c r="C859" t="s">
        <v>1</v>
      </c>
    </row>
    <row r="860" spans="1:3" x14ac:dyDescent="0.2">
      <c r="A860" t="s">
        <v>853</v>
      </c>
      <c r="B860" t="str">
        <f>"18370777203"</f>
        <v>18370777203</v>
      </c>
      <c r="C860" t="s">
        <v>1</v>
      </c>
    </row>
    <row r="861" spans="1:3" x14ac:dyDescent="0.2">
      <c r="A861" t="s">
        <v>854</v>
      </c>
      <c r="B861" t="str">
        <f>"18437338903"</f>
        <v>18437338903</v>
      </c>
      <c r="C861" t="s">
        <v>1</v>
      </c>
    </row>
    <row r="862" spans="1:3" x14ac:dyDescent="0.2">
      <c r="A862" t="s">
        <v>855</v>
      </c>
      <c r="B862" t="str">
        <f>"18324858033"</f>
        <v>18324858033</v>
      </c>
      <c r="C862" t="s">
        <v>1</v>
      </c>
    </row>
    <row r="863" spans="1:3" x14ac:dyDescent="0.2">
      <c r="A863" t="s">
        <v>856</v>
      </c>
      <c r="B863" t="str">
        <f>"13958092937"</f>
        <v>13958092937</v>
      </c>
      <c r="C863" t="s">
        <v>1</v>
      </c>
    </row>
    <row r="864" spans="1:3" x14ac:dyDescent="0.2">
      <c r="A864" t="s">
        <v>857</v>
      </c>
      <c r="B864" t="str">
        <f>"15187260085"</f>
        <v>15187260085</v>
      </c>
      <c r="C864" t="s">
        <v>1</v>
      </c>
    </row>
    <row r="865" spans="1:3" x14ac:dyDescent="0.2">
      <c r="A865" t="s">
        <v>858</v>
      </c>
      <c r="B865" t="str">
        <f>"15210077317"</f>
        <v>15210077317</v>
      </c>
      <c r="C865" t="s">
        <v>1</v>
      </c>
    </row>
    <row r="866" spans="1:3" x14ac:dyDescent="0.2">
      <c r="A866" t="s">
        <v>859</v>
      </c>
      <c r="B866" t="str">
        <f>"15845166376"</f>
        <v>15845166376</v>
      </c>
      <c r="C866" t="s">
        <v>1</v>
      </c>
    </row>
    <row r="867" spans="1:3" x14ac:dyDescent="0.2">
      <c r="A867" t="s">
        <v>860</v>
      </c>
      <c r="B867" t="str">
        <f>"15019927457"</f>
        <v>15019927457</v>
      </c>
      <c r="C867" t="s">
        <v>1</v>
      </c>
    </row>
    <row r="868" spans="1:3" x14ac:dyDescent="0.2">
      <c r="A868" t="s">
        <v>861</v>
      </c>
      <c r="B868" t="str">
        <f>"18714382430"</f>
        <v>18714382430</v>
      </c>
      <c r="C868" t="s">
        <v>1</v>
      </c>
    </row>
    <row r="869" spans="1:3" x14ac:dyDescent="0.2">
      <c r="A869" t="s">
        <v>862</v>
      </c>
      <c r="B869" t="str">
        <f>"13915417431"</f>
        <v>13915417431</v>
      </c>
      <c r="C869" t="s">
        <v>1</v>
      </c>
    </row>
    <row r="870" spans="1:3" x14ac:dyDescent="0.2">
      <c r="A870" t="s">
        <v>863</v>
      </c>
      <c r="B870" t="str">
        <f>"13683123573"</f>
        <v>13683123573</v>
      </c>
      <c r="C870" t="s">
        <v>1</v>
      </c>
    </row>
    <row r="871" spans="1:3" x14ac:dyDescent="0.2">
      <c r="A871" t="s">
        <v>864</v>
      </c>
      <c r="B871" t="str">
        <f>"15021294673"</f>
        <v>15021294673</v>
      </c>
      <c r="C871" t="s">
        <v>1</v>
      </c>
    </row>
    <row r="872" spans="1:3" x14ac:dyDescent="0.2">
      <c r="A872" t="s">
        <v>865</v>
      </c>
      <c r="B872" t="str">
        <f>"13879046093"</f>
        <v>13879046093</v>
      </c>
      <c r="C872" t="s">
        <v>1</v>
      </c>
    </row>
    <row r="873" spans="1:3" x14ac:dyDescent="0.2">
      <c r="A873" t="s">
        <v>866</v>
      </c>
      <c r="B873" t="str">
        <f>"13664960065"</f>
        <v>13664960065</v>
      </c>
      <c r="C873" t="s">
        <v>1</v>
      </c>
    </row>
    <row r="874" spans="1:3" x14ac:dyDescent="0.2">
      <c r="A874" t="s">
        <v>867</v>
      </c>
      <c r="B874" t="str">
        <f>"13085103808"</f>
        <v>13085103808</v>
      </c>
      <c r="C874" t="s">
        <v>1</v>
      </c>
    </row>
    <row r="875" spans="1:3" x14ac:dyDescent="0.2">
      <c r="A875" t="s">
        <v>868</v>
      </c>
      <c r="B875" t="str">
        <f>"13434236414"</f>
        <v>13434236414</v>
      </c>
      <c r="C875" t="s">
        <v>1</v>
      </c>
    </row>
    <row r="876" spans="1:3" x14ac:dyDescent="0.2">
      <c r="A876" t="s">
        <v>869</v>
      </c>
      <c r="B876" t="str">
        <f>"18257973016"</f>
        <v>18257973016</v>
      </c>
      <c r="C876" t="s">
        <v>1</v>
      </c>
    </row>
    <row r="877" spans="1:3" x14ac:dyDescent="0.2">
      <c r="A877" t="s">
        <v>870</v>
      </c>
      <c r="B877" t="str">
        <f>"13464809636"</f>
        <v>13464809636</v>
      </c>
      <c r="C877" t="s">
        <v>1</v>
      </c>
    </row>
    <row r="878" spans="1:3" x14ac:dyDescent="0.2">
      <c r="A878" t="s">
        <v>871</v>
      </c>
      <c r="B878" t="str">
        <f>"13539887611"</f>
        <v>13539887611</v>
      </c>
      <c r="C878" t="s">
        <v>1</v>
      </c>
    </row>
    <row r="879" spans="1:3" x14ac:dyDescent="0.2">
      <c r="A879" t="s">
        <v>872</v>
      </c>
      <c r="B879" t="str">
        <f>"18815175929"</f>
        <v>18815175929</v>
      </c>
      <c r="C879" t="s">
        <v>1</v>
      </c>
    </row>
    <row r="880" spans="1:3" x14ac:dyDescent="0.2">
      <c r="A880" t="s">
        <v>873</v>
      </c>
      <c r="B880" t="str">
        <f>"13799264920"</f>
        <v>13799264920</v>
      </c>
      <c r="C880" t="s">
        <v>1</v>
      </c>
    </row>
    <row r="881" spans="1:3" x14ac:dyDescent="0.2">
      <c r="A881" t="s">
        <v>874</v>
      </c>
      <c r="B881" t="str">
        <f>"15198348949"</f>
        <v>15198348949</v>
      </c>
      <c r="C881" t="s">
        <v>1</v>
      </c>
    </row>
    <row r="882" spans="1:3" x14ac:dyDescent="0.2">
      <c r="A882" t="s">
        <v>875</v>
      </c>
      <c r="B882" t="str">
        <f>"15866623428"</f>
        <v>15866623428</v>
      </c>
      <c r="C882" t="s">
        <v>1</v>
      </c>
    </row>
    <row r="883" spans="1:3" x14ac:dyDescent="0.2">
      <c r="A883" t="s">
        <v>876</v>
      </c>
      <c r="B883" t="str">
        <f>"17381011967"</f>
        <v>17381011967</v>
      </c>
      <c r="C883" t="s">
        <v>1</v>
      </c>
    </row>
    <row r="884" spans="1:3" x14ac:dyDescent="0.2">
      <c r="A884" t="s">
        <v>877</v>
      </c>
      <c r="B884" t="str">
        <f>"18380913184"</f>
        <v>18380913184</v>
      </c>
      <c r="C884" t="s">
        <v>1</v>
      </c>
    </row>
    <row r="885" spans="1:3" x14ac:dyDescent="0.2">
      <c r="A885" t="s">
        <v>878</v>
      </c>
      <c r="B885" t="str">
        <f>"15551118153"</f>
        <v>15551118153</v>
      </c>
      <c r="C885" t="s">
        <v>1</v>
      </c>
    </row>
    <row r="886" spans="1:3" x14ac:dyDescent="0.2">
      <c r="A886" t="s">
        <v>879</v>
      </c>
      <c r="B886" t="str">
        <f>"15159536282"</f>
        <v>15159536282</v>
      </c>
      <c r="C886" t="s">
        <v>1</v>
      </c>
    </row>
    <row r="887" spans="1:3" x14ac:dyDescent="0.2">
      <c r="A887" t="s">
        <v>880</v>
      </c>
      <c r="B887" t="str">
        <f>"13700635063"</f>
        <v>13700635063</v>
      </c>
      <c r="C887" t="s">
        <v>1</v>
      </c>
    </row>
    <row r="888" spans="1:3" x14ac:dyDescent="0.2">
      <c r="A888" t="s">
        <v>881</v>
      </c>
      <c r="B888" t="str">
        <f>"15859150117"</f>
        <v>15859150117</v>
      </c>
      <c r="C888" t="s">
        <v>1</v>
      </c>
    </row>
    <row r="889" spans="1:3" x14ac:dyDescent="0.2">
      <c r="A889" t="s">
        <v>882</v>
      </c>
      <c r="B889" t="str">
        <f>"18635992280"</f>
        <v>18635992280</v>
      </c>
      <c r="C889" t="s">
        <v>1</v>
      </c>
    </row>
    <row r="890" spans="1:3" x14ac:dyDescent="0.2">
      <c r="A890" t="s">
        <v>883</v>
      </c>
      <c r="B890" t="str">
        <f>"13836165663"</f>
        <v>13836165663</v>
      </c>
      <c r="C890" t="s">
        <v>1</v>
      </c>
    </row>
    <row r="891" spans="1:3" x14ac:dyDescent="0.2">
      <c r="A891" t="s">
        <v>884</v>
      </c>
      <c r="B891" t="str">
        <f>"15969369034"</f>
        <v>15969369034</v>
      </c>
      <c r="C891" t="s">
        <v>1</v>
      </c>
    </row>
    <row r="892" spans="1:3" x14ac:dyDescent="0.2">
      <c r="A892" t="s">
        <v>885</v>
      </c>
      <c r="B892" t="str">
        <f>"17762599271"</f>
        <v>17762599271</v>
      </c>
      <c r="C892" t="s">
        <v>1</v>
      </c>
    </row>
    <row r="893" spans="1:3" x14ac:dyDescent="0.2">
      <c r="A893" t="s">
        <v>886</v>
      </c>
      <c r="B893" t="str">
        <f>"18315617652"</f>
        <v>18315617652</v>
      </c>
      <c r="C893" t="s">
        <v>1</v>
      </c>
    </row>
    <row r="894" spans="1:3" x14ac:dyDescent="0.2">
      <c r="A894" t="s">
        <v>887</v>
      </c>
      <c r="B894" t="str">
        <f>"17614742017"</f>
        <v>17614742017</v>
      </c>
      <c r="C894" t="s">
        <v>1</v>
      </c>
    </row>
    <row r="895" spans="1:3" x14ac:dyDescent="0.2">
      <c r="A895" t="s">
        <v>888</v>
      </c>
      <c r="B895" t="str">
        <f>"18833113133"</f>
        <v>18833113133</v>
      </c>
      <c r="C895" t="s">
        <v>1</v>
      </c>
    </row>
    <row r="896" spans="1:3" x14ac:dyDescent="0.2">
      <c r="A896" t="s">
        <v>889</v>
      </c>
      <c r="B896" t="str">
        <f>"15679085856"</f>
        <v>15679085856</v>
      </c>
      <c r="C896" t="s">
        <v>1</v>
      </c>
    </row>
    <row r="897" spans="1:3" x14ac:dyDescent="0.2">
      <c r="A897" t="s">
        <v>890</v>
      </c>
      <c r="B897" t="str">
        <f>"18743485768"</f>
        <v>18743485768</v>
      </c>
      <c r="C897" t="s">
        <v>1</v>
      </c>
    </row>
    <row r="898" spans="1:3" x14ac:dyDescent="0.2">
      <c r="A898" t="s">
        <v>891</v>
      </c>
      <c r="B898" t="str">
        <f>"13799850673"</f>
        <v>13799850673</v>
      </c>
      <c r="C898" t="s">
        <v>1</v>
      </c>
    </row>
    <row r="899" spans="1:3" x14ac:dyDescent="0.2">
      <c r="A899" t="s">
        <v>892</v>
      </c>
      <c r="B899" t="str">
        <f>"15872344235"</f>
        <v>15872344235</v>
      </c>
      <c r="C899" t="s">
        <v>1</v>
      </c>
    </row>
    <row r="900" spans="1:3" x14ac:dyDescent="0.2">
      <c r="A900" t="s">
        <v>893</v>
      </c>
      <c r="B900" t="str">
        <f>"15356567483"</f>
        <v>15356567483</v>
      </c>
      <c r="C900" t="s">
        <v>1</v>
      </c>
    </row>
    <row r="901" spans="1:3" x14ac:dyDescent="0.2">
      <c r="A901" t="s">
        <v>894</v>
      </c>
      <c r="B901" t="str">
        <f>"18526549945"</f>
        <v>18526549945</v>
      </c>
      <c r="C901" t="s">
        <v>1</v>
      </c>
    </row>
    <row r="902" spans="1:3" x14ac:dyDescent="0.2">
      <c r="A902" t="s">
        <v>895</v>
      </c>
      <c r="B902" t="str">
        <f>"18863382533"</f>
        <v>18863382533</v>
      </c>
      <c r="C902" t="s">
        <v>1</v>
      </c>
    </row>
    <row r="903" spans="1:3" x14ac:dyDescent="0.2">
      <c r="A903" t="s">
        <v>896</v>
      </c>
      <c r="B903" t="str">
        <f>"15941275673"</f>
        <v>15941275673</v>
      </c>
      <c r="C903" t="s">
        <v>1</v>
      </c>
    </row>
    <row r="904" spans="1:3" x14ac:dyDescent="0.2">
      <c r="A904" t="s">
        <v>897</v>
      </c>
      <c r="B904" t="str">
        <f>"13340887558"</f>
        <v>13340887558</v>
      </c>
      <c r="C904" t="s">
        <v>1</v>
      </c>
    </row>
    <row r="905" spans="1:3" x14ac:dyDescent="0.2">
      <c r="A905" t="s">
        <v>898</v>
      </c>
      <c r="B905" t="str">
        <f>"17507096767"</f>
        <v>17507096767</v>
      </c>
      <c r="C905" t="s">
        <v>1</v>
      </c>
    </row>
    <row r="906" spans="1:3" x14ac:dyDescent="0.2">
      <c r="A906" t="s">
        <v>899</v>
      </c>
      <c r="B906" t="str">
        <f>"13550122389"</f>
        <v>13550122389</v>
      </c>
      <c r="C906" t="s">
        <v>1</v>
      </c>
    </row>
    <row r="907" spans="1:3" x14ac:dyDescent="0.2">
      <c r="A907" t="s">
        <v>900</v>
      </c>
      <c r="B907" t="str">
        <f>"13947416521"</f>
        <v>13947416521</v>
      </c>
      <c r="C907" t="s">
        <v>1</v>
      </c>
    </row>
    <row r="908" spans="1:3" x14ac:dyDescent="0.2">
      <c r="A908" t="s">
        <v>901</v>
      </c>
      <c r="B908" t="str">
        <f>"13959093530"</f>
        <v>13959093530</v>
      </c>
      <c r="C908" t="s">
        <v>1</v>
      </c>
    </row>
    <row r="909" spans="1:3" x14ac:dyDescent="0.2">
      <c r="A909" t="s">
        <v>902</v>
      </c>
      <c r="B909" t="str">
        <f>"18516116929"</f>
        <v>18516116929</v>
      </c>
      <c r="C909" t="s">
        <v>1</v>
      </c>
    </row>
    <row r="910" spans="1:3" x14ac:dyDescent="0.2">
      <c r="A910" t="s">
        <v>15</v>
      </c>
      <c r="B910" t="str">
        <f>"13437288120"</f>
        <v>13437288120</v>
      </c>
      <c r="C910" t="s">
        <v>1</v>
      </c>
    </row>
    <row r="911" spans="1:3" x14ac:dyDescent="0.2">
      <c r="A911" t="s">
        <v>479</v>
      </c>
      <c r="B911" t="str">
        <f>"15928972143"</f>
        <v>15928972143</v>
      </c>
      <c r="C911" t="s">
        <v>1</v>
      </c>
    </row>
    <row r="912" spans="1:3" x14ac:dyDescent="0.2">
      <c r="A912" t="s">
        <v>903</v>
      </c>
      <c r="B912" t="str">
        <f>"13566696864"</f>
        <v>13566696864</v>
      </c>
      <c r="C912" t="s">
        <v>1</v>
      </c>
    </row>
    <row r="913" spans="1:3" x14ac:dyDescent="0.2">
      <c r="A913" t="s">
        <v>904</v>
      </c>
      <c r="B913" t="str">
        <f>"13688122979"</f>
        <v>13688122979</v>
      </c>
      <c r="C913" t="s">
        <v>1</v>
      </c>
    </row>
    <row r="914" spans="1:3" x14ac:dyDescent="0.2">
      <c r="A914" t="s">
        <v>905</v>
      </c>
      <c r="B914" t="str">
        <f>"13539088231"</f>
        <v>13539088231</v>
      </c>
      <c r="C914" t="s">
        <v>1</v>
      </c>
    </row>
    <row r="915" spans="1:3" x14ac:dyDescent="0.2">
      <c r="A915" t="s">
        <v>906</v>
      </c>
      <c r="B915" t="str">
        <f>"13058662355"</f>
        <v>13058662355</v>
      </c>
      <c r="C915" t="s">
        <v>1</v>
      </c>
    </row>
    <row r="916" spans="1:3" x14ac:dyDescent="0.2">
      <c r="A916" t="s">
        <v>907</v>
      </c>
      <c r="B916" t="str">
        <f>"13965480820"</f>
        <v>13965480820</v>
      </c>
      <c r="C916" t="s">
        <v>1</v>
      </c>
    </row>
    <row r="917" spans="1:3" x14ac:dyDescent="0.2">
      <c r="A917" t="s">
        <v>908</v>
      </c>
      <c r="B917" t="str">
        <f>"13327890111"</f>
        <v>13327890111</v>
      </c>
      <c r="C917" t="s">
        <v>1</v>
      </c>
    </row>
    <row r="918" spans="1:3" x14ac:dyDescent="0.2">
      <c r="A918" t="s">
        <v>909</v>
      </c>
      <c r="B918" t="str">
        <f>"13666392709"</f>
        <v>13666392709</v>
      </c>
      <c r="C918" t="s">
        <v>1</v>
      </c>
    </row>
    <row r="919" spans="1:3" x14ac:dyDescent="0.2">
      <c r="A919" t="s">
        <v>910</v>
      </c>
      <c r="B919" t="str">
        <f>"13533899512"</f>
        <v>13533899512</v>
      </c>
      <c r="C919" t="s">
        <v>1</v>
      </c>
    </row>
    <row r="920" spans="1:3" x14ac:dyDescent="0.2">
      <c r="A920" t="s">
        <v>911</v>
      </c>
      <c r="B920" t="str">
        <f>"13102345381"</f>
        <v>13102345381</v>
      </c>
      <c r="C920" t="s">
        <v>1</v>
      </c>
    </row>
    <row r="921" spans="1:3" x14ac:dyDescent="0.2">
      <c r="A921" t="s">
        <v>912</v>
      </c>
      <c r="B921" t="str">
        <f>"18566033134"</f>
        <v>18566033134</v>
      </c>
      <c r="C921" t="s">
        <v>1</v>
      </c>
    </row>
    <row r="922" spans="1:3" x14ac:dyDescent="0.2">
      <c r="A922" t="s">
        <v>913</v>
      </c>
      <c r="B922" t="str">
        <f>"13807688170"</f>
        <v>13807688170</v>
      </c>
      <c r="C922" t="s">
        <v>1</v>
      </c>
    </row>
    <row r="923" spans="1:3" x14ac:dyDescent="0.2">
      <c r="A923" t="s">
        <v>914</v>
      </c>
      <c r="B923" t="str">
        <f>"18654107231"</f>
        <v>18654107231</v>
      </c>
      <c r="C923" t="s">
        <v>1</v>
      </c>
    </row>
    <row r="924" spans="1:3" x14ac:dyDescent="0.2">
      <c r="A924" t="s">
        <v>915</v>
      </c>
      <c r="B924" t="str">
        <f>"15147264244"</f>
        <v>15147264244</v>
      </c>
      <c r="C924" t="s">
        <v>1</v>
      </c>
    </row>
    <row r="925" spans="1:3" x14ac:dyDescent="0.2">
      <c r="A925" t="s">
        <v>916</v>
      </c>
      <c r="B925" t="str">
        <f>"13630558687"</f>
        <v>13630558687</v>
      </c>
      <c r="C925" t="s">
        <v>1</v>
      </c>
    </row>
    <row r="926" spans="1:3" x14ac:dyDescent="0.2">
      <c r="A926" t="s">
        <v>917</v>
      </c>
      <c r="B926" t="str">
        <f>"18313968856"</f>
        <v>18313968856</v>
      </c>
      <c r="C926" t="s">
        <v>1</v>
      </c>
    </row>
    <row r="927" spans="1:3" x14ac:dyDescent="0.2">
      <c r="A927" t="s">
        <v>918</v>
      </c>
      <c r="B927" t="str">
        <f>"17380766967"</f>
        <v>17380766967</v>
      </c>
      <c r="C927" t="s">
        <v>1</v>
      </c>
    </row>
    <row r="928" spans="1:3" x14ac:dyDescent="0.2">
      <c r="A928" t="s">
        <v>919</v>
      </c>
      <c r="B928" t="str">
        <f>"15940975357"</f>
        <v>15940975357</v>
      </c>
      <c r="C928" t="s">
        <v>1</v>
      </c>
    </row>
    <row r="929" spans="1:3" x14ac:dyDescent="0.2">
      <c r="A929" t="s">
        <v>920</v>
      </c>
      <c r="B929" t="str">
        <f>"15248801204"</f>
        <v>15248801204</v>
      </c>
      <c r="C929" t="s">
        <v>1</v>
      </c>
    </row>
    <row r="930" spans="1:3" x14ac:dyDescent="0.2">
      <c r="A930" t="s">
        <v>921</v>
      </c>
      <c r="B930" t="str">
        <f>"13133913251"</f>
        <v>13133913251</v>
      </c>
      <c r="C930" t="s">
        <v>1</v>
      </c>
    </row>
    <row r="931" spans="1:3" x14ac:dyDescent="0.2">
      <c r="A931" t="s">
        <v>922</v>
      </c>
      <c r="B931" t="str">
        <f>"15037806931"</f>
        <v>15037806931</v>
      </c>
      <c r="C931" t="s">
        <v>1</v>
      </c>
    </row>
    <row r="932" spans="1:3" x14ac:dyDescent="0.2">
      <c r="A932" t="s">
        <v>923</v>
      </c>
      <c r="B932" t="str">
        <f>"15812150932"</f>
        <v>15812150932</v>
      </c>
      <c r="C932" t="s">
        <v>1</v>
      </c>
    </row>
    <row r="933" spans="1:3" x14ac:dyDescent="0.2">
      <c r="A933" t="s">
        <v>924</v>
      </c>
      <c r="B933" t="str">
        <f>"18616933833"</f>
        <v>18616933833</v>
      </c>
      <c r="C933" t="s">
        <v>1</v>
      </c>
    </row>
    <row r="934" spans="1:3" x14ac:dyDescent="0.2">
      <c r="A934" t="s">
        <v>925</v>
      </c>
      <c r="B934" t="str">
        <f>"15102192348"</f>
        <v>15102192348</v>
      </c>
      <c r="C934" t="s">
        <v>1</v>
      </c>
    </row>
    <row r="935" spans="1:3" x14ac:dyDescent="0.2">
      <c r="A935" t="s">
        <v>926</v>
      </c>
      <c r="B935" t="str">
        <f>"18382951005"</f>
        <v>18382951005</v>
      </c>
      <c r="C935" t="s">
        <v>1</v>
      </c>
    </row>
    <row r="936" spans="1:3" x14ac:dyDescent="0.2">
      <c r="A936" t="s">
        <v>927</v>
      </c>
      <c r="B936" t="str">
        <f>"13437518112"</f>
        <v>13437518112</v>
      </c>
      <c r="C936" t="s">
        <v>1</v>
      </c>
    </row>
    <row r="937" spans="1:3" x14ac:dyDescent="0.2">
      <c r="A937" t="s">
        <v>928</v>
      </c>
      <c r="B937" t="str">
        <f>"18090216536"</f>
        <v>18090216536</v>
      </c>
      <c r="C937" t="s">
        <v>1</v>
      </c>
    </row>
    <row r="938" spans="1:3" x14ac:dyDescent="0.2">
      <c r="A938" t="s">
        <v>929</v>
      </c>
      <c r="B938" t="str">
        <f>"13521968684"</f>
        <v>13521968684</v>
      </c>
      <c r="C938" t="s">
        <v>1</v>
      </c>
    </row>
    <row r="939" spans="1:3" x14ac:dyDescent="0.2">
      <c r="A939" t="s">
        <v>930</v>
      </c>
      <c r="B939" t="str">
        <f>"15705984155"</f>
        <v>15705984155</v>
      </c>
      <c r="C939" t="s">
        <v>1</v>
      </c>
    </row>
    <row r="940" spans="1:3" x14ac:dyDescent="0.2">
      <c r="A940" t="s">
        <v>931</v>
      </c>
      <c r="B940" t="str">
        <f>"18761059122"</f>
        <v>18761059122</v>
      </c>
      <c r="C940" t="s">
        <v>1</v>
      </c>
    </row>
    <row r="941" spans="1:3" x14ac:dyDescent="0.2">
      <c r="A941" t="s">
        <v>932</v>
      </c>
      <c r="B941" t="str">
        <f>"17689801549"</f>
        <v>17689801549</v>
      </c>
      <c r="C941" t="s">
        <v>1</v>
      </c>
    </row>
    <row r="942" spans="1:3" x14ac:dyDescent="0.2">
      <c r="A942" t="s">
        <v>933</v>
      </c>
      <c r="B942" t="str">
        <f>"17692332773"</f>
        <v>17692332773</v>
      </c>
      <c r="C942" t="s">
        <v>1</v>
      </c>
    </row>
    <row r="943" spans="1:3" x14ac:dyDescent="0.2">
      <c r="A943" t="s">
        <v>934</v>
      </c>
      <c r="B943" t="str">
        <f>"15082810170"</f>
        <v>15082810170</v>
      </c>
      <c r="C943" t="s">
        <v>1</v>
      </c>
    </row>
    <row r="944" spans="1:3" x14ac:dyDescent="0.2">
      <c r="A944" t="s">
        <v>935</v>
      </c>
      <c r="B944" t="str">
        <f>"18672396521"</f>
        <v>18672396521</v>
      </c>
      <c r="C944" t="s">
        <v>1</v>
      </c>
    </row>
    <row r="945" spans="1:3" x14ac:dyDescent="0.2">
      <c r="A945" t="s">
        <v>936</v>
      </c>
      <c r="B945" t="str">
        <f>"18815173933"</f>
        <v>18815173933</v>
      </c>
      <c r="C945" t="s">
        <v>1</v>
      </c>
    </row>
    <row r="946" spans="1:3" x14ac:dyDescent="0.2">
      <c r="A946" t="s">
        <v>937</v>
      </c>
      <c r="B946" t="str">
        <f>"15861139212"</f>
        <v>15861139212</v>
      </c>
      <c r="C946" t="s">
        <v>1</v>
      </c>
    </row>
    <row r="947" spans="1:3" x14ac:dyDescent="0.2">
      <c r="A947" t="s">
        <v>938</v>
      </c>
      <c r="B947" t="str">
        <f>"18787299975"</f>
        <v>18787299975</v>
      </c>
      <c r="C947" t="s">
        <v>1</v>
      </c>
    </row>
    <row r="948" spans="1:3" x14ac:dyDescent="0.2">
      <c r="A948" t="s">
        <v>939</v>
      </c>
      <c r="B948" t="str">
        <f>"18372519940"</f>
        <v>18372519940</v>
      </c>
      <c r="C948" t="s">
        <v>1</v>
      </c>
    </row>
    <row r="949" spans="1:3" x14ac:dyDescent="0.2">
      <c r="A949" t="s">
        <v>940</v>
      </c>
      <c r="B949" t="str">
        <f>"14786858606"</f>
        <v>14786858606</v>
      </c>
      <c r="C949" t="s">
        <v>1</v>
      </c>
    </row>
    <row r="950" spans="1:3" x14ac:dyDescent="0.2">
      <c r="A950" t="s">
        <v>941</v>
      </c>
      <c r="B950" t="str">
        <f>"15087703075"</f>
        <v>15087703075</v>
      </c>
      <c r="C950" t="s">
        <v>1</v>
      </c>
    </row>
    <row r="951" spans="1:3" x14ac:dyDescent="0.2">
      <c r="A951" t="s">
        <v>942</v>
      </c>
      <c r="B951" t="str">
        <f>"18535363017"</f>
        <v>18535363017</v>
      </c>
      <c r="C951" t="s">
        <v>1</v>
      </c>
    </row>
    <row r="952" spans="1:3" x14ac:dyDescent="0.2">
      <c r="A952" t="s">
        <v>943</v>
      </c>
      <c r="B952" t="str">
        <f>"15140293898"</f>
        <v>15140293898</v>
      </c>
      <c r="C952" t="s">
        <v>1</v>
      </c>
    </row>
    <row r="953" spans="1:3" x14ac:dyDescent="0.2">
      <c r="A953" t="s">
        <v>944</v>
      </c>
      <c r="B953" t="str">
        <f>"15212789233"</f>
        <v>15212789233</v>
      </c>
      <c r="C953" t="s">
        <v>1</v>
      </c>
    </row>
    <row r="954" spans="1:3" x14ac:dyDescent="0.2">
      <c r="A954" t="s">
        <v>945</v>
      </c>
      <c r="B954" t="str">
        <f>"18229152101"</f>
        <v>18229152101</v>
      </c>
      <c r="C954" t="s">
        <v>1</v>
      </c>
    </row>
    <row r="955" spans="1:3" x14ac:dyDescent="0.2">
      <c r="A955" t="s">
        <v>946</v>
      </c>
      <c r="B955" t="str">
        <f>"18325838371"</f>
        <v>18325838371</v>
      </c>
      <c r="C955" t="s">
        <v>1</v>
      </c>
    </row>
    <row r="956" spans="1:3" x14ac:dyDescent="0.2">
      <c r="A956" t="s">
        <v>947</v>
      </c>
      <c r="B956" t="str">
        <f>"15840892179"</f>
        <v>15840892179</v>
      </c>
      <c r="C956" t="s">
        <v>1</v>
      </c>
    </row>
    <row r="957" spans="1:3" x14ac:dyDescent="0.2">
      <c r="A957" t="s">
        <v>948</v>
      </c>
      <c r="B957" t="str">
        <f>"13527371560"</f>
        <v>13527371560</v>
      </c>
      <c r="C957" t="s">
        <v>1</v>
      </c>
    </row>
    <row r="958" spans="1:3" x14ac:dyDescent="0.2">
      <c r="A958" t="s">
        <v>949</v>
      </c>
      <c r="B958" t="str">
        <f>"18780726624"</f>
        <v>18780726624</v>
      </c>
      <c r="C958" t="s">
        <v>1</v>
      </c>
    </row>
    <row r="959" spans="1:3" x14ac:dyDescent="0.2">
      <c r="A959" t="s">
        <v>950</v>
      </c>
      <c r="B959" t="str">
        <f>"15567052227"</f>
        <v>15567052227</v>
      </c>
      <c r="C959" t="s">
        <v>1</v>
      </c>
    </row>
    <row r="960" spans="1:3" x14ac:dyDescent="0.2">
      <c r="A960" t="s">
        <v>951</v>
      </c>
      <c r="B960" t="str">
        <f>"15224777341"</f>
        <v>15224777341</v>
      </c>
      <c r="C960" t="s">
        <v>1</v>
      </c>
    </row>
    <row r="961" spans="1:3" x14ac:dyDescent="0.2">
      <c r="A961" t="s">
        <v>952</v>
      </c>
      <c r="B961" t="str">
        <f>"18545840489"</f>
        <v>18545840489</v>
      </c>
      <c r="C961" t="s">
        <v>1</v>
      </c>
    </row>
    <row r="962" spans="1:3" x14ac:dyDescent="0.2">
      <c r="A962" t="s">
        <v>953</v>
      </c>
      <c r="B962" t="str">
        <f>"18647145976"</f>
        <v>18647145976</v>
      </c>
      <c r="C962" t="s">
        <v>1</v>
      </c>
    </row>
    <row r="963" spans="1:3" x14ac:dyDescent="0.2">
      <c r="A963" t="s">
        <v>954</v>
      </c>
      <c r="B963" t="str">
        <f>"13338913930"</f>
        <v>13338913930</v>
      </c>
      <c r="C963" t="s">
        <v>1</v>
      </c>
    </row>
    <row r="964" spans="1:3" x14ac:dyDescent="0.2">
      <c r="A964" t="s">
        <v>955</v>
      </c>
      <c r="B964" t="str">
        <f>"18677465066"</f>
        <v>18677465066</v>
      </c>
      <c r="C964" t="s">
        <v>1</v>
      </c>
    </row>
    <row r="965" spans="1:3" x14ac:dyDescent="0.2">
      <c r="A965" t="s">
        <v>956</v>
      </c>
      <c r="B965" t="str">
        <f>"15828470933"</f>
        <v>15828470933</v>
      </c>
      <c r="C965" t="s">
        <v>1</v>
      </c>
    </row>
    <row r="966" spans="1:3" x14ac:dyDescent="0.2">
      <c r="A966" t="s">
        <v>957</v>
      </c>
      <c r="B966" t="str">
        <f>"18790207943"</f>
        <v>18790207943</v>
      </c>
      <c r="C966" t="s">
        <v>1</v>
      </c>
    </row>
    <row r="967" spans="1:3" x14ac:dyDescent="0.2">
      <c r="A967" t="s">
        <v>958</v>
      </c>
      <c r="B967" t="str">
        <f>"18626415406"</f>
        <v>18626415406</v>
      </c>
      <c r="C967" t="s">
        <v>1</v>
      </c>
    </row>
    <row r="968" spans="1:3" x14ac:dyDescent="0.2">
      <c r="A968" t="s">
        <v>959</v>
      </c>
      <c r="B968" t="str">
        <f>"15892478827"</f>
        <v>15892478827</v>
      </c>
      <c r="C968" t="s">
        <v>1</v>
      </c>
    </row>
    <row r="969" spans="1:3" x14ac:dyDescent="0.2">
      <c r="A969" t="s">
        <v>960</v>
      </c>
      <c r="B969" t="str">
        <f>"18747175171"</f>
        <v>18747175171</v>
      </c>
      <c r="C969" t="s">
        <v>1</v>
      </c>
    </row>
    <row r="970" spans="1:3" x14ac:dyDescent="0.2">
      <c r="A970" t="s">
        <v>961</v>
      </c>
      <c r="B970" t="str">
        <f>"18318351211"</f>
        <v>18318351211</v>
      </c>
      <c r="C970" t="s">
        <v>1</v>
      </c>
    </row>
    <row r="971" spans="1:3" x14ac:dyDescent="0.2">
      <c r="A971" t="s">
        <v>962</v>
      </c>
      <c r="B971" t="str">
        <f>"18697950961"</f>
        <v>18697950961</v>
      </c>
      <c r="C971" t="s">
        <v>1</v>
      </c>
    </row>
    <row r="972" spans="1:3" x14ac:dyDescent="0.2">
      <c r="A972" t="s">
        <v>963</v>
      </c>
      <c r="B972" t="str">
        <f>"15911808110"</f>
        <v>15911808110</v>
      </c>
      <c r="C972" t="s">
        <v>1</v>
      </c>
    </row>
    <row r="973" spans="1:3" x14ac:dyDescent="0.2">
      <c r="A973" t="s">
        <v>964</v>
      </c>
      <c r="B973" t="str">
        <f>"13802827474"</f>
        <v>13802827474</v>
      </c>
      <c r="C973" t="s">
        <v>1</v>
      </c>
    </row>
    <row r="974" spans="1:3" x14ac:dyDescent="0.2">
      <c r="A974" t="s">
        <v>965</v>
      </c>
      <c r="B974" t="str">
        <f>"15734666645"</f>
        <v>15734666645</v>
      </c>
      <c r="C974" t="s">
        <v>1</v>
      </c>
    </row>
    <row r="975" spans="1:3" x14ac:dyDescent="0.2">
      <c r="A975" t="s">
        <v>966</v>
      </c>
      <c r="B975" t="str">
        <f>"15289751429"</f>
        <v>15289751429</v>
      </c>
      <c r="C975" t="s">
        <v>1</v>
      </c>
    </row>
    <row r="976" spans="1:3" x14ac:dyDescent="0.2">
      <c r="A976" t="s">
        <v>967</v>
      </c>
      <c r="B976" t="str">
        <f>"15670000588"</f>
        <v>15670000588</v>
      </c>
      <c r="C976" t="s">
        <v>1</v>
      </c>
    </row>
    <row r="977" spans="1:3" x14ac:dyDescent="0.2">
      <c r="A977" t="s">
        <v>968</v>
      </c>
      <c r="B977" t="str">
        <f>"18826089277"</f>
        <v>18826089277</v>
      </c>
      <c r="C977" t="s">
        <v>1</v>
      </c>
    </row>
    <row r="978" spans="1:3" x14ac:dyDescent="0.2">
      <c r="A978" t="s">
        <v>969</v>
      </c>
      <c r="B978" t="str">
        <f>"13895027993"</f>
        <v>13895027993</v>
      </c>
      <c r="C978" t="s">
        <v>1</v>
      </c>
    </row>
    <row r="979" spans="1:3" x14ac:dyDescent="0.2">
      <c r="A979" t="s">
        <v>970</v>
      </c>
      <c r="B979" t="str">
        <f>"13789525679"</f>
        <v>13789525679</v>
      </c>
      <c r="C979" t="s">
        <v>1</v>
      </c>
    </row>
    <row r="980" spans="1:3" x14ac:dyDescent="0.2">
      <c r="A980" t="s">
        <v>971</v>
      </c>
      <c r="B980" t="str">
        <f>"15237617281"</f>
        <v>15237617281</v>
      </c>
      <c r="C980" t="s">
        <v>1</v>
      </c>
    </row>
    <row r="981" spans="1:3" x14ac:dyDescent="0.2">
      <c r="A981" t="s">
        <v>972</v>
      </c>
      <c r="B981" t="str">
        <f>"15206992230"</f>
        <v>15206992230</v>
      </c>
      <c r="C981" t="s">
        <v>1</v>
      </c>
    </row>
    <row r="982" spans="1:3" x14ac:dyDescent="0.2">
      <c r="A982" t="s">
        <v>973</v>
      </c>
      <c r="B982" t="str">
        <f>"15099316094"</f>
        <v>15099316094</v>
      </c>
      <c r="C982" t="s">
        <v>1</v>
      </c>
    </row>
    <row r="983" spans="1:3" x14ac:dyDescent="0.2">
      <c r="A983" t="s">
        <v>974</v>
      </c>
      <c r="B983" t="str">
        <f>"15866325280"</f>
        <v>15866325280</v>
      </c>
      <c r="C983" t="s">
        <v>1</v>
      </c>
    </row>
    <row r="984" spans="1:3" x14ac:dyDescent="0.2">
      <c r="A984" t="s">
        <v>975</v>
      </c>
      <c r="B984" t="str">
        <f>"15016611003"</f>
        <v>15016611003</v>
      </c>
      <c r="C984" t="s">
        <v>1</v>
      </c>
    </row>
    <row r="985" spans="1:3" x14ac:dyDescent="0.2">
      <c r="A985" t="s">
        <v>976</v>
      </c>
      <c r="B985" t="str">
        <f>"13559828636"</f>
        <v>13559828636</v>
      </c>
      <c r="C985" t="s">
        <v>1</v>
      </c>
    </row>
    <row r="986" spans="1:3" x14ac:dyDescent="0.2">
      <c r="A986" t="s">
        <v>977</v>
      </c>
      <c r="B986" t="str">
        <f>"13813583537"</f>
        <v>13813583537</v>
      </c>
      <c r="C986" t="s">
        <v>1</v>
      </c>
    </row>
    <row r="987" spans="1:3" x14ac:dyDescent="0.2">
      <c r="A987" t="s">
        <v>978</v>
      </c>
      <c r="B987" t="str">
        <f>"18379782139"</f>
        <v>18379782139</v>
      </c>
      <c r="C987" t="s">
        <v>1</v>
      </c>
    </row>
    <row r="988" spans="1:3" x14ac:dyDescent="0.2">
      <c r="A988" t="s">
        <v>979</v>
      </c>
      <c r="B988" t="str">
        <f>"15705139633"</f>
        <v>15705139633</v>
      </c>
      <c r="C988" t="s">
        <v>1</v>
      </c>
    </row>
    <row r="989" spans="1:3" x14ac:dyDescent="0.2">
      <c r="A989" t="s">
        <v>980</v>
      </c>
      <c r="B989" t="str">
        <f>"13255937230"</f>
        <v>13255937230</v>
      </c>
      <c r="C989" t="s">
        <v>1</v>
      </c>
    </row>
    <row r="990" spans="1:3" x14ac:dyDescent="0.2">
      <c r="A990" t="s">
        <v>981</v>
      </c>
      <c r="B990" t="str">
        <f>"18121723752"</f>
        <v>18121723752</v>
      </c>
      <c r="C990" t="s">
        <v>1</v>
      </c>
    </row>
    <row r="991" spans="1:3" x14ac:dyDescent="0.2">
      <c r="A991" t="s">
        <v>982</v>
      </c>
      <c r="B991" t="str">
        <f>"13910340056"</f>
        <v>13910340056</v>
      </c>
      <c r="C991" t="s">
        <v>1</v>
      </c>
    </row>
    <row r="992" spans="1:3" x14ac:dyDescent="0.2">
      <c r="A992" t="s">
        <v>983</v>
      </c>
      <c r="B992" t="str">
        <f>"18677794312"</f>
        <v>18677794312</v>
      </c>
      <c r="C992" t="s">
        <v>1</v>
      </c>
    </row>
    <row r="993" spans="1:3" x14ac:dyDescent="0.2">
      <c r="A993" t="s">
        <v>984</v>
      </c>
      <c r="B993" t="str">
        <f>"18240592315"</f>
        <v>18240592315</v>
      </c>
      <c r="C993" t="s">
        <v>1</v>
      </c>
    </row>
    <row r="994" spans="1:3" x14ac:dyDescent="0.2">
      <c r="A994" t="s">
        <v>985</v>
      </c>
      <c r="B994" t="str">
        <f>"13828771653"</f>
        <v>13828771653</v>
      </c>
      <c r="C994" t="s">
        <v>1</v>
      </c>
    </row>
    <row r="995" spans="1:3" x14ac:dyDescent="0.2">
      <c r="A995" t="s">
        <v>986</v>
      </c>
      <c r="B995" t="str">
        <f>"18750549120"</f>
        <v>18750549120</v>
      </c>
      <c r="C995" t="s">
        <v>1</v>
      </c>
    </row>
    <row r="996" spans="1:3" x14ac:dyDescent="0.2">
      <c r="A996" t="s">
        <v>987</v>
      </c>
      <c r="B996" t="str">
        <f>"15974705790"</f>
        <v>15974705790</v>
      </c>
      <c r="C996" t="s">
        <v>1</v>
      </c>
    </row>
    <row r="997" spans="1:3" x14ac:dyDescent="0.2">
      <c r="A997" t="s">
        <v>988</v>
      </c>
      <c r="B997" t="str">
        <f>"18634390848"</f>
        <v>18634390848</v>
      </c>
      <c r="C997" t="s">
        <v>1</v>
      </c>
    </row>
    <row r="998" spans="1:3" x14ac:dyDescent="0.2">
      <c r="A998" t="s">
        <v>989</v>
      </c>
      <c r="B998" t="str">
        <f>"18205776632"</f>
        <v>18205776632</v>
      </c>
      <c r="C998" t="s">
        <v>1</v>
      </c>
    </row>
    <row r="999" spans="1:3" x14ac:dyDescent="0.2">
      <c r="A999" t="s">
        <v>990</v>
      </c>
      <c r="B999" t="str">
        <f>"13705129747"</f>
        <v>13705129747</v>
      </c>
      <c r="C999" t="s">
        <v>1</v>
      </c>
    </row>
    <row r="1000" spans="1:3" x14ac:dyDescent="0.2">
      <c r="A1000" t="s">
        <v>991</v>
      </c>
      <c r="B1000" t="str">
        <f>"18168600977"</f>
        <v>18168600977</v>
      </c>
      <c r="C1000" t="s">
        <v>1</v>
      </c>
    </row>
    <row r="1001" spans="1:3" x14ac:dyDescent="0.2">
      <c r="A1001" t="s">
        <v>992</v>
      </c>
      <c r="B1001" t="str">
        <f>"18548200216"</f>
        <v>18548200216</v>
      </c>
      <c r="C1001" t="s">
        <v>1</v>
      </c>
    </row>
    <row r="1002" spans="1:3" x14ac:dyDescent="0.2">
      <c r="A1002" t="s">
        <v>993</v>
      </c>
      <c r="B1002" t="str">
        <f>"18628592958"</f>
        <v>18628592958</v>
      </c>
      <c r="C1002" t="s">
        <v>1</v>
      </c>
    </row>
    <row r="1003" spans="1:3" x14ac:dyDescent="0.2">
      <c r="A1003" t="s">
        <v>994</v>
      </c>
      <c r="B1003" t="str">
        <f>"15262078432"</f>
        <v>15262078432</v>
      </c>
      <c r="C1003" t="s">
        <v>1</v>
      </c>
    </row>
    <row r="1004" spans="1:3" x14ac:dyDescent="0.2">
      <c r="A1004" t="s">
        <v>995</v>
      </c>
      <c r="B1004" t="str">
        <f>"18279506333"</f>
        <v>18279506333</v>
      </c>
      <c r="C1004" t="s">
        <v>1</v>
      </c>
    </row>
    <row r="1005" spans="1:3" x14ac:dyDescent="0.2">
      <c r="A1005" t="s">
        <v>996</v>
      </c>
      <c r="B1005" t="str">
        <f>"13987117684"</f>
        <v>13987117684</v>
      </c>
      <c r="C1005" t="s">
        <v>1</v>
      </c>
    </row>
    <row r="1006" spans="1:3" x14ac:dyDescent="0.2">
      <c r="A1006" t="s">
        <v>997</v>
      </c>
      <c r="B1006" t="str">
        <f>"13738058721"</f>
        <v>13738058721</v>
      </c>
      <c r="C1006" t="s">
        <v>1</v>
      </c>
    </row>
    <row r="1007" spans="1:3" x14ac:dyDescent="0.2">
      <c r="A1007" t="s">
        <v>998</v>
      </c>
      <c r="B1007" t="str">
        <f>"13688671234"</f>
        <v>13688671234</v>
      </c>
      <c r="C1007" t="s">
        <v>1</v>
      </c>
    </row>
    <row r="1008" spans="1:3" x14ac:dyDescent="0.2">
      <c r="A1008" t="s">
        <v>999</v>
      </c>
      <c r="B1008" t="str">
        <f>"15957500518"</f>
        <v>15957500518</v>
      </c>
      <c r="C1008" t="s">
        <v>1</v>
      </c>
    </row>
    <row r="1009" spans="1:3" x14ac:dyDescent="0.2">
      <c r="A1009" t="s">
        <v>1000</v>
      </c>
      <c r="B1009" t="str">
        <f>"18648121441"</f>
        <v>18648121441</v>
      </c>
      <c r="C1009" t="s">
        <v>1</v>
      </c>
    </row>
    <row r="1010" spans="1:3" x14ac:dyDescent="0.2">
      <c r="A1010" t="s">
        <v>1001</v>
      </c>
      <c r="B1010" t="str">
        <f>"15984536065"</f>
        <v>15984536065</v>
      </c>
      <c r="C1010" t="s">
        <v>1</v>
      </c>
    </row>
    <row r="1011" spans="1:3" x14ac:dyDescent="0.2">
      <c r="A1011" t="s">
        <v>1002</v>
      </c>
      <c r="B1011" t="str">
        <f>"18426415049"</f>
        <v>18426415049</v>
      </c>
      <c r="C1011" t="s">
        <v>1</v>
      </c>
    </row>
    <row r="1012" spans="1:3" x14ac:dyDescent="0.2">
      <c r="A1012" t="s">
        <v>1003</v>
      </c>
      <c r="B1012" t="str">
        <f>"13928089664"</f>
        <v>13928089664</v>
      </c>
      <c r="C1012" t="s">
        <v>1</v>
      </c>
    </row>
    <row r="1013" spans="1:3" x14ac:dyDescent="0.2">
      <c r="A1013" t="s">
        <v>1004</v>
      </c>
      <c r="B1013" t="str">
        <f>"15135532014"</f>
        <v>15135532014</v>
      </c>
      <c r="C1013" t="s">
        <v>1</v>
      </c>
    </row>
    <row r="1014" spans="1:3" x14ac:dyDescent="0.2">
      <c r="A1014" t="s">
        <v>1005</v>
      </c>
      <c r="B1014" t="str">
        <f>"17308852482"</f>
        <v>17308852482</v>
      </c>
      <c r="C1014" t="s">
        <v>1</v>
      </c>
    </row>
    <row r="1015" spans="1:3" x14ac:dyDescent="0.2">
      <c r="A1015" t="s">
        <v>1006</v>
      </c>
      <c r="B1015" t="str">
        <f>"13526625728"</f>
        <v>13526625728</v>
      </c>
      <c r="C1015" t="s">
        <v>1</v>
      </c>
    </row>
    <row r="1016" spans="1:3" x14ac:dyDescent="0.2">
      <c r="A1016" t="s">
        <v>1007</v>
      </c>
      <c r="B1016" t="str">
        <f>"13575912865"</f>
        <v>13575912865</v>
      </c>
      <c r="C1016" t="s">
        <v>1</v>
      </c>
    </row>
    <row r="1017" spans="1:3" x14ac:dyDescent="0.2">
      <c r="A1017" t="s">
        <v>1008</v>
      </c>
      <c r="B1017" t="str">
        <f>"15343655430"</f>
        <v>15343655430</v>
      </c>
      <c r="C1017" t="s">
        <v>1</v>
      </c>
    </row>
    <row r="1018" spans="1:3" x14ac:dyDescent="0.2">
      <c r="A1018" t="s">
        <v>1009</v>
      </c>
      <c r="B1018" t="str">
        <f>"13552304694"</f>
        <v>13552304694</v>
      </c>
      <c r="C1018" t="s">
        <v>1</v>
      </c>
    </row>
    <row r="1019" spans="1:3" x14ac:dyDescent="0.2">
      <c r="A1019" t="s">
        <v>1010</v>
      </c>
      <c r="B1019" t="str">
        <f>"13130829010"</f>
        <v>13130829010</v>
      </c>
      <c r="C1019" t="s">
        <v>1</v>
      </c>
    </row>
    <row r="1020" spans="1:3" x14ac:dyDescent="0.2">
      <c r="A1020" t="s">
        <v>1011</v>
      </c>
      <c r="B1020" t="str">
        <f>"15766301246"</f>
        <v>15766301246</v>
      </c>
      <c r="C1020" t="s">
        <v>1</v>
      </c>
    </row>
    <row r="1021" spans="1:3" x14ac:dyDescent="0.2">
      <c r="A1021" t="s">
        <v>1012</v>
      </c>
      <c r="B1021" t="str">
        <f>"15208941482"</f>
        <v>15208941482</v>
      </c>
      <c r="C1021" t="s">
        <v>1</v>
      </c>
    </row>
    <row r="1022" spans="1:3" x14ac:dyDescent="0.2">
      <c r="A1022" t="s">
        <v>1013</v>
      </c>
      <c r="B1022" t="str">
        <f>"13601234217"</f>
        <v>13601234217</v>
      </c>
      <c r="C1022" t="s">
        <v>1</v>
      </c>
    </row>
    <row r="1023" spans="1:3" x14ac:dyDescent="0.2">
      <c r="A1023" t="s">
        <v>1014</v>
      </c>
      <c r="B1023" t="str">
        <f>"18283040369"</f>
        <v>18283040369</v>
      </c>
      <c r="C1023" t="s">
        <v>1</v>
      </c>
    </row>
    <row r="1024" spans="1:3" x14ac:dyDescent="0.2">
      <c r="A1024" t="s">
        <v>1015</v>
      </c>
      <c r="B1024" t="str">
        <f>"18824728391"</f>
        <v>18824728391</v>
      </c>
      <c r="C1024" t="s">
        <v>1</v>
      </c>
    </row>
    <row r="1025" spans="1:3" x14ac:dyDescent="0.2">
      <c r="A1025" t="s">
        <v>1016</v>
      </c>
      <c r="B1025" t="str">
        <f>"13525537970"</f>
        <v>13525537970</v>
      </c>
      <c r="C1025" t="s">
        <v>1</v>
      </c>
    </row>
    <row r="1026" spans="1:3" x14ac:dyDescent="0.2">
      <c r="A1026" t="s">
        <v>1017</v>
      </c>
      <c r="B1026" t="str">
        <f>"18706887062"</f>
        <v>18706887062</v>
      </c>
      <c r="C1026" t="s">
        <v>1</v>
      </c>
    </row>
    <row r="1027" spans="1:3" x14ac:dyDescent="0.2">
      <c r="A1027" t="s">
        <v>1018</v>
      </c>
      <c r="B1027" t="str">
        <f>"18562501760"</f>
        <v>18562501760</v>
      </c>
      <c r="C1027" t="s">
        <v>1</v>
      </c>
    </row>
    <row r="1028" spans="1:3" x14ac:dyDescent="0.2">
      <c r="A1028" t="s">
        <v>1019</v>
      </c>
      <c r="B1028" t="str">
        <f>"13544138361"</f>
        <v>13544138361</v>
      </c>
      <c r="C1028" t="s">
        <v>1</v>
      </c>
    </row>
    <row r="1029" spans="1:3" x14ac:dyDescent="0.2">
      <c r="A1029" t="s">
        <v>1020</v>
      </c>
      <c r="B1029" t="str">
        <f>"13588009003"</f>
        <v>13588009003</v>
      </c>
      <c r="C1029" t="s">
        <v>1</v>
      </c>
    </row>
    <row r="1030" spans="1:3" x14ac:dyDescent="0.2">
      <c r="A1030" t="s">
        <v>1021</v>
      </c>
      <c r="B1030" t="str">
        <f>"13553722520"</f>
        <v>13553722520</v>
      </c>
      <c r="C1030" t="s">
        <v>1</v>
      </c>
    </row>
    <row r="1031" spans="1:3" x14ac:dyDescent="0.2">
      <c r="A1031" t="s">
        <v>1022</v>
      </c>
      <c r="B1031" t="str">
        <f>"13998716049"</f>
        <v>13998716049</v>
      </c>
      <c r="C1031" t="s">
        <v>1</v>
      </c>
    </row>
    <row r="1032" spans="1:3" x14ac:dyDescent="0.2">
      <c r="A1032" t="s">
        <v>1023</v>
      </c>
      <c r="B1032" t="str">
        <f>"13936343270"</f>
        <v>13936343270</v>
      </c>
      <c r="C1032" t="s">
        <v>1</v>
      </c>
    </row>
    <row r="1033" spans="1:3" x14ac:dyDescent="0.2">
      <c r="A1033" t="s">
        <v>1024</v>
      </c>
      <c r="B1033" t="str">
        <f>"15673400133"</f>
        <v>15673400133</v>
      </c>
      <c r="C1033" t="s">
        <v>1</v>
      </c>
    </row>
    <row r="1034" spans="1:3" x14ac:dyDescent="0.2">
      <c r="A1034" t="s">
        <v>1025</v>
      </c>
      <c r="B1034" t="str">
        <f>"15986630513"</f>
        <v>15986630513</v>
      </c>
      <c r="C1034" t="s">
        <v>1</v>
      </c>
    </row>
    <row r="1035" spans="1:3" x14ac:dyDescent="0.2">
      <c r="A1035" t="s">
        <v>1026</v>
      </c>
      <c r="B1035" t="str">
        <f>"15298952354"</f>
        <v>15298952354</v>
      </c>
      <c r="C1035" t="s">
        <v>1</v>
      </c>
    </row>
    <row r="1036" spans="1:3" x14ac:dyDescent="0.2">
      <c r="A1036" t="s">
        <v>1027</v>
      </c>
      <c r="B1036" t="str">
        <f>"18206073705"</f>
        <v>18206073705</v>
      </c>
      <c r="C1036" t="s">
        <v>1</v>
      </c>
    </row>
    <row r="1037" spans="1:3" x14ac:dyDescent="0.2">
      <c r="A1037" t="s">
        <v>1028</v>
      </c>
      <c r="B1037" t="str">
        <f>"18704273133"</f>
        <v>18704273133</v>
      </c>
      <c r="C1037" t="s">
        <v>1</v>
      </c>
    </row>
    <row r="1038" spans="1:3" x14ac:dyDescent="0.2">
      <c r="A1038" t="s">
        <v>1029</v>
      </c>
      <c r="B1038" t="str">
        <f>"18672005059"</f>
        <v>18672005059</v>
      </c>
      <c r="C1038" t="s">
        <v>1</v>
      </c>
    </row>
    <row r="1039" spans="1:3" x14ac:dyDescent="0.2">
      <c r="A1039" t="s">
        <v>1030</v>
      </c>
      <c r="B1039" t="str">
        <f>"13787783423"</f>
        <v>13787783423</v>
      </c>
      <c r="C1039" t="s">
        <v>1</v>
      </c>
    </row>
    <row r="1040" spans="1:3" x14ac:dyDescent="0.2">
      <c r="A1040" t="s">
        <v>1031</v>
      </c>
      <c r="B1040" t="str">
        <f>"18767412260"</f>
        <v>18767412260</v>
      </c>
      <c r="C1040" t="s">
        <v>1</v>
      </c>
    </row>
    <row r="1041" spans="1:3" x14ac:dyDescent="0.2">
      <c r="A1041" t="s">
        <v>1032</v>
      </c>
      <c r="B1041" t="str">
        <f>"13692348302"</f>
        <v>13692348302</v>
      </c>
      <c r="C1041" t="s">
        <v>1</v>
      </c>
    </row>
    <row r="1042" spans="1:3" x14ac:dyDescent="0.2">
      <c r="A1042" t="s">
        <v>1033</v>
      </c>
      <c r="B1042" t="str">
        <f>"13164073724"</f>
        <v>13164073724</v>
      </c>
      <c r="C1042" t="s">
        <v>1</v>
      </c>
    </row>
    <row r="1043" spans="1:3" x14ac:dyDescent="0.2">
      <c r="A1043" t="s">
        <v>1034</v>
      </c>
      <c r="B1043" t="str">
        <f>"13717670374"</f>
        <v>13717670374</v>
      </c>
      <c r="C1043" t="s">
        <v>1</v>
      </c>
    </row>
    <row r="1044" spans="1:3" x14ac:dyDescent="0.2">
      <c r="A1044" t="s">
        <v>1035</v>
      </c>
      <c r="B1044" t="str">
        <f>"13422019537"</f>
        <v>13422019537</v>
      </c>
      <c r="C1044" t="s">
        <v>1</v>
      </c>
    </row>
    <row r="1045" spans="1:3" x14ac:dyDescent="0.2">
      <c r="A1045" t="s">
        <v>1036</v>
      </c>
      <c r="B1045" t="str">
        <f>"18659468898"</f>
        <v>18659468898</v>
      </c>
      <c r="C1045" t="s">
        <v>1</v>
      </c>
    </row>
    <row r="1046" spans="1:3" x14ac:dyDescent="0.2">
      <c r="A1046" t="s">
        <v>1037</v>
      </c>
      <c r="B1046" t="str">
        <f>"15123374360"</f>
        <v>15123374360</v>
      </c>
      <c r="C1046" t="s">
        <v>1</v>
      </c>
    </row>
    <row r="1047" spans="1:3" x14ac:dyDescent="0.2">
      <c r="A1047" t="s">
        <v>1038</v>
      </c>
      <c r="B1047" t="str">
        <f>"18332512181"</f>
        <v>18332512181</v>
      </c>
      <c r="C1047" t="s">
        <v>1</v>
      </c>
    </row>
    <row r="1048" spans="1:3" x14ac:dyDescent="0.2">
      <c r="A1048" t="s">
        <v>1039</v>
      </c>
      <c r="B1048" t="str">
        <f>"15204889362"</f>
        <v>15204889362</v>
      </c>
      <c r="C1048" t="s">
        <v>1</v>
      </c>
    </row>
    <row r="1049" spans="1:3" x14ac:dyDescent="0.2">
      <c r="A1049" t="s">
        <v>1040</v>
      </c>
      <c r="B1049" t="str">
        <f>"13880437514"</f>
        <v>13880437514</v>
      </c>
      <c r="C1049" t="s">
        <v>1</v>
      </c>
    </row>
    <row r="1050" spans="1:3" x14ac:dyDescent="0.2">
      <c r="A1050" t="s">
        <v>1041</v>
      </c>
      <c r="B1050" t="str">
        <f>"15153040876"</f>
        <v>15153040876</v>
      </c>
      <c r="C1050" t="s">
        <v>1</v>
      </c>
    </row>
    <row r="1051" spans="1:3" x14ac:dyDescent="0.2">
      <c r="A1051" t="s">
        <v>1042</v>
      </c>
      <c r="B1051" t="str">
        <f>"18019969681"</f>
        <v>18019969681</v>
      </c>
      <c r="C1051" t="s">
        <v>1</v>
      </c>
    </row>
    <row r="1052" spans="1:3" x14ac:dyDescent="0.2">
      <c r="A1052" t="s">
        <v>1043</v>
      </c>
      <c r="B1052" t="str">
        <f>"13431902593"</f>
        <v>13431902593</v>
      </c>
      <c r="C1052" t="s">
        <v>1</v>
      </c>
    </row>
    <row r="1053" spans="1:3" x14ac:dyDescent="0.2">
      <c r="A1053" t="s">
        <v>1044</v>
      </c>
      <c r="B1053" t="str">
        <f>"13653028412"</f>
        <v>13653028412</v>
      </c>
      <c r="C1053" t="s">
        <v>1</v>
      </c>
    </row>
    <row r="1054" spans="1:3" x14ac:dyDescent="0.2">
      <c r="A1054" t="s">
        <v>1045</v>
      </c>
      <c r="B1054" t="str">
        <f>"15146063273"</f>
        <v>15146063273</v>
      </c>
      <c r="C1054" t="s">
        <v>1</v>
      </c>
    </row>
    <row r="1055" spans="1:3" x14ac:dyDescent="0.2">
      <c r="A1055" t="s">
        <v>1046</v>
      </c>
      <c r="B1055" t="str">
        <f>"18590008044"</f>
        <v>18590008044</v>
      </c>
      <c r="C1055" t="s">
        <v>1</v>
      </c>
    </row>
    <row r="1056" spans="1:3" x14ac:dyDescent="0.2">
      <c r="A1056" t="s">
        <v>1047</v>
      </c>
      <c r="B1056" t="str">
        <f>"13632606845"</f>
        <v>13632606845</v>
      </c>
      <c r="C1056" t="s">
        <v>1</v>
      </c>
    </row>
    <row r="1057" spans="1:3" x14ac:dyDescent="0.2">
      <c r="A1057" t="s">
        <v>1048</v>
      </c>
      <c r="B1057" t="str">
        <f>"18971418910"</f>
        <v>18971418910</v>
      </c>
      <c r="C1057" t="s">
        <v>1</v>
      </c>
    </row>
    <row r="1058" spans="1:3" x14ac:dyDescent="0.2">
      <c r="A1058" t="s">
        <v>1049</v>
      </c>
      <c r="B1058" t="str">
        <f>"18398302460"</f>
        <v>18398302460</v>
      </c>
      <c r="C1058" t="s">
        <v>1</v>
      </c>
    </row>
    <row r="1059" spans="1:3" x14ac:dyDescent="0.2">
      <c r="A1059" t="s">
        <v>1050</v>
      </c>
      <c r="B1059" t="str">
        <f>"15013671961"</f>
        <v>15013671961</v>
      </c>
      <c r="C1059" t="s">
        <v>1</v>
      </c>
    </row>
    <row r="1060" spans="1:3" x14ac:dyDescent="0.2">
      <c r="A1060" t="s">
        <v>1051</v>
      </c>
      <c r="B1060" t="str">
        <f>"15502177491"</f>
        <v>15502177491</v>
      </c>
      <c r="C1060" t="s">
        <v>1</v>
      </c>
    </row>
    <row r="1061" spans="1:3" x14ac:dyDescent="0.2">
      <c r="A1061" t="s">
        <v>1052</v>
      </c>
      <c r="B1061" t="str">
        <f>"13881288895"</f>
        <v>13881288895</v>
      </c>
      <c r="C1061" t="s">
        <v>1</v>
      </c>
    </row>
    <row r="1062" spans="1:3" x14ac:dyDescent="0.2">
      <c r="A1062" t="s">
        <v>1053</v>
      </c>
      <c r="B1062" t="str">
        <f>"18731221267"</f>
        <v>18731221267</v>
      </c>
      <c r="C1062" t="s">
        <v>1</v>
      </c>
    </row>
    <row r="1063" spans="1:3" x14ac:dyDescent="0.2">
      <c r="A1063" t="s">
        <v>1054</v>
      </c>
      <c r="B1063" t="str">
        <f>"13859755771"</f>
        <v>13859755771</v>
      </c>
      <c r="C1063" t="s">
        <v>1</v>
      </c>
    </row>
    <row r="1064" spans="1:3" x14ac:dyDescent="0.2">
      <c r="A1064" t="s">
        <v>1055</v>
      </c>
      <c r="B1064" t="str">
        <f>"15179203867"</f>
        <v>15179203867</v>
      </c>
      <c r="C1064" t="s">
        <v>1</v>
      </c>
    </row>
    <row r="1065" spans="1:3" x14ac:dyDescent="0.2">
      <c r="A1065" t="s">
        <v>614</v>
      </c>
      <c r="B1065" t="str">
        <f>"18682722883"</f>
        <v>18682722883</v>
      </c>
      <c r="C1065" t="s">
        <v>1</v>
      </c>
    </row>
    <row r="1066" spans="1:3" x14ac:dyDescent="0.2">
      <c r="A1066" t="s">
        <v>1056</v>
      </c>
      <c r="B1066" t="str">
        <f>"18293964450"</f>
        <v>18293964450</v>
      </c>
      <c r="C1066" t="s">
        <v>1</v>
      </c>
    </row>
    <row r="1067" spans="1:3" x14ac:dyDescent="0.2">
      <c r="A1067" t="s">
        <v>1057</v>
      </c>
      <c r="B1067" t="str">
        <f>"18178267368"</f>
        <v>18178267368</v>
      </c>
      <c r="C1067" t="s">
        <v>1</v>
      </c>
    </row>
    <row r="1068" spans="1:3" x14ac:dyDescent="0.2">
      <c r="A1068" t="s">
        <v>1058</v>
      </c>
      <c r="B1068" t="str">
        <f>"13696393977"</f>
        <v>13696393977</v>
      </c>
      <c r="C1068" t="s">
        <v>1</v>
      </c>
    </row>
    <row r="1069" spans="1:3" x14ac:dyDescent="0.2">
      <c r="A1069" t="s">
        <v>1059</v>
      </c>
      <c r="B1069" t="str">
        <f>"18841823663"</f>
        <v>18841823663</v>
      </c>
      <c r="C1069" t="s">
        <v>1</v>
      </c>
    </row>
    <row r="1070" spans="1:3" x14ac:dyDescent="0.2">
      <c r="A1070" t="s">
        <v>1060</v>
      </c>
      <c r="B1070" t="str">
        <f>"13867803451"</f>
        <v>13867803451</v>
      </c>
      <c r="C1070" t="s">
        <v>1</v>
      </c>
    </row>
    <row r="1071" spans="1:3" x14ac:dyDescent="0.2">
      <c r="A1071" t="s">
        <v>1061</v>
      </c>
      <c r="B1071" t="str">
        <f>"18312098121"</f>
        <v>18312098121</v>
      </c>
      <c r="C1071" t="s">
        <v>1</v>
      </c>
    </row>
    <row r="1072" spans="1:3" x14ac:dyDescent="0.2">
      <c r="A1072" t="s">
        <v>1062</v>
      </c>
      <c r="B1072" t="str">
        <f>"15869282609"</f>
        <v>15869282609</v>
      </c>
      <c r="C1072" t="s">
        <v>1</v>
      </c>
    </row>
    <row r="1073" spans="1:3" x14ac:dyDescent="0.2">
      <c r="A1073" t="s">
        <v>1063</v>
      </c>
      <c r="B1073" t="str">
        <f>"18341494337"</f>
        <v>18341494337</v>
      </c>
      <c r="C1073" t="s">
        <v>1</v>
      </c>
    </row>
    <row r="1074" spans="1:3" x14ac:dyDescent="0.2">
      <c r="A1074" t="s">
        <v>1064</v>
      </c>
      <c r="B1074" t="str">
        <f>"13053110030"</f>
        <v>13053110030</v>
      </c>
      <c r="C1074" t="s">
        <v>1</v>
      </c>
    </row>
    <row r="1075" spans="1:3" x14ac:dyDescent="0.2">
      <c r="A1075" t="s">
        <v>1065</v>
      </c>
      <c r="B1075" t="str">
        <f>"18242745127"</f>
        <v>18242745127</v>
      </c>
      <c r="C1075" t="s">
        <v>1</v>
      </c>
    </row>
    <row r="1076" spans="1:3" x14ac:dyDescent="0.2">
      <c r="A1076" t="s">
        <v>1066</v>
      </c>
      <c r="B1076" t="str">
        <f>"18665595095"</f>
        <v>18665595095</v>
      </c>
      <c r="C1076" t="s">
        <v>1</v>
      </c>
    </row>
    <row r="1077" spans="1:3" x14ac:dyDescent="0.2">
      <c r="A1077" t="s">
        <v>1067</v>
      </c>
      <c r="B1077" t="str">
        <f>"18568889871"</f>
        <v>18568889871</v>
      </c>
      <c r="C1077" t="s">
        <v>1</v>
      </c>
    </row>
    <row r="1078" spans="1:3" x14ac:dyDescent="0.2">
      <c r="A1078" t="s">
        <v>1068</v>
      </c>
      <c r="B1078" t="str">
        <f>"13982390203"</f>
        <v>13982390203</v>
      </c>
      <c r="C1078" t="s">
        <v>1</v>
      </c>
    </row>
    <row r="1079" spans="1:3" x14ac:dyDescent="0.2">
      <c r="A1079" t="s">
        <v>1069</v>
      </c>
      <c r="B1079" t="str">
        <f>"13554514912"</f>
        <v>13554514912</v>
      </c>
      <c r="C1079" t="s">
        <v>1</v>
      </c>
    </row>
    <row r="1080" spans="1:3" x14ac:dyDescent="0.2">
      <c r="A1080" t="s">
        <v>1070</v>
      </c>
      <c r="B1080" t="str">
        <f>"13771144134"</f>
        <v>13771144134</v>
      </c>
      <c r="C1080" t="s">
        <v>1</v>
      </c>
    </row>
    <row r="1081" spans="1:3" x14ac:dyDescent="0.2">
      <c r="A1081" t="s">
        <v>1071</v>
      </c>
      <c r="B1081" t="str">
        <f>"15141703345"</f>
        <v>15141703345</v>
      </c>
      <c r="C1081" t="s">
        <v>1</v>
      </c>
    </row>
    <row r="1082" spans="1:3" x14ac:dyDescent="0.2">
      <c r="A1082" t="s">
        <v>1072</v>
      </c>
      <c r="B1082" t="str">
        <f>"18580231566"</f>
        <v>18580231566</v>
      </c>
      <c r="C1082" t="s">
        <v>1</v>
      </c>
    </row>
    <row r="1083" spans="1:3" x14ac:dyDescent="0.2">
      <c r="A1083" t="s">
        <v>1073</v>
      </c>
      <c r="B1083" t="str">
        <f>"13580594174"</f>
        <v>13580594174</v>
      </c>
      <c r="C1083" t="s">
        <v>1</v>
      </c>
    </row>
    <row r="1084" spans="1:3" x14ac:dyDescent="0.2">
      <c r="A1084" t="s">
        <v>1074</v>
      </c>
      <c r="B1084" t="str">
        <f>"13505611986"</f>
        <v>13505611986</v>
      </c>
      <c r="C1084" t="s">
        <v>1</v>
      </c>
    </row>
    <row r="1085" spans="1:3" x14ac:dyDescent="0.2">
      <c r="A1085" t="s">
        <v>1075</v>
      </c>
      <c r="B1085" t="str">
        <f>"18187237595"</f>
        <v>18187237595</v>
      </c>
      <c r="C1085" t="s">
        <v>1</v>
      </c>
    </row>
    <row r="1086" spans="1:3" x14ac:dyDescent="0.2">
      <c r="A1086" t="s">
        <v>1076</v>
      </c>
      <c r="B1086" t="str">
        <f>"13413967734"</f>
        <v>13413967734</v>
      </c>
      <c r="C1086" t="s">
        <v>1</v>
      </c>
    </row>
    <row r="1087" spans="1:3" x14ac:dyDescent="0.2">
      <c r="A1087" t="s">
        <v>1077</v>
      </c>
      <c r="B1087" t="str">
        <f>"13881771257"</f>
        <v>13881771257</v>
      </c>
      <c r="C1087" t="s">
        <v>1</v>
      </c>
    </row>
    <row r="1088" spans="1:3" x14ac:dyDescent="0.2">
      <c r="A1088" t="s">
        <v>1078</v>
      </c>
      <c r="B1088" t="str">
        <f>"18273419576"</f>
        <v>18273419576</v>
      </c>
      <c r="C1088" t="s">
        <v>1</v>
      </c>
    </row>
    <row r="1089" spans="1:3" x14ac:dyDescent="0.2">
      <c r="A1089" t="s">
        <v>1079</v>
      </c>
      <c r="B1089" t="str">
        <f>"17606961513"</f>
        <v>17606961513</v>
      </c>
      <c r="C1089" t="s">
        <v>1</v>
      </c>
    </row>
    <row r="1090" spans="1:3" x14ac:dyDescent="0.2">
      <c r="A1090" t="s">
        <v>1080</v>
      </c>
      <c r="B1090" t="str">
        <f>"15013181482"</f>
        <v>15013181482</v>
      </c>
      <c r="C1090" t="s">
        <v>1</v>
      </c>
    </row>
    <row r="1091" spans="1:3" x14ac:dyDescent="0.2">
      <c r="A1091" t="s">
        <v>1081</v>
      </c>
      <c r="B1091" t="str">
        <f>"18576043060"</f>
        <v>18576043060</v>
      </c>
      <c r="C1091" t="s">
        <v>1</v>
      </c>
    </row>
    <row r="1092" spans="1:3" x14ac:dyDescent="0.2">
      <c r="A1092" t="s">
        <v>1082</v>
      </c>
      <c r="B1092" t="str">
        <f>"13555988966"</f>
        <v>13555988966</v>
      </c>
      <c r="C1092" t="s">
        <v>1</v>
      </c>
    </row>
    <row r="1093" spans="1:3" x14ac:dyDescent="0.2">
      <c r="A1093" t="s">
        <v>1083</v>
      </c>
      <c r="B1093" t="str">
        <f>"18336393892"</f>
        <v>18336393892</v>
      </c>
      <c r="C1093" t="s">
        <v>1</v>
      </c>
    </row>
    <row r="1094" spans="1:3" x14ac:dyDescent="0.2">
      <c r="A1094" t="s">
        <v>1084</v>
      </c>
      <c r="B1094" t="str">
        <f>"13973268250"</f>
        <v>13973268250</v>
      </c>
      <c r="C1094" t="s">
        <v>1</v>
      </c>
    </row>
    <row r="1095" spans="1:3" x14ac:dyDescent="0.2">
      <c r="A1095" t="s">
        <v>1085</v>
      </c>
      <c r="B1095" t="str">
        <f>"15872190694"</f>
        <v>15872190694</v>
      </c>
      <c r="C1095" t="s">
        <v>1</v>
      </c>
    </row>
    <row r="1096" spans="1:3" x14ac:dyDescent="0.2">
      <c r="A1096" t="s">
        <v>1086</v>
      </c>
      <c r="B1096" t="str">
        <f>"18559510423"</f>
        <v>18559510423</v>
      </c>
      <c r="C1096" t="s">
        <v>1</v>
      </c>
    </row>
    <row r="1097" spans="1:3" x14ac:dyDescent="0.2">
      <c r="A1097" t="s">
        <v>1087</v>
      </c>
      <c r="B1097" t="str">
        <f>"15675123026"</f>
        <v>15675123026</v>
      </c>
      <c r="C1097" t="s">
        <v>1</v>
      </c>
    </row>
    <row r="1098" spans="1:3" x14ac:dyDescent="0.2">
      <c r="A1098" t="s">
        <v>1088</v>
      </c>
      <c r="B1098" t="str">
        <f>"13278952291"</f>
        <v>13278952291</v>
      </c>
      <c r="C1098" t="s">
        <v>1</v>
      </c>
    </row>
    <row r="1099" spans="1:3" x14ac:dyDescent="0.2">
      <c r="A1099" t="s">
        <v>1089</v>
      </c>
      <c r="B1099" t="str">
        <f>"18818439851"</f>
        <v>18818439851</v>
      </c>
      <c r="C1099" t="s">
        <v>1</v>
      </c>
    </row>
    <row r="1100" spans="1:3" x14ac:dyDescent="0.2">
      <c r="A1100" t="s">
        <v>1090</v>
      </c>
      <c r="B1100" t="str">
        <f>"17376080249"</f>
        <v>17376080249</v>
      </c>
      <c r="C1100" t="s">
        <v>1</v>
      </c>
    </row>
    <row r="1101" spans="1:3" x14ac:dyDescent="0.2">
      <c r="A1101" t="s">
        <v>1091</v>
      </c>
      <c r="B1101" t="str">
        <f>"18019509829"</f>
        <v>18019509829</v>
      </c>
      <c r="C1101" t="s">
        <v>1</v>
      </c>
    </row>
    <row r="1102" spans="1:3" x14ac:dyDescent="0.2">
      <c r="A1102" t="s">
        <v>1092</v>
      </c>
      <c r="B1102" t="str">
        <f>"17621811925"</f>
        <v>17621811925</v>
      </c>
      <c r="C1102" t="s">
        <v>1</v>
      </c>
    </row>
    <row r="1103" spans="1:3" x14ac:dyDescent="0.2">
      <c r="A1103" t="s">
        <v>1093</v>
      </c>
      <c r="B1103" t="str">
        <f>"13295178769"</f>
        <v>13295178769</v>
      </c>
      <c r="C1103" t="s">
        <v>1</v>
      </c>
    </row>
    <row r="1104" spans="1:3" x14ac:dyDescent="0.2">
      <c r="A1104" t="s">
        <v>1094</v>
      </c>
      <c r="B1104" t="str">
        <f>"13844550899"</f>
        <v>13844550899</v>
      </c>
      <c r="C1104" t="s">
        <v>1</v>
      </c>
    </row>
    <row r="1105" spans="1:3" x14ac:dyDescent="0.2">
      <c r="A1105" t="s">
        <v>1095</v>
      </c>
      <c r="B1105" t="str">
        <f>"13473955624"</f>
        <v>13473955624</v>
      </c>
      <c r="C1105" t="s">
        <v>1</v>
      </c>
    </row>
    <row r="1106" spans="1:3" x14ac:dyDescent="0.2">
      <c r="A1106" t="s">
        <v>1096</v>
      </c>
      <c r="B1106" t="str">
        <f>"15638878793"</f>
        <v>15638878793</v>
      </c>
      <c r="C1106" t="s">
        <v>1</v>
      </c>
    </row>
    <row r="1107" spans="1:3" x14ac:dyDescent="0.2">
      <c r="A1107" t="s">
        <v>1097</v>
      </c>
      <c r="B1107" t="str">
        <f>"17873810135"</f>
        <v>17873810135</v>
      </c>
      <c r="C1107" t="s">
        <v>1</v>
      </c>
    </row>
    <row r="1108" spans="1:3" x14ac:dyDescent="0.2">
      <c r="A1108" t="s">
        <v>1098</v>
      </c>
      <c r="B1108" t="str">
        <f>"18831215226"</f>
        <v>18831215226</v>
      </c>
      <c r="C1108" t="s">
        <v>1</v>
      </c>
    </row>
    <row r="1109" spans="1:3" x14ac:dyDescent="0.2">
      <c r="A1109" t="s">
        <v>1099</v>
      </c>
      <c r="B1109" t="str">
        <f>"18736312352"</f>
        <v>18736312352</v>
      </c>
      <c r="C1109" t="s">
        <v>1</v>
      </c>
    </row>
    <row r="1110" spans="1:3" x14ac:dyDescent="0.2">
      <c r="A1110" t="s">
        <v>1100</v>
      </c>
      <c r="B1110" t="str">
        <f>"13554421475"</f>
        <v>13554421475</v>
      </c>
      <c r="C1110" t="s">
        <v>1</v>
      </c>
    </row>
    <row r="1111" spans="1:3" x14ac:dyDescent="0.2">
      <c r="A1111" t="s">
        <v>1101</v>
      </c>
      <c r="B1111" t="str">
        <f>"13525292713"</f>
        <v>13525292713</v>
      </c>
      <c r="C1111" t="s">
        <v>1</v>
      </c>
    </row>
    <row r="1112" spans="1:3" x14ac:dyDescent="0.2">
      <c r="A1112" t="s">
        <v>1102</v>
      </c>
      <c r="B1112" t="str">
        <f>"13631550178"</f>
        <v>13631550178</v>
      </c>
      <c r="C1112" t="s">
        <v>1</v>
      </c>
    </row>
    <row r="1113" spans="1:3" x14ac:dyDescent="0.2">
      <c r="A1113" t="s">
        <v>1103</v>
      </c>
      <c r="B1113" t="str">
        <f>"18821979305"</f>
        <v>18821979305</v>
      </c>
      <c r="C1113" t="s">
        <v>1</v>
      </c>
    </row>
    <row r="1114" spans="1:3" x14ac:dyDescent="0.2">
      <c r="A1114" t="s">
        <v>1104</v>
      </c>
      <c r="B1114" t="str">
        <f>"17689369117"</f>
        <v>17689369117</v>
      </c>
      <c r="C1114" t="s">
        <v>1</v>
      </c>
    </row>
    <row r="1115" spans="1:3" x14ac:dyDescent="0.2">
      <c r="A1115" t="s">
        <v>1105</v>
      </c>
      <c r="B1115" t="str">
        <f>"13545028155"</f>
        <v>13545028155</v>
      </c>
      <c r="C1115" t="s">
        <v>1</v>
      </c>
    </row>
    <row r="1116" spans="1:3" x14ac:dyDescent="0.2">
      <c r="A1116" t="s">
        <v>1106</v>
      </c>
      <c r="B1116" t="str">
        <f>"18883143409"</f>
        <v>18883143409</v>
      </c>
      <c r="C1116" t="s">
        <v>1</v>
      </c>
    </row>
    <row r="1117" spans="1:3" x14ac:dyDescent="0.2">
      <c r="A1117" t="s">
        <v>1107</v>
      </c>
      <c r="B1117" t="str">
        <f>"13550099903"</f>
        <v>13550099903</v>
      </c>
      <c r="C1117" t="s">
        <v>1</v>
      </c>
    </row>
    <row r="1118" spans="1:3" x14ac:dyDescent="0.2">
      <c r="A1118" t="s">
        <v>254</v>
      </c>
      <c r="B1118" t="str">
        <f>"15882182002"</f>
        <v>15882182002</v>
      </c>
      <c r="C1118" t="s">
        <v>1</v>
      </c>
    </row>
    <row r="1119" spans="1:3" x14ac:dyDescent="0.2">
      <c r="A1119" t="s">
        <v>1108</v>
      </c>
      <c r="B1119" t="str">
        <f>"18382088799"</f>
        <v>18382088799</v>
      </c>
      <c r="C1119" t="s">
        <v>1</v>
      </c>
    </row>
    <row r="1120" spans="1:3" x14ac:dyDescent="0.2">
      <c r="A1120" t="s">
        <v>1109</v>
      </c>
      <c r="B1120" t="str">
        <f>"15832101107"</f>
        <v>15832101107</v>
      </c>
      <c r="C1120" t="s">
        <v>1</v>
      </c>
    </row>
    <row r="1121" spans="1:3" x14ac:dyDescent="0.2">
      <c r="A1121" t="s">
        <v>1110</v>
      </c>
      <c r="B1121" t="str">
        <f>"13643120606"</f>
        <v>13643120606</v>
      </c>
      <c r="C1121" t="s">
        <v>1</v>
      </c>
    </row>
    <row r="1122" spans="1:3" x14ac:dyDescent="0.2">
      <c r="A1122" t="s">
        <v>1111</v>
      </c>
      <c r="B1122" t="str">
        <f>"13631873366"</f>
        <v>13631873366</v>
      </c>
      <c r="C1122" t="s">
        <v>1</v>
      </c>
    </row>
    <row r="1123" spans="1:3" x14ac:dyDescent="0.2">
      <c r="A1123" t="s">
        <v>1112</v>
      </c>
      <c r="B1123" t="str">
        <f>"13735687033"</f>
        <v>13735687033</v>
      </c>
      <c r="C1123" t="s">
        <v>1</v>
      </c>
    </row>
    <row r="1124" spans="1:3" x14ac:dyDescent="0.2">
      <c r="A1124" t="s">
        <v>1113</v>
      </c>
      <c r="B1124" t="str">
        <f>"15367561466"</f>
        <v>15367561466</v>
      </c>
      <c r="C1124" t="s">
        <v>1</v>
      </c>
    </row>
    <row r="1125" spans="1:3" x14ac:dyDescent="0.2">
      <c r="A1125" t="s">
        <v>1114</v>
      </c>
      <c r="B1125" t="str">
        <f>"17317311127"</f>
        <v>17317311127</v>
      </c>
      <c r="C1125" t="s">
        <v>1</v>
      </c>
    </row>
    <row r="1126" spans="1:3" x14ac:dyDescent="0.2">
      <c r="A1126" t="s">
        <v>436</v>
      </c>
      <c r="B1126" t="str">
        <f>"18731172773"</f>
        <v>18731172773</v>
      </c>
      <c r="C1126" t="s">
        <v>1</v>
      </c>
    </row>
    <row r="1127" spans="1:3" x14ac:dyDescent="0.2">
      <c r="A1127" t="s">
        <v>1115</v>
      </c>
      <c r="B1127" t="str">
        <f>"15830153521"</f>
        <v>15830153521</v>
      </c>
      <c r="C1127" t="s">
        <v>1</v>
      </c>
    </row>
    <row r="1128" spans="1:3" x14ac:dyDescent="0.2">
      <c r="A1128" t="s">
        <v>1116</v>
      </c>
      <c r="B1128" t="str">
        <f>"15976907878"</f>
        <v>15976907878</v>
      </c>
      <c r="C1128" t="s">
        <v>1</v>
      </c>
    </row>
    <row r="1129" spans="1:3" x14ac:dyDescent="0.2">
      <c r="A1129" t="s">
        <v>1117</v>
      </c>
      <c r="B1129" t="str">
        <f>"15953627893"</f>
        <v>15953627893</v>
      </c>
      <c r="C1129" t="s">
        <v>1</v>
      </c>
    </row>
    <row r="1130" spans="1:3" x14ac:dyDescent="0.2">
      <c r="A1130" t="s">
        <v>1118</v>
      </c>
      <c r="B1130" t="str">
        <f>"13862543129"</f>
        <v>13862543129</v>
      </c>
      <c r="C1130" t="s">
        <v>1</v>
      </c>
    </row>
    <row r="1131" spans="1:3" x14ac:dyDescent="0.2">
      <c r="A1131" t="s">
        <v>1119</v>
      </c>
      <c r="B1131" t="str">
        <f>"15157870320"</f>
        <v>15157870320</v>
      </c>
      <c r="C1131" t="s">
        <v>1</v>
      </c>
    </row>
    <row r="1132" spans="1:3" x14ac:dyDescent="0.2">
      <c r="A1132" t="s">
        <v>1120</v>
      </c>
      <c r="B1132" t="str">
        <f>"15189036161"</f>
        <v>15189036161</v>
      </c>
      <c r="C1132" t="s">
        <v>1</v>
      </c>
    </row>
    <row r="1133" spans="1:3" x14ac:dyDescent="0.2">
      <c r="A1133" t="s">
        <v>1121</v>
      </c>
      <c r="B1133" t="str">
        <f>"13524586494"</f>
        <v>13524586494</v>
      </c>
      <c r="C1133" t="s">
        <v>1</v>
      </c>
    </row>
    <row r="1134" spans="1:3" x14ac:dyDescent="0.2">
      <c r="A1134" t="s">
        <v>1122</v>
      </c>
      <c r="B1134" t="str">
        <f>"18577200333"</f>
        <v>18577200333</v>
      </c>
      <c r="C1134" t="s">
        <v>1</v>
      </c>
    </row>
    <row r="1135" spans="1:3" x14ac:dyDescent="0.2">
      <c r="A1135" t="s">
        <v>1123</v>
      </c>
      <c r="B1135" t="str">
        <f>"18219242391"</f>
        <v>18219242391</v>
      </c>
      <c r="C1135" t="s">
        <v>1</v>
      </c>
    </row>
    <row r="1136" spans="1:3" x14ac:dyDescent="0.2">
      <c r="A1136" t="s">
        <v>1124</v>
      </c>
      <c r="B1136" t="str">
        <f>"18062573777"</f>
        <v>18062573777</v>
      </c>
      <c r="C1136" t="s">
        <v>1</v>
      </c>
    </row>
    <row r="1137" spans="1:3" x14ac:dyDescent="0.2">
      <c r="A1137" t="s">
        <v>1125</v>
      </c>
      <c r="B1137" t="str">
        <f>"18051261355"</f>
        <v>18051261355</v>
      </c>
      <c r="C1137" t="s">
        <v>1</v>
      </c>
    </row>
    <row r="1138" spans="1:3" x14ac:dyDescent="0.2">
      <c r="A1138" t="s">
        <v>1126</v>
      </c>
      <c r="B1138" t="str">
        <f>"13739827657"</f>
        <v>13739827657</v>
      </c>
      <c r="C1138" t="s">
        <v>1</v>
      </c>
    </row>
    <row r="1139" spans="1:3" x14ac:dyDescent="0.2">
      <c r="A1139" t="s">
        <v>1127</v>
      </c>
      <c r="B1139" t="str">
        <f>"15961884790"</f>
        <v>15961884790</v>
      </c>
      <c r="C1139" t="s">
        <v>1</v>
      </c>
    </row>
    <row r="1140" spans="1:3" x14ac:dyDescent="0.2">
      <c r="A1140" t="s">
        <v>1128</v>
      </c>
      <c r="B1140" t="str">
        <f>"15051554241"</f>
        <v>15051554241</v>
      </c>
      <c r="C1140" t="s">
        <v>1</v>
      </c>
    </row>
    <row r="1141" spans="1:3" x14ac:dyDescent="0.2">
      <c r="A1141" t="s">
        <v>1129</v>
      </c>
      <c r="B1141" t="str">
        <f>"17761085290"</f>
        <v>17761085290</v>
      </c>
      <c r="C1141" t="s">
        <v>1</v>
      </c>
    </row>
    <row r="1142" spans="1:3" x14ac:dyDescent="0.2">
      <c r="A1142" t="s">
        <v>1130</v>
      </c>
      <c r="B1142" t="str">
        <f>"18580236504"</f>
        <v>18580236504</v>
      </c>
      <c r="C1142" t="s">
        <v>1</v>
      </c>
    </row>
    <row r="1143" spans="1:3" x14ac:dyDescent="0.2">
      <c r="A1143" t="s">
        <v>1131</v>
      </c>
      <c r="B1143" t="str">
        <f>"15207624188"</f>
        <v>15207624188</v>
      </c>
      <c r="C1143" t="s">
        <v>1</v>
      </c>
    </row>
    <row r="1144" spans="1:3" x14ac:dyDescent="0.2">
      <c r="A1144" t="s">
        <v>1132</v>
      </c>
      <c r="B1144" t="str">
        <f>"15881019607"</f>
        <v>15881019607</v>
      </c>
      <c r="C1144" t="s">
        <v>1</v>
      </c>
    </row>
    <row r="1145" spans="1:3" x14ac:dyDescent="0.2">
      <c r="A1145" t="s">
        <v>1133</v>
      </c>
      <c r="B1145" t="str">
        <f>"13207000606"</f>
        <v>13207000606</v>
      </c>
      <c r="C1145" t="s">
        <v>1</v>
      </c>
    </row>
    <row r="1146" spans="1:3" x14ac:dyDescent="0.2">
      <c r="A1146" t="s">
        <v>1134</v>
      </c>
      <c r="B1146" t="str">
        <f>"18406133112"</f>
        <v>18406133112</v>
      </c>
      <c r="C1146" t="s">
        <v>1</v>
      </c>
    </row>
    <row r="1147" spans="1:3" x14ac:dyDescent="0.2">
      <c r="A1147" t="s">
        <v>1135</v>
      </c>
      <c r="B1147" t="str">
        <f>"15677928515"</f>
        <v>15677928515</v>
      </c>
      <c r="C1147" t="s">
        <v>1</v>
      </c>
    </row>
    <row r="1148" spans="1:3" x14ac:dyDescent="0.2">
      <c r="A1148" t="s">
        <v>1136</v>
      </c>
      <c r="B1148" t="str">
        <f>"17628698861"</f>
        <v>17628698861</v>
      </c>
      <c r="C1148" t="s">
        <v>1</v>
      </c>
    </row>
    <row r="1149" spans="1:3" x14ac:dyDescent="0.2">
      <c r="A1149" t="s">
        <v>1137</v>
      </c>
      <c r="B1149" t="str">
        <f>"15052998601"</f>
        <v>15052998601</v>
      </c>
      <c r="C1149" t="s">
        <v>1</v>
      </c>
    </row>
    <row r="1150" spans="1:3" x14ac:dyDescent="0.2">
      <c r="A1150" t="s">
        <v>1138</v>
      </c>
      <c r="B1150" t="str">
        <f>"15982355183"</f>
        <v>15982355183</v>
      </c>
      <c r="C1150" t="s">
        <v>1</v>
      </c>
    </row>
    <row r="1151" spans="1:3" x14ac:dyDescent="0.2">
      <c r="A1151" t="s">
        <v>1139</v>
      </c>
      <c r="B1151" t="str">
        <f>"17671190635"</f>
        <v>17671190635</v>
      </c>
      <c r="C1151" t="s">
        <v>1</v>
      </c>
    </row>
    <row r="1152" spans="1:3" x14ac:dyDescent="0.2">
      <c r="A1152" t="s">
        <v>1140</v>
      </c>
      <c r="B1152" t="str">
        <f>"13535380915"</f>
        <v>13535380915</v>
      </c>
      <c r="C1152" t="s">
        <v>1</v>
      </c>
    </row>
    <row r="1153" spans="1:3" x14ac:dyDescent="0.2">
      <c r="A1153" t="s">
        <v>1141</v>
      </c>
      <c r="B1153" t="str">
        <f>"13188973368"</f>
        <v>13188973368</v>
      </c>
      <c r="C1153" t="s">
        <v>1</v>
      </c>
    </row>
    <row r="1154" spans="1:3" x14ac:dyDescent="0.2">
      <c r="A1154" t="s">
        <v>1142</v>
      </c>
      <c r="B1154" t="str">
        <f>"18075628588"</f>
        <v>18075628588</v>
      </c>
      <c r="C1154" t="s">
        <v>1</v>
      </c>
    </row>
    <row r="1155" spans="1:3" x14ac:dyDescent="0.2">
      <c r="A1155" t="s">
        <v>1143</v>
      </c>
      <c r="B1155" t="str">
        <f>"15874065450"</f>
        <v>15874065450</v>
      </c>
      <c r="C1155" t="s">
        <v>1</v>
      </c>
    </row>
    <row r="1156" spans="1:3" x14ac:dyDescent="0.2">
      <c r="A1156" t="s">
        <v>1144</v>
      </c>
      <c r="B1156" t="str">
        <f>"13689026630"</f>
        <v>13689026630</v>
      </c>
      <c r="C1156" t="s">
        <v>1</v>
      </c>
    </row>
    <row r="1157" spans="1:3" x14ac:dyDescent="0.2">
      <c r="A1157" t="s">
        <v>1145</v>
      </c>
      <c r="B1157" t="str">
        <f>"15827210560"</f>
        <v>15827210560</v>
      </c>
      <c r="C1157" t="s">
        <v>1</v>
      </c>
    </row>
    <row r="1158" spans="1:3" x14ac:dyDescent="0.2">
      <c r="A1158" t="s">
        <v>837</v>
      </c>
      <c r="B1158" t="str">
        <f>"13685254991"</f>
        <v>13685254991</v>
      </c>
      <c r="C1158" t="s">
        <v>1</v>
      </c>
    </row>
    <row r="1159" spans="1:3" x14ac:dyDescent="0.2">
      <c r="A1159" t="s">
        <v>1146</v>
      </c>
      <c r="B1159" t="str">
        <f>"18383825080"</f>
        <v>18383825080</v>
      </c>
      <c r="C1159" t="s">
        <v>1</v>
      </c>
    </row>
    <row r="1160" spans="1:3" x14ac:dyDescent="0.2">
      <c r="A1160" t="s">
        <v>1147</v>
      </c>
      <c r="B1160" t="str">
        <f>"18789257000"</f>
        <v>18789257000</v>
      </c>
      <c r="C1160" t="s">
        <v>1</v>
      </c>
    </row>
    <row r="1161" spans="1:3" x14ac:dyDescent="0.2">
      <c r="A1161" t="s">
        <v>1148</v>
      </c>
      <c r="B1161" t="str">
        <f>"13829978290"</f>
        <v>13829978290</v>
      </c>
      <c r="C1161" t="s">
        <v>1</v>
      </c>
    </row>
    <row r="1162" spans="1:3" x14ac:dyDescent="0.2">
      <c r="A1162" t="s">
        <v>1149</v>
      </c>
      <c r="B1162" t="str">
        <f>"15984123404"</f>
        <v>15984123404</v>
      </c>
      <c r="C1162" t="s">
        <v>1</v>
      </c>
    </row>
    <row r="1163" spans="1:3" x14ac:dyDescent="0.2">
      <c r="A1163" t="s">
        <v>1150</v>
      </c>
      <c r="B1163" t="str">
        <f>"13199854555"</f>
        <v>13199854555</v>
      </c>
      <c r="C1163" t="s">
        <v>1</v>
      </c>
    </row>
    <row r="1164" spans="1:3" x14ac:dyDescent="0.2">
      <c r="A1164" t="s">
        <v>1151</v>
      </c>
      <c r="B1164" t="str">
        <f>"13597470620"</f>
        <v>13597470620</v>
      </c>
      <c r="C1164" t="s">
        <v>1</v>
      </c>
    </row>
    <row r="1165" spans="1:3" x14ac:dyDescent="0.2">
      <c r="A1165" t="s">
        <v>1152</v>
      </c>
      <c r="B1165" t="str">
        <f>"18215503961"</f>
        <v>18215503961</v>
      </c>
      <c r="C1165" t="s">
        <v>1</v>
      </c>
    </row>
    <row r="1166" spans="1:3" x14ac:dyDescent="0.2">
      <c r="A1166" t="s">
        <v>1153</v>
      </c>
      <c r="B1166" t="str">
        <f>"18705727650"</f>
        <v>18705727650</v>
      </c>
      <c r="C1166" t="s">
        <v>1</v>
      </c>
    </row>
    <row r="1167" spans="1:3" x14ac:dyDescent="0.2">
      <c r="A1167" t="s">
        <v>1154</v>
      </c>
      <c r="B1167" t="str">
        <f>"15623888594"</f>
        <v>15623888594</v>
      </c>
      <c r="C1167" t="s">
        <v>1</v>
      </c>
    </row>
    <row r="1168" spans="1:3" x14ac:dyDescent="0.2">
      <c r="A1168" t="s">
        <v>1155</v>
      </c>
      <c r="B1168" t="str">
        <f>"18666567842"</f>
        <v>18666567842</v>
      </c>
      <c r="C1168" t="s">
        <v>1</v>
      </c>
    </row>
    <row r="1169" spans="1:3" x14ac:dyDescent="0.2">
      <c r="A1169" t="s">
        <v>1156</v>
      </c>
      <c r="B1169" t="str">
        <f>"15244962294"</f>
        <v>15244962294</v>
      </c>
      <c r="C1169" t="s">
        <v>1</v>
      </c>
    </row>
    <row r="1170" spans="1:3" x14ac:dyDescent="0.2">
      <c r="A1170" t="s">
        <v>1157</v>
      </c>
      <c r="B1170" t="str">
        <f>"18677681102"</f>
        <v>18677681102</v>
      </c>
      <c r="C1170" t="s">
        <v>1</v>
      </c>
    </row>
    <row r="1171" spans="1:3" x14ac:dyDescent="0.2">
      <c r="A1171" t="s">
        <v>1158</v>
      </c>
      <c r="B1171" t="str">
        <f>"18232691703"</f>
        <v>18232691703</v>
      </c>
      <c r="C1171" t="s">
        <v>1</v>
      </c>
    </row>
    <row r="1172" spans="1:3" x14ac:dyDescent="0.2">
      <c r="A1172" t="s">
        <v>1159</v>
      </c>
      <c r="B1172" t="str">
        <f>"18475138291"</f>
        <v>18475138291</v>
      </c>
      <c r="C1172" t="s">
        <v>1</v>
      </c>
    </row>
    <row r="1173" spans="1:3" x14ac:dyDescent="0.2">
      <c r="A1173" t="s">
        <v>1160</v>
      </c>
      <c r="B1173" t="str">
        <f>"13104046866"</f>
        <v>13104046866</v>
      </c>
      <c r="C1173" t="s">
        <v>1</v>
      </c>
    </row>
    <row r="1174" spans="1:3" x14ac:dyDescent="0.2">
      <c r="A1174" t="s">
        <v>1161</v>
      </c>
      <c r="B1174" t="str">
        <f>"13555705551"</f>
        <v>13555705551</v>
      </c>
      <c r="C1174" t="s">
        <v>1</v>
      </c>
    </row>
    <row r="1175" spans="1:3" x14ac:dyDescent="0.2">
      <c r="A1175" t="s">
        <v>1162</v>
      </c>
      <c r="B1175" t="str">
        <f>"13489697718"</f>
        <v>13489697718</v>
      </c>
      <c r="C1175" t="s">
        <v>1</v>
      </c>
    </row>
    <row r="1176" spans="1:3" x14ac:dyDescent="0.2">
      <c r="A1176" t="s">
        <v>1163</v>
      </c>
      <c r="B1176" t="str">
        <f>"17823610296"</f>
        <v>17823610296</v>
      </c>
      <c r="C1176" t="s">
        <v>1</v>
      </c>
    </row>
    <row r="1177" spans="1:3" x14ac:dyDescent="0.2">
      <c r="A1177" t="s">
        <v>1164</v>
      </c>
      <c r="B1177" t="str">
        <f>"18659102829"</f>
        <v>18659102829</v>
      </c>
      <c r="C1177" t="s">
        <v>1</v>
      </c>
    </row>
    <row r="1178" spans="1:3" x14ac:dyDescent="0.2">
      <c r="A1178" t="s">
        <v>1165</v>
      </c>
      <c r="B1178" t="str">
        <f>"18989165209"</f>
        <v>18989165209</v>
      </c>
      <c r="C1178" t="s">
        <v>1</v>
      </c>
    </row>
    <row r="1179" spans="1:3" x14ac:dyDescent="0.2">
      <c r="A1179" t="s">
        <v>1166</v>
      </c>
      <c r="B1179" t="str">
        <f>"17537642826"</f>
        <v>17537642826</v>
      </c>
      <c r="C1179" t="s">
        <v>1</v>
      </c>
    </row>
    <row r="1180" spans="1:3" x14ac:dyDescent="0.2">
      <c r="A1180" t="s">
        <v>1167</v>
      </c>
      <c r="B1180" t="str">
        <f>"13729507398"</f>
        <v>13729507398</v>
      </c>
      <c r="C1180" t="s">
        <v>1</v>
      </c>
    </row>
    <row r="1181" spans="1:3" x14ac:dyDescent="0.2">
      <c r="A1181" t="s">
        <v>1168</v>
      </c>
      <c r="B1181" t="str">
        <f>"15659041775"</f>
        <v>15659041775</v>
      </c>
      <c r="C1181" t="s">
        <v>1</v>
      </c>
    </row>
    <row r="1182" spans="1:3" x14ac:dyDescent="0.2">
      <c r="A1182" t="s">
        <v>1169</v>
      </c>
      <c r="B1182" t="str">
        <f>"18313694268"</f>
        <v>18313694268</v>
      </c>
      <c r="C1182" t="s">
        <v>1</v>
      </c>
    </row>
    <row r="1183" spans="1:3" x14ac:dyDescent="0.2">
      <c r="A1183" t="s">
        <v>1170</v>
      </c>
      <c r="B1183" t="str">
        <f>"18883689655"</f>
        <v>18883689655</v>
      </c>
      <c r="C1183" t="s">
        <v>1</v>
      </c>
    </row>
    <row r="1184" spans="1:3" x14ac:dyDescent="0.2">
      <c r="A1184" t="s">
        <v>1171</v>
      </c>
      <c r="B1184" t="str">
        <f>"15627393533"</f>
        <v>15627393533</v>
      </c>
      <c r="C1184" t="s">
        <v>1</v>
      </c>
    </row>
    <row r="1185" spans="1:3" x14ac:dyDescent="0.2">
      <c r="A1185" t="s">
        <v>1172</v>
      </c>
      <c r="B1185" t="str">
        <f>"17828133402"</f>
        <v>17828133402</v>
      </c>
      <c r="C1185" t="s">
        <v>1</v>
      </c>
    </row>
    <row r="1186" spans="1:3" x14ac:dyDescent="0.2">
      <c r="A1186" t="s">
        <v>1173</v>
      </c>
      <c r="B1186" t="str">
        <f>"15581688689"</f>
        <v>15581688689</v>
      </c>
      <c r="C1186" t="s">
        <v>1</v>
      </c>
    </row>
    <row r="1187" spans="1:3" x14ac:dyDescent="0.2">
      <c r="A1187" t="s">
        <v>1174</v>
      </c>
      <c r="B1187" t="str">
        <f>"15567592552"</f>
        <v>15567592552</v>
      </c>
      <c r="C1187" t="s">
        <v>1</v>
      </c>
    </row>
    <row r="1188" spans="1:3" x14ac:dyDescent="0.2">
      <c r="A1188" t="s">
        <v>1175</v>
      </c>
      <c r="B1188" t="str">
        <f>"17778530085"</f>
        <v>17778530085</v>
      </c>
      <c r="C1188" t="s">
        <v>1</v>
      </c>
    </row>
    <row r="1189" spans="1:3" x14ac:dyDescent="0.2">
      <c r="A1189" t="s">
        <v>1176</v>
      </c>
      <c r="B1189" t="str">
        <f>"18273153548"</f>
        <v>18273153548</v>
      </c>
      <c r="C1189" t="s">
        <v>1</v>
      </c>
    </row>
    <row r="1190" spans="1:3" x14ac:dyDescent="0.2">
      <c r="A1190" t="s">
        <v>1177</v>
      </c>
      <c r="B1190" t="str">
        <f>"15881109406"</f>
        <v>15881109406</v>
      </c>
      <c r="C1190" t="s">
        <v>1</v>
      </c>
    </row>
    <row r="1191" spans="1:3" x14ac:dyDescent="0.2">
      <c r="A1191" t="s">
        <v>1178</v>
      </c>
      <c r="B1191" t="str">
        <f>"17662836453"</f>
        <v>17662836453</v>
      </c>
      <c r="C1191" t="s">
        <v>1</v>
      </c>
    </row>
    <row r="1192" spans="1:3" x14ac:dyDescent="0.2">
      <c r="A1192" t="s">
        <v>1179</v>
      </c>
      <c r="B1192" t="str">
        <f>"15927500717"</f>
        <v>15927500717</v>
      </c>
      <c r="C1192" t="s">
        <v>1</v>
      </c>
    </row>
    <row r="1193" spans="1:3" x14ac:dyDescent="0.2">
      <c r="A1193" t="s">
        <v>15</v>
      </c>
      <c r="B1193" t="str">
        <f>"18112568898"</f>
        <v>18112568898</v>
      </c>
      <c r="C1193" t="s">
        <v>1</v>
      </c>
    </row>
    <row r="1194" spans="1:3" x14ac:dyDescent="0.2">
      <c r="A1194" t="s">
        <v>1180</v>
      </c>
      <c r="B1194" t="str">
        <f>"13611002358"</f>
        <v>13611002358</v>
      </c>
      <c r="C1194" t="s">
        <v>1</v>
      </c>
    </row>
    <row r="1195" spans="1:3" x14ac:dyDescent="0.2">
      <c r="A1195" t="s">
        <v>1181</v>
      </c>
      <c r="B1195" t="str">
        <f>"15675330051"</f>
        <v>15675330051</v>
      </c>
      <c r="C1195" t="s">
        <v>1</v>
      </c>
    </row>
    <row r="1196" spans="1:3" x14ac:dyDescent="0.2">
      <c r="A1196" t="s">
        <v>1182</v>
      </c>
      <c r="B1196" t="str">
        <f>"15064640657"</f>
        <v>15064640657</v>
      </c>
      <c r="C1196" t="s">
        <v>1</v>
      </c>
    </row>
    <row r="1197" spans="1:3" x14ac:dyDescent="0.2">
      <c r="A1197" t="s">
        <v>1183</v>
      </c>
      <c r="B1197" t="str">
        <f>"18136267881"</f>
        <v>18136267881</v>
      </c>
      <c r="C1197" t="s">
        <v>1</v>
      </c>
    </row>
    <row r="1198" spans="1:3" x14ac:dyDescent="0.2">
      <c r="A1198" t="s">
        <v>1184</v>
      </c>
      <c r="B1198" t="str">
        <f>"13825639767"</f>
        <v>13825639767</v>
      </c>
      <c r="C1198" t="s">
        <v>1</v>
      </c>
    </row>
    <row r="1199" spans="1:3" x14ac:dyDescent="0.2">
      <c r="A1199" t="s">
        <v>1185</v>
      </c>
      <c r="B1199" t="str">
        <f>"18853734556"</f>
        <v>18853734556</v>
      </c>
      <c r="C1199" t="s">
        <v>1</v>
      </c>
    </row>
    <row r="1200" spans="1:3" x14ac:dyDescent="0.2">
      <c r="A1200" t="s">
        <v>1186</v>
      </c>
      <c r="B1200" t="str">
        <f>"15093071300"</f>
        <v>15093071300</v>
      </c>
      <c r="C1200" t="s">
        <v>1</v>
      </c>
    </row>
    <row r="1201" spans="1:3" x14ac:dyDescent="0.2">
      <c r="A1201" t="s">
        <v>1187</v>
      </c>
      <c r="B1201" t="str">
        <f>"18697717371"</f>
        <v>18697717371</v>
      </c>
      <c r="C1201" t="s">
        <v>1</v>
      </c>
    </row>
    <row r="1202" spans="1:3" x14ac:dyDescent="0.2">
      <c r="A1202" t="s">
        <v>1188</v>
      </c>
      <c r="B1202" t="str">
        <f>"15993598319"</f>
        <v>15993598319</v>
      </c>
      <c r="C1202" t="s">
        <v>1</v>
      </c>
    </row>
    <row r="1203" spans="1:3" x14ac:dyDescent="0.2">
      <c r="A1203" t="s">
        <v>1189</v>
      </c>
      <c r="B1203" t="str">
        <f>"15702415901"</f>
        <v>15702415901</v>
      </c>
      <c r="C1203" t="s">
        <v>1</v>
      </c>
    </row>
    <row r="1204" spans="1:3" x14ac:dyDescent="0.2">
      <c r="A1204" t="s">
        <v>1190</v>
      </c>
      <c r="B1204" t="str">
        <f>"18942050601"</f>
        <v>18942050601</v>
      </c>
      <c r="C1204" t="s">
        <v>1</v>
      </c>
    </row>
    <row r="1205" spans="1:3" x14ac:dyDescent="0.2">
      <c r="A1205" t="s">
        <v>1191</v>
      </c>
      <c r="B1205" t="str">
        <f>"15025261860"</f>
        <v>15025261860</v>
      </c>
      <c r="C1205" t="s">
        <v>1</v>
      </c>
    </row>
    <row r="1206" spans="1:3" x14ac:dyDescent="0.2">
      <c r="A1206" t="s">
        <v>1192</v>
      </c>
      <c r="B1206" t="str">
        <f>"15215004731"</f>
        <v>15215004731</v>
      </c>
      <c r="C1206" t="s">
        <v>1</v>
      </c>
    </row>
    <row r="1207" spans="1:3" x14ac:dyDescent="0.2">
      <c r="A1207" t="s">
        <v>1193</v>
      </c>
      <c r="B1207" t="str">
        <f>"13456888194"</f>
        <v>13456888194</v>
      </c>
      <c r="C1207" t="s">
        <v>1</v>
      </c>
    </row>
    <row r="1208" spans="1:3" x14ac:dyDescent="0.2">
      <c r="A1208" t="s">
        <v>1194</v>
      </c>
      <c r="B1208" t="str">
        <f>"17716568408"</f>
        <v>17716568408</v>
      </c>
      <c r="C1208" t="s">
        <v>1</v>
      </c>
    </row>
    <row r="1209" spans="1:3" x14ac:dyDescent="0.2">
      <c r="A1209" t="s">
        <v>1195</v>
      </c>
      <c r="B1209" t="str">
        <f>"18253256264"</f>
        <v>18253256264</v>
      </c>
      <c r="C1209" t="s">
        <v>1</v>
      </c>
    </row>
    <row r="1210" spans="1:3" x14ac:dyDescent="0.2">
      <c r="A1210" t="s">
        <v>1196</v>
      </c>
      <c r="B1210" t="str">
        <f>"15289434876"</f>
        <v>15289434876</v>
      </c>
      <c r="C1210" t="s">
        <v>1</v>
      </c>
    </row>
    <row r="1211" spans="1:3" x14ac:dyDescent="0.2">
      <c r="A1211" t="s">
        <v>1197</v>
      </c>
      <c r="B1211" t="str">
        <f>"15950768179"</f>
        <v>15950768179</v>
      </c>
      <c r="C1211" t="s">
        <v>1</v>
      </c>
    </row>
    <row r="1212" spans="1:3" x14ac:dyDescent="0.2">
      <c r="A1212" t="s">
        <v>1198</v>
      </c>
      <c r="B1212" t="str">
        <f>"15178237937"</f>
        <v>15178237937</v>
      </c>
      <c r="C1212" t="s">
        <v>1</v>
      </c>
    </row>
    <row r="1213" spans="1:3" x14ac:dyDescent="0.2">
      <c r="A1213" t="s">
        <v>1199</v>
      </c>
      <c r="B1213" t="str">
        <f>"15096454847"</f>
        <v>15096454847</v>
      </c>
      <c r="C1213" t="s">
        <v>1</v>
      </c>
    </row>
    <row r="1214" spans="1:3" x14ac:dyDescent="0.2">
      <c r="A1214" t="s">
        <v>1200</v>
      </c>
      <c r="B1214" t="str">
        <f>"13822851586"</f>
        <v>13822851586</v>
      </c>
      <c r="C1214" t="s">
        <v>1</v>
      </c>
    </row>
    <row r="1215" spans="1:3" x14ac:dyDescent="0.2">
      <c r="A1215" t="s">
        <v>1201</v>
      </c>
      <c r="B1215" t="str">
        <f>"15202108859"</f>
        <v>15202108859</v>
      </c>
      <c r="C1215" t="s">
        <v>1</v>
      </c>
    </row>
    <row r="1216" spans="1:3" x14ac:dyDescent="0.2">
      <c r="A1216" t="s">
        <v>1202</v>
      </c>
      <c r="B1216" t="str">
        <f>"13531500770"</f>
        <v>13531500770</v>
      </c>
      <c r="C1216" t="s">
        <v>1</v>
      </c>
    </row>
    <row r="1217" spans="1:3" x14ac:dyDescent="0.2">
      <c r="A1217" t="s">
        <v>1203</v>
      </c>
      <c r="B1217" t="str">
        <f>"14747146752"</f>
        <v>14747146752</v>
      </c>
      <c r="C1217" t="s">
        <v>1</v>
      </c>
    </row>
    <row r="1218" spans="1:3" x14ac:dyDescent="0.2">
      <c r="A1218" t="s">
        <v>1204</v>
      </c>
      <c r="B1218" t="str">
        <f>"13535171556"</f>
        <v>13535171556</v>
      </c>
      <c r="C1218" t="s">
        <v>1</v>
      </c>
    </row>
    <row r="1219" spans="1:3" x14ac:dyDescent="0.2">
      <c r="A1219" t="s">
        <v>988</v>
      </c>
      <c r="B1219" t="str">
        <f>"13658702699"</f>
        <v>13658702699</v>
      </c>
      <c r="C1219" t="s">
        <v>1</v>
      </c>
    </row>
    <row r="1220" spans="1:3" x14ac:dyDescent="0.2">
      <c r="A1220" t="s">
        <v>1205</v>
      </c>
      <c r="B1220" t="str">
        <f>"15085772001"</f>
        <v>15085772001</v>
      </c>
      <c r="C1220" t="s">
        <v>1</v>
      </c>
    </row>
    <row r="1221" spans="1:3" x14ac:dyDescent="0.2">
      <c r="A1221" t="s">
        <v>1206</v>
      </c>
      <c r="B1221" t="str">
        <f>"15996980997"</f>
        <v>15996980997</v>
      </c>
      <c r="C1221" t="s">
        <v>1</v>
      </c>
    </row>
    <row r="1222" spans="1:3" x14ac:dyDescent="0.2">
      <c r="A1222" t="s">
        <v>1207</v>
      </c>
      <c r="B1222" t="str">
        <f>"15192727522"</f>
        <v>15192727522</v>
      </c>
      <c r="C1222" t="s">
        <v>1</v>
      </c>
    </row>
    <row r="1223" spans="1:3" x14ac:dyDescent="0.2">
      <c r="A1223" t="s">
        <v>1208</v>
      </c>
      <c r="B1223" t="str">
        <f>"13882416445"</f>
        <v>13882416445</v>
      </c>
      <c r="C1223" t="s">
        <v>1</v>
      </c>
    </row>
    <row r="1224" spans="1:3" x14ac:dyDescent="0.2">
      <c r="A1224" t="s">
        <v>1209</v>
      </c>
      <c r="B1224" t="str">
        <f>"18518158399"</f>
        <v>18518158399</v>
      </c>
      <c r="C1224" t="s">
        <v>1</v>
      </c>
    </row>
    <row r="1225" spans="1:3" x14ac:dyDescent="0.2">
      <c r="A1225" t="s">
        <v>1210</v>
      </c>
      <c r="B1225" t="str">
        <f>"17745711666"</f>
        <v>17745711666</v>
      </c>
      <c r="C1225" t="s">
        <v>1</v>
      </c>
    </row>
    <row r="1226" spans="1:3" x14ac:dyDescent="0.2">
      <c r="A1226" t="s">
        <v>1211</v>
      </c>
      <c r="B1226" t="str">
        <f>"15937965366"</f>
        <v>15937965366</v>
      </c>
      <c r="C1226" t="s">
        <v>1</v>
      </c>
    </row>
    <row r="1227" spans="1:3" x14ac:dyDescent="0.2">
      <c r="A1227" t="s">
        <v>1212</v>
      </c>
      <c r="B1227" t="str">
        <f>"15718753260"</f>
        <v>15718753260</v>
      </c>
      <c r="C1227" t="s">
        <v>1</v>
      </c>
    </row>
    <row r="1228" spans="1:3" x14ac:dyDescent="0.2">
      <c r="A1228" t="s">
        <v>1213</v>
      </c>
      <c r="B1228" t="str">
        <f>"18921605613"</f>
        <v>18921605613</v>
      </c>
      <c r="C1228" t="s">
        <v>1</v>
      </c>
    </row>
    <row r="1229" spans="1:3" x14ac:dyDescent="0.2">
      <c r="A1229" t="s">
        <v>1214</v>
      </c>
      <c r="B1229" t="str">
        <f>"13679855394"</f>
        <v>13679855394</v>
      </c>
      <c r="C1229" t="s">
        <v>1</v>
      </c>
    </row>
    <row r="1230" spans="1:3" x14ac:dyDescent="0.2">
      <c r="A1230" t="s">
        <v>1215</v>
      </c>
      <c r="B1230" t="str">
        <f>"15181111138"</f>
        <v>15181111138</v>
      </c>
      <c r="C1230" t="s">
        <v>1</v>
      </c>
    </row>
    <row r="1231" spans="1:3" x14ac:dyDescent="0.2">
      <c r="A1231" t="s">
        <v>1216</v>
      </c>
      <c r="B1231" t="str">
        <f>"15942201043"</f>
        <v>15942201043</v>
      </c>
      <c r="C1231" t="s">
        <v>1</v>
      </c>
    </row>
    <row r="1232" spans="1:3" x14ac:dyDescent="0.2">
      <c r="A1232" t="s">
        <v>1217</v>
      </c>
      <c r="B1232" t="str">
        <f>"13432893707"</f>
        <v>13432893707</v>
      </c>
      <c r="C1232" t="s">
        <v>1</v>
      </c>
    </row>
    <row r="1233" spans="1:3" x14ac:dyDescent="0.2">
      <c r="A1233" t="s">
        <v>1218</v>
      </c>
      <c r="B1233" t="str">
        <f>"18783002300"</f>
        <v>18783002300</v>
      </c>
      <c r="C1233" t="s">
        <v>1</v>
      </c>
    </row>
    <row r="1234" spans="1:3" x14ac:dyDescent="0.2">
      <c r="A1234" t="s">
        <v>1219</v>
      </c>
      <c r="B1234" t="str">
        <f>"15811455582"</f>
        <v>15811455582</v>
      </c>
      <c r="C1234" t="s">
        <v>1</v>
      </c>
    </row>
    <row r="1235" spans="1:3" x14ac:dyDescent="0.2">
      <c r="A1235" t="s">
        <v>1220</v>
      </c>
      <c r="B1235" t="str">
        <f>"15230588024"</f>
        <v>15230588024</v>
      </c>
      <c r="C1235" t="s">
        <v>1</v>
      </c>
    </row>
    <row r="1236" spans="1:3" x14ac:dyDescent="0.2">
      <c r="A1236" t="s">
        <v>1221</v>
      </c>
      <c r="B1236" t="str">
        <f>"13065328255"</f>
        <v>13065328255</v>
      </c>
      <c r="C1236" t="s">
        <v>1</v>
      </c>
    </row>
    <row r="1237" spans="1:3" x14ac:dyDescent="0.2">
      <c r="A1237" t="s">
        <v>1222</v>
      </c>
      <c r="B1237" t="str">
        <f>"15016384415"</f>
        <v>15016384415</v>
      </c>
      <c r="C1237" t="s">
        <v>1</v>
      </c>
    </row>
    <row r="1238" spans="1:3" x14ac:dyDescent="0.2">
      <c r="A1238" t="s">
        <v>1223</v>
      </c>
      <c r="B1238" t="str">
        <f>"13396392288"</f>
        <v>13396392288</v>
      </c>
      <c r="C1238" t="s">
        <v>1</v>
      </c>
    </row>
    <row r="1239" spans="1:3" x14ac:dyDescent="0.2">
      <c r="A1239" t="s">
        <v>1224</v>
      </c>
      <c r="B1239" t="str">
        <f>"13792377113"</f>
        <v>13792377113</v>
      </c>
      <c r="C1239" t="s">
        <v>1</v>
      </c>
    </row>
    <row r="1240" spans="1:3" x14ac:dyDescent="0.2">
      <c r="A1240" t="s">
        <v>1225</v>
      </c>
      <c r="B1240" t="str">
        <f>"13572994565"</f>
        <v>13572994565</v>
      </c>
      <c r="C1240" t="s">
        <v>1</v>
      </c>
    </row>
    <row r="1241" spans="1:3" x14ac:dyDescent="0.2">
      <c r="A1241" t="s">
        <v>1226</v>
      </c>
      <c r="B1241" t="str">
        <f>"18788496015"</f>
        <v>18788496015</v>
      </c>
      <c r="C1241" t="s">
        <v>1</v>
      </c>
    </row>
    <row r="1242" spans="1:3" x14ac:dyDescent="0.2">
      <c r="A1242" t="s">
        <v>1227</v>
      </c>
      <c r="B1242" t="str">
        <f>"18227383898"</f>
        <v>18227383898</v>
      </c>
      <c r="C1242" t="s">
        <v>1</v>
      </c>
    </row>
    <row r="1243" spans="1:3" x14ac:dyDescent="0.2">
      <c r="A1243" t="s">
        <v>1228</v>
      </c>
      <c r="B1243" t="str">
        <f>"18627878693"</f>
        <v>18627878693</v>
      </c>
      <c r="C1243" t="s">
        <v>1</v>
      </c>
    </row>
    <row r="1244" spans="1:3" x14ac:dyDescent="0.2">
      <c r="A1244" t="s">
        <v>1229</v>
      </c>
      <c r="B1244" t="str">
        <f>"15823111946"</f>
        <v>15823111946</v>
      </c>
      <c r="C1244" t="s">
        <v>1</v>
      </c>
    </row>
    <row r="1245" spans="1:3" x14ac:dyDescent="0.2">
      <c r="A1245" t="s">
        <v>1230</v>
      </c>
      <c r="B1245" t="str">
        <f>"18269972229"</f>
        <v>18269972229</v>
      </c>
      <c r="C1245" t="s">
        <v>1</v>
      </c>
    </row>
    <row r="1246" spans="1:3" x14ac:dyDescent="0.2">
      <c r="A1246" t="s">
        <v>1231</v>
      </c>
      <c r="B1246" t="str">
        <f>"13114442305"</f>
        <v>13114442305</v>
      </c>
      <c r="C1246" t="s">
        <v>1</v>
      </c>
    </row>
    <row r="1247" spans="1:3" x14ac:dyDescent="0.2">
      <c r="A1247" t="s">
        <v>1232</v>
      </c>
      <c r="B1247" t="str">
        <f>"13946168389"</f>
        <v>13946168389</v>
      </c>
      <c r="C1247" t="s">
        <v>1</v>
      </c>
    </row>
    <row r="1248" spans="1:3" x14ac:dyDescent="0.2">
      <c r="A1248" t="s">
        <v>1233</v>
      </c>
      <c r="B1248" t="str">
        <f>"15941709081"</f>
        <v>15941709081</v>
      </c>
      <c r="C1248" t="s">
        <v>1</v>
      </c>
    </row>
    <row r="1249" spans="1:3" x14ac:dyDescent="0.2">
      <c r="A1249" t="s">
        <v>1234</v>
      </c>
      <c r="B1249" t="str">
        <f>"18658505478"</f>
        <v>18658505478</v>
      </c>
      <c r="C1249" t="s">
        <v>1</v>
      </c>
    </row>
    <row r="1250" spans="1:3" x14ac:dyDescent="0.2">
      <c r="A1250" t="s">
        <v>1235</v>
      </c>
      <c r="B1250" t="str">
        <f>"18247454624"</f>
        <v>18247454624</v>
      </c>
      <c r="C1250" t="s">
        <v>1</v>
      </c>
    </row>
    <row r="1251" spans="1:3" x14ac:dyDescent="0.2">
      <c r="A1251" t="s">
        <v>1236</v>
      </c>
      <c r="B1251" t="str">
        <f>"15008030980"</f>
        <v>15008030980</v>
      </c>
      <c r="C1251" t="s">
        <v>1</v>
      </c>
    </row>
    <row r="1252" spans="1:3" x14ac:dyDescent="0.2">
      <c r="A1252" t="s">
        <v>1237</v>
      </c>
      <c r="B1252" t="str">
        <f>"15146378794"</f>
        <v>15146378794</v>
      </c>
      <c r="C1252" t="s">
        <v>1</v>
      </c>
    </row>
    <row r="1253" spans="1:3" x14ac:dyDescent="0.2">
      <c r="A1253" t="s">
        <v>1238</v>
      </c>
      <c r="B1253" t="str">
        <f>"13559561919"</f>
        <v>13559561919</v>
      </c>
      <c r="C1253" t="s">
        <v>1</v>
      </c>
    </row>
    <row r="1254" spans="1:3" x14ac:dyDescent="0.2">
      <c r="A1254" t="s">
        <v>1239</v>
      </c>
      <c r="B1254" t="str">
        <f>"15754946332"</f>
        <v>15754946332</v>
      </c>
      <c r="C1254" t="s">
        <v>1</v>
      </c>
    </row>
    <row r="1255" spans="1:3" x14ac:dyDescent="0.2">
      <c r="A1255" t="s">
        <v>1240</v>
      </c>
      <c r="B1255" t="str">
        <f>"18768716927"</f>
        <v>18768716927</v>
      </c>
      <c r="C1255" t="s">
        <v>1</v>
      </c>
    </row>
    <row r="1256" spans="1:3" x14ac:dyDescent="0.2">
      <c r="A1256" t="s">
        <v>1241</v>
      </c>
      <c r="B1256" t="str">
        <f>"18506558388"</f>
        <v>18506558388</v>
      </c>
      <c r="C1256" t="s">
        <v>1</v>
      </c>
    </row>
    <row r="1257" spans="1:3" x14ac:dyDescent="0.2">
      <c r="A1257" t="s">
        <v>1242</v>
      </c>
      <c r="B1257" t="str">
        <f>"18684010265"</f>
        <v>18684010265</v>
      </c>
      <c r="C1257" t="s">
        <v>1</v>
      </c>
    </row>
    <row r="1258" spans="1:3" x14ac:dyDescent="0.2">
      <c r="A1258" t="s">
        <v>1243</v>
      </c>
      <c r="B1258" t="str">
        <f>"15016035936"</f>
        <v>15016035936</v>
      </c>
      <c r="C1258" t="s">
        <v>1</v>
      </c>
    </row>
    <row r="1259" spans="1:3" x14ac:dyDescent="0.2">
      <c r="A1259" t="s">
        <v>1244</v>
      </c>
      <c r="B1259" t="str">
        <f>"18810949725"</f>
        <v>18810949725</v>
      </c>
      <c r="C1259" t="s">
        <v>1</v>
      </c>
    </row>
    <row r="1260" spans="1:3" x14ac:dyDescent="0.2">
      <c r="A1260" t="s">
        <v>1245</v>
      </c>
      <c r="B1260" t="str">
        <f>"15873071700"</f>
        <v>15873071700</v>
      </c>
      <c r="C1260" t="s">
        <v>1</v>
      </c>
    </row>
    <row r="1261" spans="1:3" x14ac:dyDescent="0.2">
      <c r="A1261" t="s">
        <v>1246</v>
      </c>
      <c r="B1261" t="str">
        <f>"15164507026"</f>
        <v>15164507026</v>
      </c>
      <c r="C1261" t="s">
        <v>1</v>
      </c>
    </row>
    <row r="1262" spans="1:3" x14ac:dyDescent="0.2">
      <c r="A1262" t="s">
        <v>1247</v>
      </c>
      <c r="B1262" t="str">
        <f>"13428028889"</f>
        <v>13428028889</v>
      </c>
      <c r="C1262" t="s">
        <v>1</v>
      </c>
    </row>
    <row r="1263" spans="1:3" x14ac:dyDescent="0.2">
      <c r="A1263" t="s">
        <v>1248</v>
      </c>
      <c r="B1263" t="str">
        <f>"15060956527"</f>
        <v>15060956527</v>
      </c>
      <c r="C1263" t="s">
        <v>1</v>
      </c>
    </row>
    <row r="1264" spans="1:3" x14ac:dyDescent="0.2">
      <c r="A1264" t="s">
        <v>1249</v>
      </c>
      <c r="B1264" t="str">
        <f>"15171747208"</f>
        <v>15171747208</v>
      </c>
      <c r="C1264" t="s">
        <v>1</v>
      </c>
    </row>
    <row r="1265" spans="1:3" x14ac:dyDescent="0.2">
      <c r="A1265" t="s">
        <v>1250</v>
      </c>
      <c r="B1265" t="str">
        <f>"15041544388"</f>
        <v>15041544388</v>
      </c>
      <c r="C1265" t="s">
        <v>1</v>
      </c>
    </row>
    <row r="1266" spans="1:3" x14ac:dyDescent="0.2">
      <c r="A1266" t="s">
        <v>1251</v>
      </c>
      <c r="B1266" t="str">
        <f>"15960389821"</f>
        <v>15960389821</v>
      </c>
      <c r="C1266" t="s">
        <v>1</v>
      </c>
    </row>
    <row r="1267" spans="1:3" x14ac:dyDescent="0.2">
      <c r="A1267" t="s">
        <v>1252</v>
      </c>
      <c r="B1267" t="str">
        <f>"13810611332"</f>
        <v>13810611332</v>
      </c>
      <c r="C1267" t="s">
        <v>1</v>
      </c>
    </row>
    <row r="1268" spans="1:3" x14ac:dyDescent="0.2">
      <c r="A1268" t="s">
        <v>1253</v>
      </c>
      <c r="B1268" t="str">
        <f>"13639045525"</f>
        <v>13639045525</v>
      </c>
      <c r="C1268" t="s">
        <v>1</v>
      </c>
    </row>
    <row r="1269" spans="1:3" x14ac:dyDescent="0.2">
      <c r="A1269" t="s">
        <v>1254</v>
      </c>
      <c r="B1269" t="str">
        <f>"15714449998"</f>
        <v>15714449998</v>
      </c>
      <c r="C1269" t="s">
        <v>1</v>
      </c>
    </row>
    <row r="1270" spans="1:3" x14ac:dyDescent="0.2">
      <c r="A1270" t="s">
        <v>1255</v>
      </c>
      <c r="B1270" t="str">
        <f>"15820727782"</f>
        <v>15820727782</v>
      </c>
      <c r="C1270" t="s">
        <v>1</v>
      </c>
    </row>
    <row r="1271" spans="1:3" x14ac:dyDescent="0.2">
      <c r="A1271" t="s">
        <v>1256</v>
      </c>
      <c r="B1271" t="str">
        <f>"18392778516"</f>
        <v>18392778516</v>
      </c>
      <c r="C1271" t="s">
        <v>1</v>
      </c>
    </row>
    <row r="1272" spans="1:3" x14ac:dyDescent="0.2">
      <c r="A1272" t="s">
        <v>1257</v>
      </c>
      <c r="B1272" t="str">
        <f>"15250041935"</f>
        <v>15250041935</v>
      </c>
      <c r="C1272" t="s">
        <v>1</v>
      </c>
    </row>
    <row r="1273" spans="1:3" x14ac:dyDescent="0.2">
      <c r="A1273" t="s">
        <v>1258</v>
      </c>
      <c r="B1273" t="str">
        <f>"13721519556"</f>
        <v>13721519556</v>
      </c>
      <c r="C1273" t="s">
        <v>1</v>
      </c>
    </row>
    <row r="1274" spans="1:3" x14ac:dyDescent="0.2">
      <c r="A1274" t="s">
        <v>1259</v>
      </c>
      <c r="B1274" t="str">
        <f>"15737467870"</f>
        <v>15737467870</v>
      </c>
      <c r="C1274" t="s">
        <v>1</v>
      </c>
    </row>
    <row r="1275" spans="1:3" x14ac:dyDescent="0.2">
      <c r="A1275" t="s">
        <v>1260</v>
      </c>
      <c r="B1275" t="str">
        <f>"18119715015"</f>
        <v>18119715015</v>
      </c>
      <c r="C1275" t="s">
        <v>1</v>
      </c>
    </row>
    <row r="1276" spans="1:3" x14ac:dyDescent="0.2">
      <c r="A1276" t="s">
        <v>1261</v>
      </c>
      <c r="B1276" t="str">
        <f>"13755517465"</f>
        <v>13755517465</v>
      </c>
      <c r="C1276" t="s">
        <v>1</v>
      </c>
    </row>
    <row r="1277" spans="1:3" x14ac:dyDescent="0.2">
      <c r="A1277" t="s">
        <v>1262</v>
      </c>
      <c r="B1277" t="str">
        <f>"15933610728"</f>
        <v>15933610728</v>
      </c>
      <c r="C1277" t="s">
        <v>1</v>
      </c>
    </row>
    <row r="1278" spans="1:3" x14ac:dyDescent="0.2">
      <c r="A1278" t="s">
        <v>1263</v>
      </c>
      <c r="B1278" t="str">
        <f>"18787967855"</f>
        <v>18787967855</v>
      </c>
      <c r="C1278" t="s">
        <v>1</v>
      </c>
    </row>
    <row r="1279" spans="1:3" x14ac:dyDescent="0.2">
      <c r="A1279" t="s">
        <v>1264</v>
      </c>
      <c r="B1279" t="str">
        <f>"13213621645"</f>
        <v>13213621645</v>
      </c>
      <c r="C1279" t="s">
        <v>1</v>
      </c>
    </row>
    <row r="1280" spans="1:3" x14ac:dyDescent="0.2">
      <c r="A1280" t="s">
        <v>1265</v>
      </c>
      <c r="B1280" t="str">
        <f>"15086116656"</f>
        <v>15086116656</v>
      </c>
      <c r="C1280" t="s">
        <v>1</v>
      </c>
    </row>
    <row r="1281" spans="1:3" x14ac:dyDescent="0.2">
      <c r="A1281" t="s">
        <v>1266</v>
      </c>
      <c r="B1281" t="str">
        <f>"13631046095"</f>
        <v>13631046095</v>
      </c>
      <c r="C1281" t="s">
        <v>1</v>
      </c>
    </row>
    <row r="1282" spans="1:3" x14ac:dyDescent="0.2">
      <c r="A1282" t="s">
        <v>1267</v>
      </c>
      <c r="B1282" t="str">
        <f>"18814964996"</f>
        <v>18814964996</v>
      </c>
      <c r="C1282" t="s">
        <v>1</v>
      </c>
    </row>
    <row r="1283" spans="1:3" x14ac:dyDescent="0.2">
      <c r="A1283" t="s">
        <v>1268</v>
      </c>
      <c r="B1283" t="str">
        <f>"13856665266"</f>
        <v>13856665266</v>
      </c>
      <c r="C1283" t="s">
        <v>1</v>
      </c>
    </row>
    <row r="1284" spans="1:3" x14ac:dyDescent="0.2">
      <c r="A1284" t="s">
        <v>1269</v>
      </c>
      <c r="B1284" t="str">
        <f>"13387519792"</f>
        <v>13387519792</v>
      </c>
      <c r="C1284" t="s">
        <v>1</v>
      </c>
    </row>
    <row r="1285" spans="1:3" x14ac:dyDescent="0.2">
      <c r="A1285" t="s">
        <v>1270</v>
      </c>
      <c r="B1285" t="str">
        <f>"18274566110"</f>
        <v>18274566110</v>
      </c>
      <c r="C1285" t="s">
        <v>1</v>
      </c>
    </row>
    <row r="1286" spans="1:3" x14ac:dyDescent="0.2">
      <c r="A1286" t="s">
        <v>1271</v>
      </c>
      <c r="B1286" t="str">
        <f>"13771336114"</f>
        <v>13771336114</v>
      </c>
      <c r="C1286" t="s">
        <v>1</v>
      </c>
    </row>
    <row r="1287" spans="1:3" x14ac:dyDescent="0.2">
      <c r="A1287" t="s">
        <v>1272</v>
      </c>
      <c r="B1287" t="str">
        <f>"13796455411"</f>
        <v>13796455411</v>
      </c>
      <c r="C1287" t="s">
        <v>1</v>
      </c>
    </row>
    <row r="1288" spans="1:3" x14ac:dyDescent="0.2">
      <c r="A1288" t="s">
        <v>1273</v>
      </c>
      <c r="B1288" t="str">
        <f>"18531330155"</f>
        <v>18531330155</v>
      </c>
      <c r="C1288" t="s">
        <v>1</v>
      </c>
    </row>
    <row r="1289" spans="1:3" x14ac:dyDescent="0.2">
      <c r="A1289" t="s">
        <v>1274</v>
      </c>
      <c r="B1289" t="str">
        <f>"13996263857"</f>
        <v>13996263857</v>
      </c>
      <c r="C1289" t="s">
        <v>1</v>
      </c>
    </row>
    <row r="1290" spans="1:3" x14ac:dyDescent="0.2">
      <c r="A1290" t="s">
        <v>1275</v>
      </c>
      <c r="B1290" t="str">
        <f>"15811476211"</f>
        <v>15811476211</v>
      </c>
      <c r="C1290" t="s">
        <v>1</v>
      </c>
    </row>
    <row r="1291" spans="1:3" x14ac:dyDescent="0.2">
      <c r="A1291" t="s">
        <v>1276</v>
      </c>
      <c r="B1291" t="str">
        <f>"18647337527"</f>
        <v>18647337527</v>
      </c>
      <c r="C1291" t="s">
        <v>1</v>
      </c>
    </row>
    <row r="1292" spans="1:3" x14ac:dyDescent="0.2">
      <c r="A1292" t="s">
        <v>1277</v>
      </c>
      <c r="B1292" t="str">
        <f>"15922982991"</f>
        <v>15922982991</v>
      </c>
      <c r="C1292" t="s">
        <v>1</v>
      </c>
    </row>
    <row r="1293" spans="1:3" x14ac:dyDescent="0.2">
      <c r="A1293" t="s">
        <v>1278</v>
      </c>
      <c r="B1293" t="str">
        <f>"18666614288"</f>
        <v>18666614288</v>
      </c>
      <c r="C1293" t="s">
        <v>1</v>
      </c>
    </row>
    <row r="1294" spans="1:3" x14ac:dyDescent="0.2">
      <c r="A1294" t="s">
        <v>1279</v>
      </c>
      <c r="B1294" t="str">
        <f>"18248221087"</f>
        <v>18248221087</v>
      </c>
      <c r="C1294" t="s">
        <v>1</v>
      </c>
    </row>
    <row r="1295" spans="1:3" x14ac:dyDescent="0.2">
      <c r="A1295" t="s">
        <v>1280</v>
      </c>
      <c r="B1295" t="str">
        <f>"15874367432"</f>
        <v>15874367432</v>
      </c>
      <c r="C1295" t="s">
        <v>1</v>
      </c>
    </row>
    <row r="1296" spans="1:3" x14ac:dyDescent="0.2">
      <c r="A1296" t="s">
        <v>1281</v>
      </c>
      <c r="B1296" t="str">
        <f>"15805058503"</f>
        <v>15805058503</v>
      </c>
      <c r="C1296" t="s">
        <v>1</v>
      </c>
    </row>
    <row r="1297" spans="1:3" x14ac:dyDescent="0.2">
      <c r="A1297" t="s">
        <v>1282</v>
      </c>
      <c r="B1297" t="str">
        <f>"13055887465"</f>
        <v>13055887465</v>
      </c>
      <c r="C1297" t="s">
        <v>1</v>
      </c>
    </row>
    <row r="1298" spans="1:3" x14ac:dyDescent="0.2">
      <c r="A1298" t="s">
        <v>1283</v>
      </c>
      <c r="B1298" t="str">
        <f>"13841426797"</f>
        <v>13841426797</v>
      </c>
      <c r="C1298" t="s">
        <v>1</v>
      </c>
    </row>
    <row r="1299" spans="1:3" x14ac:dyDescent="0.2">
      <c r="A1299" t="s">
        <v>1284</v>
      </c>
      <c r="B1299" t="str">
        <f>"13895529014"</f>
        <v>13895529014</v>
      </c>
      <c r="C1299" t="s">
        <v>1</v>
      </c>
    </row>
    <row r="1300" spans="1:3" x14ac:dyDescent="0.2">
      <c r="A1300" t="s">
        <v>1285</v>
      </c>
      <c r="B1300" t="str">
        <f>"18487261049"</f>
        <v>18487261049</v>
      </c>
      <c r="C1300" t="s">
        <v>1</v>
      </c>
    </row>
    <row r="1301" spans="1:3" x14ac:dyDescent="0.2">
      <c r="A1301" t="s">
        <v>1286</v>
      </c>
      <c r="B1301" t="str">
        <f>"17630366656"</f>
        <v>17630366656</v>
      </c>
      <c r="C1301" t="s">
        <v>1</v>
      </c>
    </row>
    <row r="1302" spans="1:3" x14ac:dyDescent="0.2">
      <c r="A1302" t="s">
        <v>1213</v>
      </c>
      <c r="B1302" t="str">
        <f>"13478905376"</f>
        <v>13478905376</v>
      </c>
      <c r="C1302" t="s">
        <v>1</v>
      </c>
    </row>
    <row r="1303" spans="1:3" x14ac:dyDescent="0.2">
      <c r="A1303" t="s">
        <v>1287</v>
      </c>
      <c r="B1303" t="str">
        <f>"13683884561"</f>
        <v>13683884561</v>
      </c>
      <c r="C1303" t="s">
        <v>1</v>
      </c>
    </row>
    <row r="1304" spans="1:3" x14ac:dyDescent="0.2">
      <c r="A1304" t="s">
        <v>1288</v>
      </c>
      <c r="B1304" t="str">
        <f>"15260519915"</f>
        <v>15260519915</v>
      </c>
      <c r="C1304" t="s">
        <v>1</v>
      </c>
    </row>
    <row r="1305" spans="1:3" x14ac:dyDescent="0.2">
      <c r="A1305" t="s">
        <v>1289</v>
      </c>
      <c r="B1305" t="str">
        <f>"13514522207"</f>
        <v>13514522207</v>
      </c>
      <c r="C1305" t="s">
        <v>1</v>
      </c>
    </row>
    <row r="1306" spans="1:3" x14ac:dyDescent="0.2">
      <c r="A1306" t="s">
        <v>1290</v>
      </c>
      <c r="B1306" t="str">
        <f>"15102007062"</f>
        <v>15102007062</v>
      </c>
      <c r="C1306" t="s">
        <v>1</v>
      </c>
    </row>
    <row r="1307" spans="1:3" x14ac:dyDescent="0.2">
      <c r="A1307" t="s">
        <v>1291</v>
      </c>
      <c r="B1307" t="str">
        <f>"15837969285"</f>
        <v>15837969285</v>
      </c>
      <c r="C1307" t="s">
        <v>1</v>
      </c>
    </row>
    <row r="1308" spans="1:3" x14ac:dyDescent="0.2">
      <c r="A1308" t="s">
        <v>1292</v>
      </c>
      <c r="B1308" t="str">
        <f>"18920722587"</f>
        <v>18920722587</v>
      </c>
      <c r="C1308" t="s">
        <v>1</v>
      </c>
    </row>
    <row r="1309" spans="1:3" x14ac:dyDescent="0.2">
      <c r="A1309" t="s">
        <v>1293</v>
      </c>
      <c r="B1309" t="str">
        <f>"15198430617"</f>
        <v>15198430617</v>
      </c>
      <c r="C1309" t="s">
        <v>1</v>
      </c>
    </row>
    <row r="1310" spans="1:3" x14ac:dyDescent="0.2">
      <c r="A1310" t="s">
        <v>1294</v>
      </c>
      <c r="B1310" t="str">
        <f>"18684030827"</f>
        <v>18684030827</v>
      </c>
      <c r="C1310" t="s">
        <v>1</v>
      </c>
    </row>
    <row r="1311" spans="1:3" x14ac:dyDescent="0.2">
      <c r="A1311" t="s">
        <v>1295</v>
      </c>
      <c r="B1311" t="str">
        <f>"15969422117"</f>
        <v>15969422117</v>
      </c>
      <c r="C1311" t="s">
        <v>1</v>
      </c>
    </row>
    <row r="1312" spans="1:3" x14ac:dyDescent="0.2">
      <c r="A1312" t="s">
        <v>1296</v>
      </c>
      <c r="B1312" t="str">
        <f>"18274547651"</f>
        <v>18274547651</v>
      </c>
      <c r="C1312" t="s">
        <v>1</v>
      </c>
    </row>
    <row r="1313" spans="1:3" x14ac:dyDescent="0.2">
      <c r="A1313" t="s">
        <v>1297</v>
      </c>
      <c r="B1313" t="str">
        <f>"15804040846"</f>
        <v>15804040846</v>
      </c>
      <c r="C1313" t="s">
        <v>1</v>
      </c>
    </row>
    <row r="1314" spans="1:3" x14ac:dyDescent="0.2">
      <c r="A1314" t="s">
        <v>1298</v>
      </c>
      <c r="B1314" t="str">
        <f>"15566048477"</f>
        <v>15566048477</v>
      </c>
      <c r="C1314" t="s">
        <v>1</v>
      </c>
    </row>
    <row r="1315" spans="1:3" x14ac:dyDescent="0.2">
      <c r="A1315" t="s">
        <v>1299</v>
      </c>
      <c r="B1315" t="str">
        <f>"13168846146"</f>
        <v>13168846146</v>
      </c>
      <c r="C1315" t="s">
        <v>1</v>
      </c>
    </row>
    <row r="1316" spans="1:3" x14ac:dyDescent="0.2">
      <c r="A1316" t="s">
        <v>1300</v>
      </c>
      <c r="B1316" t="str">
        <f>"15140290457"</f>
        <v>15140290457</v>
      </c>
      <c r="C1316" t="s">
        <v>1</v>
      </c>
    </row>
    <row r="1317" spans="1:3" x14ac:dyDescent="0.2">
      <c r="A1317" t="s">
        <v>1301</v>
      </c>
      <c r="B1317" t="str">
        <f>"18283251100"</f>
        <v>18283251100</v>
      </c>
      <c r="C1317" t="s">
        <v>1</v>
      </c>
    </row>
    <row r="1318" spans="1:3" x14ac:dyDescent="0.2">
      <c r="A1318" t="s">
        <v>526</v>
      </c>
      <c r="B1318" t="str">
        <f>"13849320131"</f>
        <v>13849320131</v>
      </c>
      <c r="C1318" t="s">
        <v>1</v>
      </c>
    </row>
    <row r="1319" spans="1:3" x14ac:dyDescent="0.2">
      <c r="A1319" t="s">
        <v>1302</v>
      </c>
      <c r="B1319" t="str">
        <f>"15860574385"</f>
        <v>15860574385</v>
      </c>
      <c r="C1319" t="s">
        <v>1</v>
      </c>
    </row>
    <row r="1320" spans="1:3" x14ac:dyDescent="0.2">
      <c r="A1320" t="s">
        <v>1303</v>
      </c>
      <c r="B1320" t="str">
        <f>"13716212691"</f>
        <v>13716212691</v>
      </c>
      <c r="C1320" t="s">
        <v>1</v>
      </c>
    </row>
    <row r="1321" spans="1:3" x14ac:dyDescent="0.2">
      <c r="A1321" t="s">
        <v>1304</v>
      </c>
      <c r="B1321" t="str">
        <f>"13400083619"</f>
        <v>13400083619</v>
      </c>
      <c r="C1321" t="s">
        <v>1</v>
      </c>
    </row>
    <row r="1322" spans="1:3" x14ac:dyDescent="0.2">
      <c r="A1322" t="s">
        <v>1305</v>
      </c>
      <c r="B1322" t="str">
        <f>"15103705230"</f>
        <v>15103705230</v>
      </c>
      <c r="C1322" t="s">
        <v>1</v>
      </c>
    </row>
    <row r="1323" spans="1:3" x14ac:dyDescent="0.2">
      <c r="A1323" t="s">
        <v>1306</v>
      </c>
      <c r="B1323" t="str">
        <f>"18330905100"</f>
        <v>18330905100</v>
      </c>
      <c r="C1323" t="s">
        <v>1</v>
      </c>
    </row>
    <row r="1324" spans="1:3" x14ac:dyDescent="0.2">
      <c r="A1324" t="s">
        <v>1307</v>
      </c>
      <c r="B1324" t="str">
        <f>"13233914944"</f>
        <v>13233914944</v>
      </c>
      <c r="C1324" t="s">
        <v>1</v>
      </c>
    </row>
    <row r="1325" spans="1:3" x14ac:dyDescent="0.2">
      <c r="A1325" t="s">
        <v>1308</v>
      </c>
      <c r="B1325" t="str">
        <f>"13926786454"</f>
        <v>13926786454</v>
      </c>
      <c r="C1325" t="s">
        <v>1</v>
      </c>
    </row>
    <row r="1326" spans="1:3" x14ac:dyDescent="0.2">
      <c r="A1326" t="s">
        <v>1309</v>
      </c>
      <c r="B1326" t="str">
        <f>"15989398395"</f>
        <v>15989398395</v>
      </c>
      <c r="C1326" t="s">
        <v>1</v>
      </c>
    </row>
    <row r="1327" spans="1:3" x14ac:dyDescent="0.2">
      <c r="A1327" t="s">
        <v>1310</v>
      </c>
      <c r="B1327" t="str">
        <f>"15683692760"</f>
        <v>15683692760</v>
      </c>
      <c r="C1327" t="s">
        <v>1</v>
      </c>
    </row>
    <row r="1328" spans="1:3" x14ac:dyDescent="0.2">
      <c r="A1328" t="s">
        <v>1311</v>
      </c>
      <c r="B1328" t="str">
        <f>"13246500479"</f>
        <v>13246500479</v>
      </c>
      <c r="C1328" t="s">
        <v>1</v>
      </c>
    </row>
    <row r="1329" spans="1:3" x14ac:dyDescent="0.2">
      <c r="A1329" t="s">
        <v>1312</v>
      </c>
      <c r="B1329" t="str">
        <f>"13551174141"</f>
        <v>13551174141</v>
      </c>
      <c r="C1329" t="s">
        <v>1</v>
      </c>
    </row>
    <row r="1330" spans="1:3" x14ac:dyDescent="0.2">
      <c r="A1330" t="s">
        <v>1313</v>
      </c>
      <c r="B1330" t="str">
        <f>"13476845419"</f>
        <v>13476845419</v>
      </c>
      <c r="C1330" t="s">
        <v>1</v>
      </c>
    </row>
    <row r="1331" spans="1:3" x14ac:dyDescent="0.2">
      <c r="A1331" t="s">
        <v>1314</v>
      </c>
      <c r="B1331" t="str">
        <f>"15183412456"</f>
        <v>15183412456</v>
      </c>
      <c r="C1331" t="s">
        <v>1</v>
      </c>
    </row>
    <row r="1332" spans="1:3" x14ac:dyDescent="0.2">
      <c r="A1332" t="s">
        <v>1315</v>
      </c>
      <c r="B1332" t="str">
        <f>"15685868688"</f>
        <v>15685868688</v>
      </c>
      <c r="C1332" t="s">
        <v>1</v>
      </c>
    </row>
    <row r="1333" spans="1:3" x14ac:dyDescent="0.2">
      <c r="A1333" t="s">
        <v>1316</v>
      </c>
      <c r="B1333" t="str">
        <f>"18313909187"</f>
        <v>18313909187</v>
      </c>
      <c r="C1333" t="s">
        <v>1</v>
      </c>
    </row>
    <row r="1334" spans="1:3" x14ac:dyDescent="0.2">
      <c r="A1334" t="s">
        <v>1317</v>
      </c>
      <c r="B1334" t="str">
        <f>"18989226696"</f>
        <v>18989226696</v>
      </c>
      <c r="C1334" t="s">
        <v>1</v>
      </c>
    </row>
    <row r="1335" spans="1:3" x14ac:dyDescent="0.2">
      <c r="A1335" t="s">
        <v>1318</v>
      </c>
      <c r="B1335" t="str">
        <f>"18653398019"</f>
        <v>18653398019</v>
      </c>
      <c r="C1335" t="s">
        <v>1</v>
      </c>
    </row>
    <row r="1336" spans="1:3" x14ac:dyDescent="0.2">
      <c r="A1336" t="s">
        <v>1319</v>
      </c>
      <c r="B1336" t="str">
        <f>"17690596953"</f>
        <v>17690596953</v>
      </c>
      <c r="C1336" t="s">
        <v>1</v>
      </c>
    </row>
    <row r="1337" spans="1:3" x14ac:dyDescent="0.2">
      <c r="A1337" t="s">
        <v>1320</v>
      </c>
      <c r="B1337" t="str">
        <f>"15736501560"</f>
        <v>15736501560</v>
      </c>
      <c r="C1337" t="s">
        <v>1</v>
      </c>
    </row>
    <row r="1338" spans="1:3" x14ac:dyDescent="0.2">
      <c r="A1338" t="s">
        <v>1321</v>
      </c>
      <c r="B1338" t="str">
        <f>"13635325787"</f>
        <v>13635325787</v>
      </c>
      <c r="C1338" t="s">
        <v>1</v>
      </c>
    </row>
    <row r="1339" spans="1:3" x14ac:dyDescent="0.2">
      <c r="A1339" t="s">
        <v>1322</v>
      </c>
      <c r="B1339" t="str">
        <f>"13760909404"</f>
        <v>13760909404</v>
      </c>
      <c r="C1339" t="s">
        <v>1</v>
      </c>
    </row>
    <row r="1340" spans="1:3" x14ac:dyDescent="0.2">
      <c r="A1340" t="s">
        <v>205</v>
      </c>
      <c r="B1340" t="str">
        <f>"15521308972"</f>
        <v>15521308972</v>
      </c>
      <c r="C1340" t="s">
        <v>1</v>
      </c>
    </row>
    <row r="1341" spans="1:3" x14ac:dyDescent="0.2">
      <c r="A1341" t="s">
        <v>1323</v>
      </c>
      <c r="B1341" t="str">
        <f>"18323608969"</f>
        <v>18323608969</v>
      </c>
      <c r="C1341" t="s">
        <v>1</v>
      </c>
    </row>
    <row r="1342" spans="1:3" x14ac:dyDescent="0.2">
      <c r="A1342" t="s">
        <v>1324</v>
      </c>
      <c r="B1342" t="str">
        <f>"15266662034"</f>
        <v>15266662034</v>
      </c>
      <c r="C1342" t="s">
        <v>1</v>
      </c>
    </row>
    <row r="1343" spans="1:3" x14ac:dyDescent="0.2">
      <c r="A1343" t="s">
        <v>918</v>
      </c>
      <c r="B1343" t="str">
        <f>"13020618588"</f>
        <v>13020618588</v>
      </c>
      <c r="C1343" t="s">
        <v>1</v>
      </c>
    </row>
    <row r="1344" spans="1:3" x14ac:dyDescent="0.2">
      <c r="A1344" t="s">
        <v>1325</v>
      </c>
      <c r="B1344" t="str">
        <f>"18273862133"</f>
        <v>18273862133</v>
      </c>
      <c r="C1344" t="s">
        <v>1</v>
      </c>
    </row>
    <row r="1345" spans="1:3" x14ac:dyDescent="0.2">
      <c r="A1345" t="s">
        <v>1326</v>
      </c>
      <c r="B1345" t="str">
        <f>"15335831733"</f>
        <v>15335831733</v>
      </c>
      <c r="C1345" t="s">
        <v>1</v>
      </c>
    </row>
    <row r="1346" spans="1:3" x14ac:dyDescent="0.2">
      <c r="A1346" t="s">
        <v>1327</v>
      </c>
      <c r="B1346" t="str">
        <f>"15001784180"</f>
        <v>15001784180</v>
      </c>
      <c r="C1346" t="s">
        <v>1</v>
      </c>
    </row>
    <row r="1347" spans="1:3" x14ac:dyDescent="0.2">
      <c r="A1347" t="s">
        <v>1328</v>
      </c>
      <c r="B1347" t="str">
        <f>"13529492183"</f>
        <v>13529492183</v>
      </c>
      <c r="C1347" t="s">
        <v>1</v>
      </c>
    </row>
    <row r="1348" spans="1:3" x14ac:dyDescent="0.2">
      <c r="A1348" t="s">
        <v>1329</v>
      </c>
      <c r="B1348" t="str">
        <f>"15084721710"</f>
        <v>15084721710</v>
      </c>
      <c r="C1348" t="s">
        <v>1</v>
      </c>
    </row>
    <row r="1349" spans="1:3" x14ac:dyDescent="0.2">
      <c r="A1349" t="s">
        <v>1330</v>
      </c>
      <c r="B1349" t="str">
        <f>"13569004899"</f>
        <v>13569004899</v>
      </c>
      <c r="C1349" t="s">
        <v>1</v>
      </c>
    </row>
    <row r="1350" spans="1:3" x14ac:dyDescent="0.2">
      <c r="A1350" t="s">
        <v>1331</v>
      </c>
      <c r="B1350" t="str">
        <f>"15091521937"</f>
        <v>15091521937</v>
      </c>
      <c r="C1350" t="s">
        <v>1</v>
      </c>
    </row>
    <row r="1351" spans="1:3" x14ac:dyDescent="0.2">
      <c r="A1351" t="s">
        <v>1332</v>
      </c>
      <c r="B1351" t="str">
        <f>"15850552452"</f>
        <v>15850552452</v>
      </c>
      <c r="C1351" t="s">
        <v>1</v>
      </c>
    </row>
    <row r="1352" spans="1:3" x14ac:dyDescent="0.2">
      <c r="A1352" t="s">
        <v>1333</v>
      </c>
      <c r="B1352" t="str">
        <f>"18890129907"</f>
        <v>18890129907</v>
      </c>
      <c r="C1352" t="s">
        <v>1</v>
      </c>
    </row>
    <row r="1353" spans="1:3" x14ac:dyDescent="0.2">
      <c r="A1353" t="s">
        <v>1334</v>
      </c>
      <c r="B1353" t="str">
        <f>"18397238503"</f>
        <v>18397238503</v>
      </c>
      <c r="C1353" t="s">
        <v>1</v>
      </c>
    </row>
    <row r="1354" spans="1:3" x14ac:dyDescent="0.2">
      <c r="A1354" t="s">
        <v>1335</v>
      </c>
      <c r="B1354" t="str">
        <f>"17520173325"</f>
        <v>17520173325</v>
      </c>
      <c r="C1354" t="s">
        <v>1</v>
      </c>
    </row>
    <row r="1355" spans="1:3" x14ac:dyDescent="0.2">
      <c r="A1355" t="s">
        <v>1336</v>
      </c>
      <c r="B1355" t="str">
        <f>"15550640085"</f>
        <v>15550640085</v>
      </c>
      <c r="C1355" t="s">
        <v>1</v>
      </c>
    </row>
    <row r="1356" spans="1:3" x14ac:dyDescent="0.2">
      <c r="A1356" t="s">
        <v>1337</v>
      </c>
      <c r="B1356" t="str">
        <f>"15065605521"</f>
        <v>15065605521</v>
      </c>
      <c r="C1356" t="s">
        <v>1</v>
      </c>
    </row>
    <row r="1357" spans="1:3" x14ac:dyDescent="0.2">
      <c r="A1357" t="s">
        <v>1338</v>
      </c>
      <c r="B1357" t="str">
        <f>"13790052499"</f>
        <v>13790052499</v>
      </c>
      <c r="C1357" t="s">
        <v>1</v>
      </c>
    </row>
    <row r="1358" spans="1:3" x14ac:dyDescent="0.2">
      <c r="A1358" t="s">
        <v>1339</v>
      </c>
      <c r="B1358" t="str">
        <f>"15521017237"</f>
        <v>15521017237</v>
      </c>
      <c r="C1358" t="s">
        <v>1</v>
      </c>
    </row>
    <row r="1359" spans="1:3" x14ac:dyDescent="0.2">
      <c r="A1359" t="s">
        <v>1340</v>
      </c>
      <c r="B1359" t="str">
        <f>"15868482138"</f>
        <v>15868482138</v>
      </c>
      <c r="C1359" t="s">
        <v>1</v>
      </c>
    </row>
    <row r="1360" spans="1:3" x14ac:dyDescent="0.2">
      <c r="A1360" t="s">
        <v>1341</v>
      </c>
      <c r="B1360" t="str">
        <f>"18724502902"</f>
        <v>18724502902</v>
      </c>
      <c r="C1360" t="s">
        <v>1</v>
      </c>
    </row>
    <row r="1361" spans="1:3" x14ac:dyDescent="0.2">
      <c r="A1361" t="s">
        <v>1342</v>
      </c>
      <c r="B1361" t="str">
        <f>"18618494995"</f>
        <v>18618494995</v>
      </c>
      <c r="C1361" t="s">
        <v>1</v>
      </c>
    </row>
    <row r="1362" spans="1:3" x14ac:dyDescent="0.2">
      <c r="A1362" t="s">
        <v>1343</v>
      </c>
      <c r="B1362" t="str">
        <f>"15255187254"</f>
        <v>15255187254</v>
      </c>
      <c r="C1362" t="s">
        <v>1</v>
      </c>
    </row>
    <row r="1363" spans="1:3" x14ac:dyDescent="0.2">
      <c r="A1363" t="s">
        <v>1344</v>
      </c>
      <c r="B1363" t="str">
        <f>"15104646460"</f>
        <v>15104646460</v>
      </c>
      <c r="C1363" t="s">
        <v>1</v>
      </c>
    </row>
    <row r="1364" spans="1:3" x14ac:dyDescent="0.2">
      <c r="A1364" t="s">
        <v>1345</v>
      </c>
      <c r="B1364" t="str">
        <f>"15216684461"</f>
        <v>15216684461</v>
      </c>
      <c r="C1364" t="s">
        <v>1</v>
      </c>
    </row>
    <row r="1365" spans="1:3" x14ac:dyDescent="0.2">
      <c r="A1365" t="s">
        <v>1346</v>
      </c>
      <c r="B1365" t="str">
        <f>"15272674215"</f>
        <v>15272674215</v>
      </c>
      <c r="C1365" t="s">
        <v>1</v>
      </c>
    </row>
    <row r="1366" spans="1:3" x14ac:dyDescent="0.2">
      <c r="A1366" t="s">
        <v>1347</v>
      </c>
      <c r="B1366" t="str">
        <f>"13873752380"</f>
        <v>13873752380</v>
      </c>
      <c r="C1366" t="s">
        <v>1</v>
      </c>
    </row>
    <row r="1367" spans="1:3" x14ac:dyDescent="0.2">
      <c r="A1367" t="s">
        <v>1348</v>
      </c>
      <c r="B1367" t="str">
        <f>"15282372023"</f>
        <v>15282372023</v>
      </c>
      <c r="C1367" t="s">
        <v>1</v>
      </c>
    </row>
    <row r="1368" spans="1:3" x14ac:dyDescent="0.2">
      <c r="A1368" t="s">
        <v>1349</v>
      </c>
      <c r="B1368" t="str">
        <f>"13859565036"</f>
        <v>13859565036</v>
      </c>
      <c r="C1368" t="s">
        <v>1</v>
      </c>
    </row>
    <row r="1369" spans="1:3" x14ac:dyDescent="0.2">
      <c r="A1369" t="s">
        <v>1350</v>
      </c>
      <c r="B1369" t="str">
        <f>"17630100300"</f>
        <v>17630100300</v>
      </c>
      <c r="C1369" t="s">
        <v>1</v>
      </c>
    </row>
    <row r="1370" spans="1:3" x14ac:dyDescent="0.2">
      <c r="A1370" t="s">
        <v>1351</v>
      </c>
      <c r="B1370" t="str">
        <f>"17720204116"</f>
        <v>17720204116</v>
      </c>
      <c r="C1370" t="s">
        <v>1</v>
      </c>
    </row>
    <row r="1371" spans="1:3" x14ac:dyDescent="0.2">
      <c r="A1371" t="s">
        <v>1352</v>
      </c>
      <c r="B1371" t="str">
        <f>"18265911787"</f>
        <v>18265911787</v>
      </c>
      <c r="C1371" t="s">
        <v>1</v>
      </c>
    </row>
    <row r="1372" spans="1:3" x14ac:dyDescent="0.2">
      <c r="A1372" t="s">
        <v>1353</v>
      </c>
      <c r="B1372" t="str">
        <f>"15120715143"</f>
        <v>15120715143</v>
      </c>
      <c r="C1372" t="s">
        <v>1</v>
      </c>
    </row>
    <row r="1373" spans="1:3" x14ac:dyDescent="0.2">
      <c r="A1373" t="s">
        <v>1354</v>
      </c>
      <c r="B1373" t="str">
        <f>"18787486697"</f>
        <v>18787486697</v>
      </c>
      <c r="C1373" t="s">
        <v>1</v>
      </c>
    </row>
    <row r="1374" spans="1:3" x14ac:dyDescent="0.2">
      <c r="A1374" t="s">
        <v>1355</v>
      </c>
      <c r="B1374" t="str">
        <f>"18715757281"</f>
        <v>18715757281</v>
      </c>
      <c r="C1374" t="s">
        <v>1</v>
      </c>
    </row>
    <row r="1375" spans="1:3" x14ac:dyDescent="0.2">
      <c r="A1375" t="s">
        <v>1356</v>
      </c>
      <c r="B1375" t="str">
        <f>"18032610677"</f>
        <v>18032610677</v>
      </c>
      <c r="C1375" t="s">
        <v>1</v>
      </c>
    </row>
    <row r="1376" spans="1:3" x14ac:dyDescent="0.2">
      <c r="A1376" t="s">
        <v>1357</v>
      </c>
      <c r="B1376" t="str">
        <f>"15125805281"</f>
        <v>15125805281</v>
      </c>
      <c r="C1376" t="s">
        <v>1</v>
      </c>
    </row>
    <row r="1377" spans="1:3" x14ac:dyDescent="0.2">
      <c r="A1377" t="s">
        <v>1358</v>
      </c>
      <c r="B1377" t="str">
        <f>"13863616605"</f>
        <v>13863616605</v>
      </c>
      <c r="C1377" t="s">
        <v>1</v>
      </c>
    </row>
    <row r="1378" spans="1:3" x14ac:dyDescent="0.2">
      <c r="A1378" t="s">
        <v>1359</v>
      </c>
      <c r="B1378" t="str">
        <f>"18116261870"</f>
        <v>18116261870</v>
      </c>
      <c r="C1378" t="s">
        <v>1</v>
      </c>
    </row>
    <row r="1379" spans="1:3" x14ac:dyDescent="0.2">
      <c r="A1379" t="s">
        <v>1360</v>
      </c>
      <c r="B1379" t="str">
        <f>"18681799651"</f>
        <v>18681799651</v>
      </c>
      <c r="C1379" t="s">
        <v>1</v>
      </c>
    </row>
    <row r="1380" spans="1:3" x14ac:dyDescent="0.2">
      <c r="A1380" t="s">
        <v>1361</v>
      </c>
      <c r="B1380" t="str">
        <f>"15773126648"</f>
        <v>15773126648</v>
      </c>
      <c r="C1380" t="s">
        <v>1</v>
      </c>
    </row>
    <row r="1381" spans="1:3" x14ac:dyDescent="0.2">
      <c r="A1381" t="s">
        <v>1362</v>
      </c>
      <c r="B1381" t="str">
        <f>"18672934313"</f>
        <v>18672934313</v>
      </c>
      <c r="C1381" t="s">
        <v>1</v>
      </c>
    </row>
    <row r="1382" spans="1:3" x14ac:dyDescent="0.2">
      <c r="A1382" t="s">
        <v>1363</v>
      </c>
      <c r="B1382" t="str">
        <f>"13546585758"</f>
        <v>13546585758</v>
      </c>
      <c r="C1382" t="s">
        <v>1</v>
      </c>
    </row>
    <row r="1383" spans="1:3" x14ac:dyDescent="0.2">
      <c r="A1383" t="s">
        <v>1364</v>
      </c>
      <c r="B1383" t="str">
        <f>"18723937881"</f>
        <v>18723937881</v>
      </c>
      <c r="C1383" t="s">
        <v>1</v>
      </c>
    </row>
    <row r="1384" spans="1:3" x14ac:dyDescent="0.2">
      <c r="A1384" t="s">
        <v>1365</v>
      </c>
      <c r="B1384" t="str">
        <f>"13148816995"</f>
        <v>13148816995</v>
      </c>
      <c r="C1384" t="s">
        <v>1</v>
      </c>
    </row>
    <row r="1385" spans="1:3" x14ac:dyDescent="0.2">
      <c r="A1385" t="s">
        <v>1366</v>
      </c>
      <c r="B1385" t="str">
        <f>"13580307171"</f>
        <v>13580307171</v>
      </c>
      <c r="C1385" t="s">
        <v>1</v>
      </c>
    </row>
    <row r="1386" spans="1:3" x14ac:dyDescent="0.2">
      <c r="A1386" t="s">
        <v>1367</v>
      </c>
      <c r="B1386" t="str">
        <f>"15868827225"</f>
        <v>15868827225</v>
      </c>
      <c r="C1386" t="s">
        <v>1</v>
      </c>
    </row>
    <row r="1387" spans="1:3" x14ac:dyDescent="0.2">
      <c r="A1387" t="s">
        <v>1368</v>
      </c>
      <c r="B1387" t="str">
        <f>"15271247199"</f>
        <v>15271247199</v>
      </c>
      <c r="C1387" t="s">
        <v>1</v>
      </c>
    </row>
    <row r="1388" spans="1:3" x14ac:dyDescent="0.2">
      <c r="A1388" t="s">
        <v>1369</v>
      </c>
      <c r="B1388" t="str">
        <f>"15391860829"</f>
        <v>15391860829</v>
      </c>
      <c r="C1388" t="s">
        <v>1</v>
      </c>
    </row>
    <row r="1389" spans="1:3" x14ac:dyDescent="0.2">
      <c r="A1389" t="s">
        <v>1370</v>
      </c>
      <c r="B1389" t="str">
        <f>"15625894994"</f>
        <v>15625894994</v>
      </c>
      <c r="C1389" t="s">
        <v>1</v>
      </c>
    </row>
    <row r="1390" spans="1:3" x14ac:dyDescent="0.2">
      <c r="A1390" t="s">
        <v>1371</v>
      </c>
      <c r="B1390" t="str">
        <f>"15983688152"</f>
        <v>15983688152</v>
      </c>
      <c r="C1390" t="s">
        <v>1</v>
      </c>
    </row>
    <row r="1391" spans="1:3" x14ac:dyDescent="0.2">
      <c r="A1391" t="s">
        <v>1372</v>
      </c>
      <c r="B1391" t="str">
        <f>"15263131537"</f>
        <v>15263131537</v>
      </c>
      <c r="C1391" t="s">
        <v>1</v>
      </c>
    </row>
    <row r="1392" spans="1:3" x14ac:dyDescent="0.2">
      <c r="A1392" t="s">
        <v>1373</v>
      </c>
      <c r="B1392" t="str">
        <f>"15087560544"</f>
        <v>15087560544</v>
      </c>
      <c r="C1392" t="s">
        <v>1</v>
      </c>
    </row>
    <row r="1393" spans="1:3" x14ac:dyDescent="0.2">
      <c r="A1393" t="s">
        <v>1374</v>
      </c>
      <c r="B1393" t="str">
        <f>"13719028129"</f>
        <v>13719028129</v>
      </c>
      <c r="C1393" t="s">
        <v>1</v>
      </c>
    </row>
    <row r="1394" spans="1:3" x14ac:dyDescent="0.2">
      <c r="A1394" t="s">
        <v>1375</v>
      </c>
      <c r="B1394" t="str">
        <f>"18810373721"</f>
        <v>18810373721</v>
      </c>
      <c r="C1394" t="s">
        <v>1</v>
      </c>
    </row>
    <row r="1395" spans="1:3" x14ac:dyDescent="0.2">
      <c r="A1395" t="s">
        <v>1376</v>
      </c>
      <c r="B1395" t="str">
        <f>"18389308826"</f>
        <v>18389308826</v>
      </c>
      <c r="C1395" t="s">
        <v>1</v>
      </c>
    </row>
    <row r="1396" spans="1:3" x14ac:dyDescent="0.2">
      <c r="A1396" t="s">
        <v>1377</v>
      </c>
      <c r="B1396" t="str">
        <f>"15968528623"</f>
        <v>15968528623</v>
      </c>
      <c r="C1396" t="s">
        <v>1</v>
      </c>
    </row>
    <row r="1397" spans="1:3" x14ac:dyDescent="0.2">
      <c r="A1397" t="s">
        <v>1378</v>
      </c>
      <c r="B1397" t="str">
        <f>"13542850504"</f>
        <v>13542850504</v>
      </c>
      <c r="C1397" t="s">
        <v>1</v>
      </c>
    </row>
    <row r="1398" spans="1:3" x14ac:dyDescent="0.2">
      <c r="A1398" t="s">
        <v>1379</v>
      </c>
      <c r="B1398" t="str">
        <f>"18868081845"</f>
        <v>18868081845</v>
      </c>
      <c r="C1398" t="s">
        <v>1</v>
      </c>
    </row>
    <row r="1399" spans="1:3" x14ac:dyDescent="0.2">
      <c r="A1399" t="s">
        <v>1380</v>
      </c>
      <c r="B1399" t="str">
        <f>"15661898221"</f>
        <v>15661898221</v>
      </c>
      <c r="C1399" t="s">
        <v>1</v>
      </c>
    </row>
    <row r="1400" spans="1:3" x14ac:dyDescent="0.2">
      <c r="A1400" t="s">
        <v>1381</v>
      </c>
      <c r="B1400" t="str">
        <f>"15221651669"</f>
        <v>15221651669</v>
      </c>
      <c r="C1400" t="s">
        <v>1</v>
      </c>
    </row>
    <row r="1401" spans="1:3" x14ac:dyDescent="0.2">
      <c r="A1401" t="s">
        <v>1382</v>
      </c>
      <c r="B1401" t="str">
        <f>"13513800521"</f>
        <v>13513800521</v>
      </c>
      <c r="C1401" t="s">
        <v>1</v>
      </c>
    </row>
    <row r="1402" spans="1:3" x14ac:dyDescent="0.2">
      <c r="A1402" t="s">
        <v>1383</v>
      </c>
      <c r="B1402" t="str">
        <f>"15995746054"</f>
        <v>15995746054</v>
      </c>
      <c r="C1402" t="s">
        <v>1</v>
      </c>
    </row>
    <row r="1403" spans="1:3" x14ac:dyDescent="0.2">
      <c r="A1403" t="s">
        <v>1384</v>
      </c>
      <c r="B1403" t="str">
        <f>"18355759075"</f>
        <v>18355759075</v>
      </c>
      <c r="C1403" t="s">
        <v>1</v>
      </c>
    </row>
    <row r="1404" spans="1:3" x14ac:dyDescent="0.2">
      <c r="A1404" t="s">
        <v>1385</v>
      </c>
      <c r="B1404" t="str">
        <f>"13665850031"</f>
        <v>13665850031</v>
      </c>
      <c r="C1404" t="s">
        <v>1</v>
      </c>
    </row>
    <row r="1405" spans="1:3" x14ac:dyDescent="0.2">
      <c r="A1405" t="s">
        <v>1386</v>
      </c>
      <c r="B1405" t="str">
        <f>"13822558832"</f>
        <v>13822558832</v>
      </c>
      <c r="C1405" t="s">
        <v>1</v>
      </c>
    </row>
    <row r="1406" spans="1:3" x14ac:dyDescent="0.2">
      <c r="A1406" t="s">
        <v>1387</v>
      </c>
      <c r="B1406" t="str">
        <f>"13959390747"</f>
        <v>13959390747</v>
      </c>
      <c r="C1406" t="s">
        <v>1</v>
      </c>
    </row>
    <row r="1407" spans="1:3" x14ac:dyDescent="0.2">
      <c r="A1407" t="s">
        <v>1388</v>
      </c>
      <c r="B1407" t="str">
        <f>"13987690194"</f>
        <v>13987690194</v>
      </c>
      <c r="C1407" t="s">
        <v>1</v>
      </c>
    </row>
    <row r="1408" spans="1:3" x14ac:dyDescent="0.2">
      <c r="A1408" t="s">
        <v>1389</v>
      </c>
      <c r="B1408" t="str">
        <f>"18783908085"</f>
        <v>18783908085</v>
      </c>
      <c r="C1408" t="s">
        <v>1</v>
      </c>
    </row>
    <row r="1409" spans="1:3" x14ac:dyDescent="0.2">
      <c r="A1409" t="s">
        <v>1390</v>
      </c>
      <c r="B1409" t="str">
        <f>"15974000161"</f>
        <v>15974000161</v>
      </c>
      <c r="C1409" t="s">
        <v>1</v>
      </c>
    </row>
    <row r="1410" spans="1:3" x14ac:dyDescent="0.2">
      <c r="A1410" t="s">
        <v>1391</v>
      </c>
      <c r="B1410" t="str">
        <f>"13720242725"</f>
        <v>13720242725</v>
      </c>
      <c r="C1410" t="s">
        <v>1</v>
      </c>
    </row>
    <row r="1411" spans="1:3" x14ac:dyDescent="0.2">
      <c r="A1411" t="s">
        <v>1392</v>
      </c>
      <c r="B1411" t="str">
        <f>"18889997275"</f>
        <v>18889997275</v>
      </c>
      <c r="C1411" t="s">
        <v>1</v>
      </c>
    </row>
    <row r="1412" spans="1:3" x14ac:dyDescent="0.2">
      <c r="A1412" t="s">
        <v>1393</v>
      </c>
      <c r="B1412" t="str">
        <f>"13688799498"</f>
        <v>13688799498</v>
      </c>
      <c r="C1412" t="s">
        <v>1</v>
      </c>
    </row>
    <row r="1413" spans="1:3" x14ac:dyDescent="0.2">
      <c r="A1413" t="s">
        <v>328</v>
      </c>
      <c r="B1413" t="str">
        <f>"15858357724"</f>
        <v>15858357724</v>
      </c>
      <c r="C1413" t="s">
        <v>1</v>
      </c>
    </row>
    <row r="1414" spans="1:3" x14ac:dyDescent="0.2">
      <c r="A1414" t="s">
        <v>1394</v>
      </c>
      <c r="B1414" t="str">
        <f>"17610250873"</f>
        <v>17610250873</v>
      </c>
      <c r="C1414" t="s">
        <v>1</v>
      </c>
    </row>
    <row r="1415" spans="1:3" x14ac:dyDescent="0.2">
      <c r="A1415" t="s">
        <v>1395</v>
      </c>
      <c r="B1415" t="str">
        <f>"18516761252"</f>
        <v>18516761252</v>
      </c>
      <c r="C1415" t="s">
        <v>1</v>
      </c>
    </row>
    <row r="1416" spans="1:3" x14ac:dyDescent="0.2">
      <c r="A1416" t="s">
        <v>1396</v>
      </c>
      <c r="B1416" t="str">
        <f>"15838106207"</f>
        <v>15838106207</v>
      </c>
      <c r="C1416" t="s">
        <v>1</v>
      </c>
    </row>
    <row r="1417" spans="1:3" x14ac:dyDescent="0.2">
      <c r="A1417" t="s">
        <v>1397</v>
      </c>
      <c r="B1417" t="str">
        <f>"13983879112"</f>
        <v>13983879112</v>
      </c>
      <c r="C1417" t="s">
        <v>1</v>
      </c>
    </row>
    <row r="1418" spans="1:3" x14ac:dyDescent="0.2">
      <c r="A1418" t="s">
        <v>1398</v>
      </c>
      <c r="B1418" t="str">
        <f>"15987104857"</f>
        <v>15987104857</v>
      </c>
      <c r="C1418" t="s">
        <v>1</v>
      </c>
    </row>
    <row r="1419" spans="1:3" x14ac:dyDescent="0.2">
      <c r="A1419" t="s">
        <v>1399</v>
      </c>
      <c r="B1419" t="str">
        <f>"18652063552"</f>
        <v>18652063552</v>
      </c>
      <c r="C1419" t="s">
        <v>1</v>
      </c>
    </row>
    <row r="1420" spans="1:3" x14ac:dyDescent="0.2">
      <c r="A1420" t="s">
        <v>1400</v>
      </c>
      <c r="B1420" t="str">
        <f>"15824472233"</f>
        <v>15824472233</v>
      </c>
      <c r="C1420" t="s">
        <v>1</v>
      </c>
    </row>
    <row r="1421" spans="1:3" x14ac:dyDescent="0.2">
      <c r="A1421" t="s">
        <v>222</v>
      </c>
      <c r="B1421" t="str">
        <f>"15841358091"</f>
        <v>15841358091</v>
      </c>
      <c r="C1421" t="s">
        <v>1</v>
      </c>
    </row>
    <row r="1422" spans="1:3" x14ac:dyDescent="0.2">
      <c r="A1422" t="s">
        <v>1401</v>
      </c>
      <c r="B1422" t="str">
        <f>"13617288848"</f>
        <v>13617288848</v>
      </c>
      <c r="C1422" t="s">
        <v>1</v>
      </c>
    </row>
    <row r="1423" spans="1:3" x14ac:dyDescent="0.2">
      <c r="A1423" t="s">
        <v>1402</v>
      </c>
      <c r="B1423" t="str">
        <f>"15069578700"</f>
        <v>15069578700</v>
      </c>
      <c r="C1423" t="s">
        <v>1</v>
      </c>
    </row>
    <row r="1424" spans="1:3" x14ac:dyDescent="0.2">
      <c r="A1424" t="s">
        <v>1403</v>
      </c>
      <c r="B1424" t="str">
        <f>"15012960859"</f>
        <v>15012960859</v>
      </c>
      <c r="C1424" t="s">
        <v>1</v>
      </c>
    </row>
    <row r="1425" spans="1:3" x14ac:dyDescent="0.2">
      <c r="A1425" t="s">
        <v>1404</v>
      </c>
      <c r="B1425" t="str">
        <f>"15966052279"</f>
        <v>15966052279</v>
      </c>
      <c r="C1425" t="s">
        <v>1</v>
      </c>
    </row>
    <row r="1426" spans="1:3" x14ac:dyDescent="0.2">
      <c r="A1426" t="s">
        <v>672</v>
      </c>
      <c r="B1426" t="str">
        <f>"15337218881"</f>
        <v>15337218881</v>
      </c>
      <c r="C1426" t="s">
        <v>1</v>
      </c>
    </row>
    <row r="1427" spans="1:3" x14ac:dyDescent="0.2">
      <c r="A1427" t="s">
        <v>1405</v>
      </c>
      <c r="B1427" t="str">
        <f>"13414747400"</f>
        <v>13414747400</v>
      </c>
      <c r="C1427" t="s">
        <v>1</v>
      </c>
    </row>
    <row r="1428" spans="1:3" x14ac:dyDescent="0.2">
      <c r="A1428" t="s">
        <v>1406</v>
      </c>
      <c r="B1428" t="str">
        <f>"17745790023"</f>
        <v>17745790023</v>
      </c>
      <c r="C1428" t="s">
        <v>1</v>
      </c>
    </row>
    <row r="1429" spans="1:3" x14ac:dyDescent="0.2">
      <c r="A1429" t="s">
        <v>1407</v>
      </c>
      <c r="B1429" t="str">
        <f>"13996898911"</f>
        <v>13996898911</v>
      </c>
      <c r="C1429" t="s">
        <v>1</v>
      </c>
    </row>
    <row r="1430" spans="1:3" x14ac:dyDescent="0.2">
      <c r="A1430" t="s">
        <v>1408</v>
      </c>
      <c r="B1430" t="str">
        <f>"18071851610"</f>
        <v>18071851610</v>
      </c>
      <c r="C1430" t="s">
        <v>1</v>
      </c>
    </row>
    <row r="1431" spans="1:3" x14ac:dyDescent="0.2">
      <c r="A1431" t="s">
        <v>1409</v>
      </c>
      <c r="B1431" t="str">
        <f>"13609000644"</f>
        <v>13609000644</v>
      </c>
      <c r="C1431" t="s">
        <v>1</v>
      </c>
    </row>
    <row r="1432" spans="1:3" x14ac:dyDescent="0.2">
      <c r="A1432" t="s">
        <v>1410</v>
      </c>
      <c r="B1432" t="str">
        <f>"13554472672"</f>
        <v>13554472672</v>
      </c>
      <c r="C1432" t="s">
        <v>1</v>
      </c>
    </row>
    <row r="1433" spans="1:3" x14ac:dyDescent="0.2">
      <c r="A1433" t="s">
        <v>1411</v>
      </c>
      <c r="B1433" t="str">
        <f>"13590622281"</f>
        <v>13590622281</v>
      </c>
      <c r="C1433" t="s">
        <v>1</v>
      </c>
    </row>
    <row r="1434" spans="1:3" x14ac:dyDescent="0.2">
      <c r="A1434" t="s">
        <v>1412</v>
      </c>
      <c r="B1434" t="str">
        <f>"18919161293"</f>
        <v>18919161293</v>
      </c>
      <c r="C1434" t="s">
        <v>1</v>
      </c>
    </row>
    <row r="1435" spans="1:3" x14ac:dyDescent="0.2">
      <c r="A1435" t="s">
        <v>1413</v>
      </c>
      <c r="B1435" t="str">
        <f>"13841766046"</f>
        <v>13841766046</v>
      </c>
      <c r="C1435" t="s">
        <v>1</v>
      </c>
    </row>
    <row r="1436" spans="1:3" x14ac:dyDescent="0.2">
      <c r="A1436" t="s">
        <v>1414</v>
      </c>
      <c r="B1436" t="str">
        <f>"15249207222"</f>
        <v>15249207222</v>
      </c>
      <c r="C1436" t="s">
        <v>1</v>
      </c>
    </row>
    <row r="1437" spans="1:3" x14ac:dyDescent="0.2">
      <c r="A1437" t="s">
        <v>1415</v>
      </c>
      <c r="B1437" t="str">
        <f>"13765151951"</f>
        <v>13765151951</v>
      </c>
      <c r="C1437" t="s">
        <v>1</v>
      </c>
    </row>
    <row r="1438" spans="1:3" x14ac:dyDescent="0.2">
      <c r="A1438" t="s">
        <v>1416</v>
      </c>
      <c r="B1438" t="str">
        <f>"15138671964"</f>
        <v>15138671964</v>
      </c>
      <c r="C1438" t="s">
        <v>1</v>
      </c>
    </row>
    <row r="1439" spans="1:3" x14ac:dyDescent="0.2">
      <c r="A1439" t="s">
        <v>635</v>
      </c>
      <c r="B1439" t="str">
        <f>"15166090701"</f>
        <v>15166090701</v>
      </c>
      <c r="C1439" t="s">
        <v>1</v>
      </c>
    </row>
    <row r="1440" spans="1:3" x14ac:dyDescent="0.2">
      <c r="A1440" t="s">
        <v>1417</v>
      </c>
      <c r="B1440" t="str">
        <f>"18844609297"</f>
        <v>18844609297</v>
      </c>
      <c r="C1440" t="s">
        <v>1</v>
      </c>
    </row>
    <row r="1441" spans="1:3" x14ac:dyDescent="0.2">
      <c r="A1441" t="s">
        <v>1418</v>
      </c>
      <c r="B1441" t="str">
        <f>"13226634649"</f>
        <v>13226634649</v>
      </c>
      <c r="C1441" t="s">
        <v>1</v>
      </c>
    </row>
    <row r="1442" spans="1:3" x14ac:dyDescent="0.2">
      <c r="A1442" t="s">
        <v>1419</v>
      </c>
      <c r="B1442" t="str">
        <f>"15855103025"</f>
        <v>15855103025</v>
      </c>
      <c r="C1442" t="s">
        <v>1</v>
      </c>
    </row>
    <row r="1443" spans="1:3" x14ac:dyDescent="0.2">
      <c r="A1443" t="s">
        <v>1420</v>
      </c>
      <c r="B1443" t="str">
        <f>"18721062881"</f>
        <v>18721062881</v>
      </c>
      <c r="C1443" t="s">
        <v>1</v>
      </c>
    </row>
    <row r="1444" spans="1:3" x14ac:dyDescent="0.2">
      <c r="A1444" t="s">
        <v>1421</v>
      </c>
      <c r="B1444" t="str">
        <f>"18222473729"</f>
        <v>18222473729</v>
      </c>
      <c r="C1444" t="s">
        <v>1</v>
      </c>
    </row>
    <row r="1445" spans="1:3" x14ac:dyDescent="0.2">
      <c r="A1445" t="s">
        <v>1422</v>
      </c>
      <c r="B1445" t="str">
        <f>"18949431744"</f>
        <v>18949431744</v>
      </c>
      <c r="C1445" t="s">
        <v>1</v>
      </c>
    </row>
    <row r="1446" spans="1:3" x14ac:dyDescent="0.2">
      <c r="A1446" t="s">
        <v>1423</v>
      </c>
      <c r="B1446" t="str">
        <f>"15021608913"</f>
        <v>15021608913</v>
      </c>
      <c r="C1446" t="s">
        <v>1</v>
      </c>
    </row>
    <row r="1447" spans="1:3" x14ac:dyDescent="0.2">
      <c r="A1447" t="s">
        <v>1424</v>
      </c>
      <c r="B1447" t="str">
        <f>"18380272113"</f>
        <v>18380272113</v>
      </c>
      <c r="C1447" t="s">
        <v>1</v>
      </c>
    </row>
    <row r="1448" spans="1:3" x14ac:dyDescent="0.2">
      <c r="A1448" t="s">
        <v>1425</v>
      </c>
      <c r="B1448" t="str">
        <f>"18229790202"</f>
        <v>18229790202</v>
      </c>
      <c r="C1448" t="s">
        <v>1</v>
      </c>
    </row>
    <row r="1449" spans="1:3" x14ac:dyDescent="0.2">
      <c r="A1449" t="s">
        <v>1426</v>
      </c>
      <c r="B1449" t="str">
        <f>"13079506319"</f>
        <v>13079506319</v>
      </c>
      <c r="C1449" t="s">
        <v>1</v>
      </c>
    </row>
    <row r="1450" spans="1:3" x14ac:dyDescent="0.2">
      <c r="A1450" t="s">
        <v>1427</v>
      </c>
      <c r="B1450" t="str">
        <f>"18331559110"</f>
        <v>18331559110</v>
      </c>
      <c r="C1450" t="s">
        <v>1</v>
      </c>
    </row>
    <row r="1451" spans="1:3" x14ac:dyDescent="0.2">
      <c r="A1451" t="s">
        <v>1428</v>
      </c>
      <c r="B1451" t="str">
        <f>"13724059129"</f>
        <v>13724059129</v>
      </c>
      <c r="C1451" t="s">
        <v>1</v>
      </c>
    </row>
    <row r="1452" spans="1:3" x14ac:dyDescent="0.2">
      <c r="A1452" t="s">
        <v>1429</v>
      </c>
      <c r="B1452" t="str">
        <f>"13164735967"</f>
        <v>13164735967</v>
      </c>
      <c r="C1452" t="s">
        <v>1</v>
      </c>
    </row>
    <row r="1453" spans="1:3" x14ac:dyDescent="0.2">
      <c r="A1453" t="s">
        <v>1430</v>
      </c>
      <c r="B1453" t="str">
        <f>"13672280566"</f>
        <v>13672280566</v>
      </c>
      <c r="C1453" t="s">
        <v>1</v>
      </c>
    </row>
    <row r="1454" spans="1:3" x14ac:dyDescent="0.2">
      <c r="A1454" t="s">
        <v>1431</v>
      </c>
      <c r="B1454" t="str">
        <f>"18288706682"</f>
        <v>18288706682</v>
      </c>
      <c r="C1454" t="s">
        <v>1</v>
      </c>
    </row>
    <row r="1455" spans="1:3" x14ac:dyDescent="0.2">
      <c r="A1455" t="s">
        <v>1432</v>
      </c>
      <c r="B1455" t="str">
        <f>"15834226360"</f>
        <v>15834226360</v>
      </c>
      <c r="C1455" t="s">
        <v>1</v>
      </c>
    </row>
    <row r="1456" spans="1:3" x14ac:dyDescent="0.2">
      <c r="A1456" t="s">
        <v>1433</v>
      </c>
      <c r="B1456" t="str">
        <f>"18206235567"</f>
        <v>18206235567</v>
      </c>
      <c r="C1456" t="s">
        <v>1</v>
      </c>
    </row>
    <row r="1457" spans="1:3" x14ac:dyDescent="0.2">
      <c r="A1457" t="s">
        <v>1434</v>
      </c>
      <c r="B1457" t="str">
        <f>"15210192577"</f>
        <v>15210192577</v>
      </c>
      <c r="C1457" t="s">
        <v>1</v>
      </c>
    </row>
    <row r="1458" spans="1:3" x14ac:dyDescent="0.2">
      <c r="A1458" t="s">
        <v>1435</v>
      </c>
      <c r="B1458" t="str">
        <f>"15999560245"</f>
        <v>15999560245</v>
      </c>
      <c r="C1458" t="s">
        <v>1</v>
      </c>
    </row>
    <row r="1459" spans="1:3" x14ac:dyDescent="0.2">
      <c r="A1459" t="s">
        <v>1436</v>
      </c>
      <c r="B1459" t="str">
        <f>"13659111963"</f>
        <v>13659111963</v>
      </c>
      <c r="C1459" t="s">
        <v>1</v>
      </c>
    </row>
    <row r="1460" spans="1:3" x14ac:dyDescent="0.2">
      <c r="A1460" t="s">
        <v>1437</v>
      </c>
      <c r="B1460" t="str">
        <f>"15110400955"</f>
        <v>15110400955</v>
      </c>
      <c r="C1460" t="s">
        <v>1</v>
      </c>
    </row>
    <row r="1461" spans="1:3" x14ac:dyDescent="0.2">
      <c r="A1461" t="s">
        <v>1438</v>
      </c>
      <c r="B1461" t="str">
        <f>"13674734856"</f>
        <v>13674734856</v>
      </c>
      <c r="C1461" t="s">
        <v>1</v>
      </c>
    </row>
    <row r="1462" spans="1:3" x14ac:dyDescent="0.2">
      <c r="A1462" t="s">
        <v>1439</v>
      </c>
      <c r="B1462" t="str">
        <f>"13452840775"</f>
        <v>13452840775</v>
      </c>
      <c r="C1462" t="s">
        <v>1</v>
      </c>
    </row>
    <row r="1463" spans="1:3" x14ac:dyDescent="0.2">
      <c r="A1463" t="s">
        <v>1440</v>
      </c>
      <c r="B1463" t="str">
        <f>"15279072616"</f>
        <v>15279072616</v>
      </c>
      <c r="C1463" t="s">
        <v>1</v>
      </c>
    </row>
    <row r="1464" spans="1:3" x14ac:dyDescent="0.2">
      <c r="A1464" t="s">
        <v>1441</v>
      </c>
      <c r="B1464" t="str">
        <f>"13619045974"</f>
        <v>13619045974</v>
      </c>
      <c r="C1464" t="s">
        <v>1</v>
      </c>
    </row>
    <row r="1465" spans="1:3" x14ac:dyDescent="0.2">
      <c r="A1465" t="s">
        <v>1442</v>
      </c>
      <c r="B1465" t="str">
        <f>"15226061785"</f>
        <v>15226061785</v>
      </c>
      <c r="C1465" t="s">
        <v>1</v>
      </c>
    </row>
    <row r="1466" spans="1:3" x14ac:dyDescent="0.2">
      <c r="A1466" t="s">
        <v>1443</v>
      </c>
      <c r="B1466" t="str">
        <f>"15112276612"</f>
        <v>15112276612</v>
      </c>
      <c r="C1466" t="s">
        <v>1</v>
      </c>
    </row>
    <row r="1467" spans="1:3" x14ac:dyDescent="0.2">
      <c r="A1467" t="s">
        <v>1444</v>
      </c>
      <c r="B1467" t="str">
        <f>"18308916696"</f>
        <v>18308916696</v>
      </c>
      <c r="C1467" t="s">
        <v>1</v>
      </c>
    </row>
    <row r="1468" spans="1:3" x14ac:dyDescent="0.2">
      <c r="A1468" t="s">
        <v>90</v>
      </c>
      <c r="B1468" t="str">
        <f>"18313783271"</f>
        <v>18313783271</v>
      </c>
      <c r="C1468" t="s">
        <v>1</v>
      </c>
    </row>
    <row r="1469" spans="1:3" x14ac:dyDescent="0.2">
      <c r="A1469" t="s">
        <v>1445</v>
      </c>
      <c r="B1469" t="str">
        <f>"15021829235"</f>
        <v>15021829235</v>
      </c>
      <c r="C1469" t="s">
        <v>1</v>
      </c>
    </row>
    <row r="1470" spans="1:3" x14ac:dyDescent="0.2">
      <c r="A1470" t="s">
        <v>1446</v>
      </c>
      <c r="B1470" t="str">
        <f>"15047549877"</f>
        <v>15047549877</v>
      </c>
      <c r="C1470" t="s">
        <v>1</v>
      </c>
    </row>
    <row r="1471" spans="1:3" x14ac:dyDescent="0.2">
      <c r="A1471" t="s">
        <v>1447</v>
      </c>
      <c r="B1471" t="str">
        <f>"18268039545"</f>
        <v>18268039545</v>
      </c>
      <c r="C1471" t="s">
        <v>1</v>
      </c>
    </row>
    <row r="1472" spans="1:3" x14ac:dyDescent="0.2">
      <c r="A1472" t="s">
        <v>1448</v>
      </c>
      <c r="B1472" t="str">
        <f>"18571350575"</f>
        <v>18571350575</v>
      </c>
      <c r="C1472" t="s">
        <v>1</v>
      </c>
    </row>
    <row r="1473" spans="1:3" x14ac:dyDescent="0.2">
      <c r="A1473" t="s">
        <v>1449</v>
      </c>
      <c r="B1473" t="str">
        <f>"15970130188"</f>
        <v>15970130188</v>
      </c>
      <c r="C1473" t="s">
        <v>1</v>
      </c>
    </row>
    <row r="1474" spans="1:3" x14ac:dyDescent="0.2">
      <c r="A1474" t="s">
        <v>1450</v>
      </c>
      <c r="B1474" t="str">
        <f>"18630814012"</f>
        <v>18630814012</v>
      </c>
      <c r="C1474" t="s">
        <v>1</v>
      </c>
    </row>
    <row r="1475" spans="1:3" x14ac:dyDescent="0.2">
      <c r="A1475" t="s">
        <v>1451</v>
      </c>
      <c r="B1475" t="str">
        <f>"15593539191"</f>
        <v>15593539191</v>
      </c>
      <c r="C1475" t="s">
        <v>1</v>
      </c>
    </row>
    <row r="1476" spans="1:3" x14ac:dyDescent="0.2">
      <c r="A1476" t="s">
        <v>1452</v>
      </c>
      <c r="B1476" t="str">
        <f>"15766867441"</f>
        <v>15766867441</v>
      </c>
      <c r="C1476" t="s">
        <v>1</v>
      </c>
    </row>
    <row r="1477" spans="1:3" x14ac:dyDescent="0.2">
      <c r="A1477" t="s">
        <v>1453</v>
      </c>
      <c r="B1477" t="str">
        <f>"15862390580"</f>
        <v>15862390580</v>
      </c>
      <c r="C1477" t="s">
        <v>1</v>
      </c>
    </row>
    <row r="1478" spans="1:3" x14ac:dyDescent="0.2">
      <c r="A1478" t="s">
        <v>1454</v>
      </c>
      <c r="B1478" t="str">
        <f>"13560501993"</f>
        <v>13560501993</v>
      </c>
      <c r="C1478" t="s">
        <v>1</v>
      </c>
    </row>
    <row r="1479" spans="1:3" x14ac:dyDescent="0.2">
      <c r="A1479" t="s">
        <v>1455</v>
      </c>
      <c r="B1479" t="str">
        <f>"18907681029"</f>
        <v>18907681029</v>
      </c>
      <c r="C1479" t="s">
        <v>1</v>
      </c>
    </row>
    <row r="1480" spans="1:3" x14ac:dyDescent="0.2">
      <c r="A1480" t="s">
        <v>1456</v>
      </c>
      <c r="B1480" t="str">
        <f>"19993816080"</f>
        <v>19993816080</v>
      </c>
      <c r="C1480" t="s">
        <v>1</v>
      </c>
    </row>
    <row r="1481" spans="1:3" x14ac:dyDescent="0.2">
      <c r="A1481" t="s">
        <v>1457</v>
      </c>
      <c r="B1481" t="str">
        <f>"18292859668"</f>
        <v>18292859668</v>
      </c>
      <c r="C1481" t="s">
        <v>1</v>
      </c>
    </row>
    <row r="1482" spans="1:3" x14ac:dyDescent="0.2">
      <c r="A1482" t="s">
        <v>1458</v>
      </c>
      <c r="B1482" t="str">
        <f>"13614686234"</f>
        <v>13614686234</v>
      </c>
      <c r="C1482" t="s">
        <v>1</v>
      </c>
    </row>
    <row r="1483" spans="1:3" x14ac:dyDescent="0.2">
      <c r="A1483" t="s">
        <v>1459</v>
      </c>
      <c r="B1483" t="str">
        <f>"15615129000"</f>
        <v>15615129000</v>
      </c>
      <c r="C1483" t="s">
        <v>1</v>
      </c>
    </row>
    <row r="1484" spans="1:3" x14ac:dyDescent="0.2">
      <c r="A1484" t="s">
        <v>1460</v>
      </c>
      <c r="B1484" t="str">
        <f>"13762160206"</f>
        <v>13762160206</v>
      </c>
      <c r="C1484" t="s">
        <v>1</v>
      </c>
    </row>
    <row r="1485" spans="1:3" x14ac:dyDescent="0.2">
      <c r="A1485" t="s">
        <v>1461</v>
      </c>
      <c r="B1485" t="str">
        <f>"18814117467"</f>
        <v>18814117467</v>
      </c>
      <c r="C1485" t="s">
        <v>1</v>
      </c>
    </row>
    <row r="1486" spans="1:3" x14ac:dyDescent="0.2">
      <c r="A1486" t="s">
        <v>1462</v>
      </c>
      <c r="B1486" t="str">
        <f>"18229726073"</f>
        <v>18229726073</v>
      </c>
      <c r="C1486" t="s">
        <v>1</v>
      </c>
    </row>
    <row r="1487" spans="1:3" x14ac:dyDescent="0.2">
      <c r="A1487" t="s">
        <v>1463</v>
      </c>
      <c r="B1487" t="str">
        <f>"18607605525"</f>
        <v>18607605525</v>
      </c>
      <c r="C1487" t="s">
        <v>1</v>
      </c>
    </row>
    <row r="1488" spans="1:3" x14ac:dyDescent="0.2">
      <c r="A1488" t="s">
        <v>1464</v>
      </c>
      <c r="B1488" t="str">
        <f>"13408858668"</f>
        <v>13408858668</v>
      </c>
      <c r="C1488" t="s">
        <v>1</v>
      </c>
    </row>
    <row r="1489" spans="1:3" x14ac:dyDescent="0.2">
      <c r="A1489" t="s">
        <v>1465</v>
      </c>
      <c r="B1489" t="str">
        <f>"18868153990"</f>
        <v>18868153990</v>
      </c>
      <c r="C1489" t="s">
        <v>1</v>
      </c>
    </row>
    <row r="1490" spans="1:3" x14ac:dyDescent="0.2">
      <c r="A1490" t="s">
        <v>1466</v>
      </c>
      <c r="B1490" t="str">
        <f>"18200468857"</f>
        <v>18200468857</v>
      </c>
      <c r="C1490" t="s">
        <v>1</v>
      </c>
    </row>
    <row r="1491" spans="1:3" x14ac:dyDescent="0.2">
      <c r="A1491" t="s">
        <v>1467</v>
      </c>
      <c r="B1491" t="str">
        <f>"15897775941"</f>
        <v>15897775941</v>
      </c>
      <c r="C1491" t="s">
        <v>1</v>
      </c>
    </row>
    <row r="1492" spans="1:3" x14ac:dyDescent="0.2">
      <c r="A1492" t="s">
        <v>1468</v>
      </c>
      <c r="B1492" t="str">
        <f>"13588812851"</f>
        <v>13588812851</v>
      </c>
      <c r="C1492" t="s">
        <v>1</v>
      </c>
    </row>
    <row r="1493" spans="1:3" x14ac:dyDescent="0.2">
      <c r="A1493" t="s">
        <v>1469</v>
      </c>
      <c r="B1493" t="str">
        <f>"18229481899"</f>
        <v>18229481899</v>
      </c>
      <c r="C1493" t="s">
        <v>1</v>
      </c>
    </row>
    <row r="1494" spans="1:3" x14ac:dyDescent="0.2">
      <c r="A1494" t="s">
        <v>1470</v>
      </c>
      <c r="B1494" t="str">
        <f>"18857353250"</f>
        <v>18857353250</v>
      </c>
      <c r="C1494" t="s">
        <v>1</v>
      </c>
    </row>
    <row r="1495" spans="1:3" x14ac:dyDescent="0.2">
      <c r="A1495" t="s">
        <v>1471</v>
      </c>
      <c r="B1495" t="str">
        <f>"15990753011"</f>
        <v>15990753011</v>
      </c>
      <c r="C1495" t="s">
        <v>1</v>
      </c>
    </row>
    <row r="1496" spans="1:3" x14ac:dyDescent="0.2">
      <c r="A1496" t="s">
        <v>1472</v>
      </c>
      <c r="B1496" t="str">
        <f>"15234404904"</f>
        <v>15234404904</v>
      </c>
      <c r="C1496" t="s">
        <v>1</v>
      </c>
    </row>
    <row r="1497" spans="1:3" x14ac:dyDescent="0.2">
      <c r="A1497" t="s">
        <v>1473</v>
      </c>
      <c r="B1497" t="str">
        <f>"13603800702"</f>
        <v>13603800702</v>
      </c>
      <c r="C1497" t="s">
        <v>1</v>
      </c>
    </row>
    <row r="1498" spans="1:3" x14ac:dyDescent="0.2">
      <c r="A1498" t="s">
        <v>1474</v>
      </c>
      <c r="B1498" t="str">
        <f>"18750608361"</f>
        <v>18750608361</v>
      </c>
      <c r="C1498" t="s">
        <v>1</v>
      </c>
    </row>
    <row r="1499" spans="1:3" x14ac:dyDescent="0.2">
      <c r="A1499" t="s">
        <v>1475</v>
      </c>
      <c r="B1499" t="str">
        <f>"15589726566"</f>
        <v>15589726566</v>
      </c>
      <c r="C1499" t="s">
        <v>1</v>
      </c>
    </row>
    <row r="1500" spans="1:3" x14ac:dyDescent="0.2">
      <c r="A1500" t="s">
        <v>1476</v>
      </c>
      <c r="B1500" t="str">
        <f>"15944167137"</f>
        <v>15944167137</v>
      </c>
      <c r="C1500" t="s">
        <v>1</v>
      </c>
    </row>
    <row r="1501" spans="1:3" x14ac:dyDescent="0.2">
      <c r="A1501" t="s">
        <v>171</v>
      </c>
      <c r="B1501" t="str">
        <f>"15024770080"</f>
        <v>15024770080</v>
      </c>
      <c r="C1501" t="s">
        <v>1</v>
      </c>
    </row>
    <row r="1502" spans="1:3" x14ac:dyDescent="0.2">
      <c r="A1502" t="s">
        <v>1477</v>
      </c>
      <c r="B1502" t="str">
        <f>"15086280321"</f>
        <v>15086280321</v>
      </c>
      <c r="C1502" t="s">
        <v>1</v>
      </c>
    </row>
    <row r="1503" spans="1:3" x14ac:dyDescent="0.2">
      <c r="A1503" t="s">
        <v>1478</v>
      </c>
      <c r="B1503" t="str">
        <f>"18781145336"</f>
        <v>18781145336</v>
      </c>
      <c r="C1503" t="s">
        <v>1</v>
      </c>
    </row>
    <row r="1504" spans="1:3" x14ac:dyDescent="0.2">
      <c r="A1504" t="s">
        <v>1479</v>
      </c>
      <c r="B1504" t="str">
        <f>"18163326872"</f>
        <v>18163326872</v>
      </c>
      <c r="C1504" t="s">
        <v>1</v>
      </c>
    </row>
    <row r="1505" spans="1:3" x14ac:dyDescent="0.2">
      <c r="A1505" t="s">
        <v>1480</v>
      </c>
      <c r="B1505" t="str">
        <f>"13783117701"</f>
        <v>13783117701</v>
      </c>
      <c r="C1505" t="s">
        <v>1</v>
      </c>
    </row>
    <row r="1506" spans="1:3" x14ac:dyDescent="0.2">
      <c r="A1506" t="s">
        <v>1481</v>
      </c>
      <c r="B1506" t="str">
        <f>"13726339384"</f>
        <v>13726339384</v>
      </c>
      <c r="C1506" t="s">
        <v>1</v>
      </c>
    </row>
    <row r="1507" spans="1:3" x14ac:dyDescent="0.2">
      <c r="A1507" t="s">
        <v>1482</v>
      </c>
      <c r="B1507" t="str">
        <f>"13687169762"</f>
        <v>13687169762</v>
      </c>
      <c r="C1507" t="s">
        <v>1</v>
      </c>
    </row>
    <row r="1508" spans="1:3" x14ac:dyDescent="0.2">
      <c r="A1508" t="s">
        <v>1483</v>
      </c>
      <c r="B1508" t="str">
        <f>"15116129125"</f>
        <v>15116129125</v>
      </c>
      <c r="C1508" t="s">
        <v>1</v>
      </c>
    </row>
    <row r="1509" spans="1:3" x14ac:dyDescent="0.2">
      <c r="A1509" t="s">
        <v>1484</v>
      </c>
      <c r="B1509" t="str">
        <f>"18366486661"</f>
        <v>18366486661</v>
      </c>
      <c r="C1509" t="s">
        <v>1</v>
      </c>
    </row>
    <row r="1510" spans="1:3" x14ac:dyDescent="0.2">
      <c r="A1510" t="s">
        <v>1485</v>
      </c>
      <c r="B1510" t="str">
        <f>"15030888813"</f>
        <v>15030888813</v>
      </c>
      <c r="C1510" t="s">
        <v>1</v>
      </c>
    </row>
    <row r="1511" spans="1:3" x14ac:dyDescent="0.2">
      <c r="A1511" t="s">
        <v>1486</v>
      </c>
      <c r="B1511" t="str">
        <f>"15806828587"</f>
        <v>15806828587</v>
      </c>
      <c r="C1511" t="s">
        <v>1</v>
      </c>
    </row>
    <row r="1512" spans="1:3" x14ac:dyDescent="0.2">
      <c r="A1512" t="s">
        <v>1487</v>
      </c>
      <c r="B1512" t="str">
        <f>"17629064307"</f>
        <v>17629064307</v>
      </c>
      <c r="C1512" t="s">
        <v>1</v>
      </c>
    </row>
    <row r="1513" spans="1:3" x14ac:dyDescent="0.2">
      <c r="A1513" t="s">
        <v>1488</v>
      </c>
      <c r="B1513" t="str">
        <f>"13529050713"</f>
        <v>13529050713</v>
      </c>
      <c r="C1513" t="s">
        <v>1</v>
      </c>
    </row>
    <row r="1514" spans="1:3" x14ac:dyDescent="0.2">
      <c r="A1514" t="s">
        <v>1489</v>
      </c>
      <c r="B1514" t="str">
        <f>"18679665393"</f>
        <v>18679665393</v>
      </c>
      <c r="C1514" t="s">
        <v>1</v>
      </c>
    </row>
    <row r="1515" spans="1:3" x14ac:dyDescent="0.2">
      <c r="A1515" t="s">
        <v>1490</v>
      </c>
      <c r="B1515" t="str">
        <f>"15736758770"</f>
        <v>15736758770</v>
      </c>
      <c r="C1515" t="s">
        <v>1</v>
      </c>
    </row>
    <row r="1516" spans="1:3" x14ac:dyDescent="0.2">
      <c r="A1516" t="s">
        <v>1491</v>
      </c>
      <c r="B1516" t="str">
        <f>"18388602752"</f>
        <v>18388602752</v>
      </c>
      <c r="C1516" t="s">
        <v>1</v>
      </c>
    </row>
    <row r="1517" spans="1:3" x14ac:dyDescent="0.2">
      <c r="A1517" t="s">
        <v>1492</v>
      </c>
      <c r="B1517" t="str">
        <f>"15920113867"</f>
        <v>15920113867</v>
      </c>
      <c r="C1517" t="s">
        <v>1</v>
      </c>
    </row>
    <row r="1518" spans="1:3" x14ac:dyDescent="0.2">
      <c r="A1518" t="s">
        <v>1493</v>
      </c>
      <c r="B1518" t="str">
        <f>"15970598107"</f>
        <v>15970598107</v>
      </c>
      <c r="C1518" t="s">
        <v>1</v>
      </c>
    </row>
    <row r="1519" spans="1:3" x14ac:dyDescent="0.2">
      <c r="A1519" t="s">
        <v>1494</v>
      </c>
      <c r="B1519" t="str">
        <f>"13398892580"</f>
        <v>13398892580</v>
      </c>
      <c r="C1519" t="s">
        <v>1</v>
      </c>
    </row>
    <row r="1520" spans="1:3" x14ac:dyDescent="0.2">
      <c r="A1520" t="s">
        <v>1495</v>
      </c>
      <c r="B1520" t="str">
        <f>"13058153833"</f>
        <v>13058153833</v>
      </c>
      <c r="C1520" t="s">
        <v>1</v>
      </c>
    </row>
    <row r="1521" spans="1:3" x14ac:dyDescent="0.2">
      <c r="A1521" t="s">
        <v>1496</v>
      </c>
      <c r="B1521" t="str">
        <f>"15514745085"</f>
        <v>15514745085</v>
      </c>
      <c r="C1521" t="s">
        <v>1</v>
      </c>
    </row>
    <row r="1522" spans="1:3" x14ac:dyDescent="0.2">
      <c r="A1522" t="s">
        <v>1497</v>
      </c>
      <c r="B1522" t="str">
        <f>"18545891100"</f>
        <v>18545891100</v>
      </c>
      <c r="C1522" t="s">
        <v>1</v>
      </c>
    </row>
    <row r="1523" spans="1:3" x14ac:dyDescent="0.2">
      <c r="A1523" t="s">
        <v>1498</v>
      </c>
      <c r="B1523" t="str">
        <f>"15310808282"</f>
        <v>15310808282</v>
      </c>
      <c r="C1523" t="s">
        <v>1</v>
      </c>
    </row>
    <row r="1524" spans="1:3" x14ac:dyDescent="0.2">
      <c r="A1524" t="s">
        <v>1499</v>
      </c>
      <c r="B1524" t="str">
        <f>"15204111050"</f>
        <v>15204111050</v>
      </c>
      <c r="C1524" t="s">
        <v>1</v>
      </c>
    </row>
    <row r="1525" spans="1:3" x14ac:dyDescent="0.2">
      <c r="A1525" t="s">
        <v>1500</v>
      </c>
      <c r="B1525" t="str">
        <f>"15900290044"</f>
        <v>15900290044</v>
      </c>
      <c r="C1525" t="s">
        <v>1</v>
      </c>
    </row>
    <row r="1526" spans="1:3" x14ac:dyDescent="0.2">
      <c r="A1526" t="s">
        <v>1501</v>
      </c>
      <c r="B1526" t="str">
        <f>"15908137967"</f>
        <v>15908137967</v>
      </c>
      <c r="C1526" t="s">
        <v>1</v>
      </c>
    </row>
    <row r="1527" spans="1:3" x14ac:dyDescent="0.2">
      <c r="A1527" t="s">
        <v>1502</v>
      </c>
      <c r="B1527" t="str">
        <f>"18727546935"</f>
        <v>18727546935</v>
      </c>
      <c r="C1527" t="s">
        <v>1</v>
      </c>
    </row>
    <row r="1528" spans="1:3" x14ac:dyDescent="0.2">
      <c r="A1528" t="s">
        <v>1503</v>
      </c>
      <c r="B1528" t="str">
        <f>"18237275205"</f>
        <v>18237275205</v>
      </c>
      <c r="C1528" t="s">
        <v>1</v>
      </c>
    </row>
    <row r="1529" spans="1:3" x14ac:dyDescent="0.2">
      <c r="A1529" t="s">
        <v>1504</v>
      </c>
      <c r="B1529" t="str">
        <f>"13850230527"</f>
        <v>13850230527</v>
      </c>
      <c r="C1529" t="s">
        <v>1</v>
      </c>
    </row>
    <row r="1530" spans="1:3" x14ac:dyDescent="0.2">
      <c r="A1530" t="s">
        <v>1505</v>
      </c>
      <c r="B1530" t="str">
        <f>"18295712125"</f>
        <v>18295712125</v>
      </c>
      <c r="C1530" t="s">
        <v>1</v>
      </c>
    </row>
    <row r="1531" spans="1:3" x14ac:dyDescent="0.2">
      <c r="A1531" t="s">
        <v>1506</v>
      </c>
      <c r="B1531" t="str">
        <f>"15958128650"</f>
        <v>15958128650</v>
      </c>
      <c r="C1531" t="s">
        <v>1</v>
      </c>
    </row>
    <row r="1532" spans="1:3" x14ac:dyDescent="0.2">
      <c r="A1532" t="s">
        <v>1507</v>
      </c>
      <c r="B1532" t="str">
        <f>"15013195867"</f>
        <v>15013195867</v>
      </c>
      <c r="C1532" t="s">
        <v>1</v>
      </c>
    </row>
    <row r="1533" spans="1:3" x14ac:dyDescent="0.2">
      <c r="A1533" t="s">
        <v>1508</v>
      </c>
      <c r="B1533" t="str">
        <f>"15163277350"</f>
        <v>15163277350</v>
      </c>
      <c r="C1533" t="s">
        <v>1</v>
      </c>
    </row>
    <row r="1534" spans="1:3" x14ac:dyDescent="0.2">
      <c r="A1534" t="s">
        <v>1509</v>
      </c>
      <c r="B1534" t="str">
        <f>"18976638990"</f>
        <v>18976638990</v>
      </c>
      <c r="C1534" t="s">
        <v>1</v>
      </c>
    </row>
    <row r="1535" spans="1:3" x14ac:dyDescent="0.2">
      <c r="A1535" t="s">
        <v>1510</v>
      </c>
      <c r="B1535" t="str">
        <f>"15768688707"</f>
        <v>15768688707</v>
      </c>
      <c r="C1535" t="s">
        <v>1</v>
      </c>
    </row>
    <row r="1536" spans="1:3" x14ac:dyDescent="0.2">
      <c r="A1536" t="s">
        <v>1511</v>
      </c>
      <c r="B1536" t="str">
        <f>"15989207696"</f>
        <v>15989207696</v>
      </c>
      <c r="C1536" t="s">
        <v>1</v>
      </c>
    </row>
    <row r="1537" spans="1:3" x14ac:dyDescent="0.2">
      <c r="A1537" t="s">
        <v>1512</v>
      </c>
      <c r="B1537" t="str">
        <f>"15618619079"</f>
        <v>15618619079</v>
      </c>
      <c r="C1537" t="s">
        <v>1</v>
      </c>
    </row>
    <row r="1538" spans="1:3" x14ac:dyDescent="0.2">
      <c r="A1538" t="s">
        <v>1513</v>
      </c>
      <c r="B1538" t="str">
        <f>"15131032999"</f>
        <v>15131032999</v>
      </c>
      <c r="C1538" t="s">
        <v>1</v>
      </c>
    </row>
    <row r="1539" spans="1:3" x14ac:dyDescent="0.2">
      <c r="A1539" t="s">
        <v>1514</v>
      </c>
      <c r="B1539" t="str">
        <f>"15172653052"</f>
        <v>15172653052</v>
      </c>
      <c r="C1539" t="s">
        <v>1</v>
      </c>
    </row>
    <row r="1540" spans="1:3" x14ac:dyDescent="0.2">
      <c r="A1540" t="s">
        <v>1515</v>
      </c>
      <c r="B1540" t="str">
        <f>"15186396452"</f>
        <v>15186396452</v>
      </c>
      <c r="C1540" t="s">
        <v>1</v>
      </c>
    </row>
    <row r="1541" spans="1:3" x14ac:dyDescent="0.2">
      <c r="A1541" t="s">
        <v>1516</v>
      </c>
      <c r="B1541" t="str">
        <f>"15945830920"</f>
        <v>15945830920</v>
      </c>
      <c r="C1541" t="s">
        <v>1</v>
      </c>
    </row>
    <row r="1542" spans="1:3" x14ac:dyDescent="0.2">
      <c r="A1542" t="s">
        <v>1517</v>
      </c>
      <c r="B1542" t="str">
        <f>"15099955272"</f>
        <v>15099955272</v>
      </c>
      <c r="C1542" t="s">
        <v>1</v>
      </c>
    </row>
    <row r="1543" spans="1:3" x14ac:dyDescent="0.2">
      <c r="A1543" t="s">
        <v>1518</v>
      </c>
      <c r="B1543" t="str">
        <f>"15085420945"</f>
        <v>15085420945</v>
      </c>
      <c r="C1543" t="s">
        <v>1</v>
      </c>
    </row>
    <row r="1544" spans="1:3" x14ac:dyDescent="0.2">
      <c r="A1544" t="s">
        <v>1519</v>
      </c>
      <c r="B1544" t="str">
        <f>"17712529992"</f>
        <v>17712529992</v>
      </c>
      <c r="C1544" t="s">
        <v>1</v>
      </c>
    </row>
    <row r="1545" spans="1:3" x14ac:dyDescent="0.2">
      <c r="A1545" t="s">
        <v>1520</v>
      </c>
      <c r="B1545" t="str">
        <f>"13650129132"</f>
        <v>13650129132</v>
      </c>
      <c r="C1545" t="s">
        <v>1</v>
      </c>
    </row>
    <row r="1546" spans="1:3" x14ac:dyDescent="0.2">
      <c r="A1546" t="s">
        <v>1521</v>
      </c>
      <c r="B1546" t="str">
        <f>"17732753965"</f>
        <v>17732753965</v>
      </c>
      <c r="C1546" t="s">
        <v>1</v>
      </c>
    </row>
    <row r="1547" spans="1:3" x14ac:dyDescent="0.2">
      <c r="A1547" t="s">
        <v>1522</v>
      </c>
      <c r="B1547" t="str">
        <f>"13590264197"</f>
        <v>13590264197</v>
      </c>
      <c r="C1547" t="s">
        <v>1</v>
      </c>
    </row>
    <row r="1548" spans="1:3" x14ac:dyDescent="0.2">
      <c r="A1548" t="s">
        <v>1523</v>
      </c>
      <c r="B1548" t="str">
        <f>"18158928739"</f>
        <v>18158928739</v>
      </c>
      <c r="C1548" t="s">
        <v>1</v>
      </c>
    </row>
    <row r="1549" spans="1:3" x14ac:dyDescent="0.2">
      <c r="A1549" t="s">
        <v>1524</v>
      </c>
      <c r="B1549" t="str">
        <f>"13539245636"</f>
        <v>13539245636</v>
      </c>
      <c r="C1549" t="s">
        <v>1</v>
      </c>
    </row>
    <row r="1550" spans="1:3" x14ac:dyDescent="0.2">
      <c r="A1550" t="s">
        <v>1525</v>
      </c>
      <c r="B1550" t="str">
        <f>"15713760958"</f>
        <v>15713760958</v>
      </c>
      <c r="C1550" t="s">
        <v>1</v>
      </c>
    </row>
    <row r="1551" spans="1:3" x14ac:dyDescent="0.2">
      <c r="A1551" t="s">
        <v>1526</v>
      </c>
      <c r="B1551" t="str">
        <f>"13486460583"</f>
        <v>13486460583</v>
      </c>
      <c r="C1551" t="s">
        <v>1</v>
      </c>
    </row>
    <row r="1552" spans="1:3" x14ac:dyDescent="0.2">
      <c r="A1552" t="s">
        <v>1527</v>
      </c>
      <c r="B1552" t="str">
        <f>"18774831349"</f>
        <v>18774831349</v>
      </c>
      <c r="C1552" t="s">
        <v>1</v>
      </c>
    </row>
    <row r="1553" spans="1:3" x14ac:dyDescent="0.2">
      <c r="A1553" t="s">
        <v>1528</v>
      </c>
      <c r="B1553" t="str">
        <f>"14757922858"</f>
        <v>14757922858</v>
      </c>
      <c r="C1553" t="s">
        <v>1</v>
      </c>
    </row>
    <row r="1554" spans="1:3" x14ac:dyDescent="0.2">
      <c r="A1554" t="s">
        <v>1529</v>
      </c>
      <c r="B1554" t="str">
        <f>"18217496008"</f>
        <v>18217496008</v>
      </c>
      <c r="C1554" t="s">
        <v>1</v>
      </c>
    </row>
    <row r="1555" spans="1:3" x14ac:dyDescent="0.2">
      <c r="A1555" t="s">
        <v>1530</v>
      </c>
      <c r="B1555" t="str">
        <f>"18200715673"</f>
        <v>18200715673</v>
      </c>
      <c r="C1555" t="s">
        <v>1</v>
      </c>
    </row>
    <row r="1556" spans="1:3" x14ac:dyDescent="0.2">
      <c r="A1556" t="s">
        <v>1531</v>
      </c>
      <c r="B1556" t="str">
        <f>"18583682117"</f>
        <v>18583682117</v>
      </c>
      <c r="C1556" t="s">
        <v>1</v>
      </c>
    </row>
    <row r="1557" spans="1:3" x14ac:dyDescent="0.2">
      <c r="A1557" t="s">
        <v>1532</v>
      </c>
      <c r="B1557" t="str">
        <f>"15512737072"</f>
        <v>15512737072</v>
      </c>
      <c r="C1557" t="s">
        <v>1</v>
      </c>
    </row>
    <row r="1558" spans="1:3" x14ac:dyDescent="0.2">
      <c r="A1558" t="s">
        <v>1533</v>
      </c>
      <c r="B1558" t="str">
        <f>"13985529524"</f>
        <v>13985529524</v>
      </c>
      <c r="C1558" t="s">
        <v>1</v>
      </c>
    </row>
    <row r="1559" spans="1:3" x14ac:dyDescent="0.2">
      <c r="A1559" t="s">
        <v>1534</v>
      </c>
      <c r="B1559" t="str">
        <f>"18350303093"</f>
        <v>18350303093</v>
      </c>
      <c r="C1559" t="s">
        <v>1</v>
      </c>
    </row>
    <row r="1560" spans="1:3" x14ac:dyDescent="0.2">
      <c r="A1560" t="s">
        <v>1535</v>
      </c>
      <c r="B1560" t="str">
        <f>"15958094047"</f>
        <v>15958094047</v>
      </c>
      <c r="C1560" t="s">
        <v>1</v>
      </c>
    </row>
    <row r="1561" spans="1:3" x14ac:dyDescent="0.2">
      <c r="A1561" t="s">
        <v>1536</v>
      </c>
      <c r="B1561" t="str">
        <f>"18774747901"</f>
        <v>18774747901</v>
      </c>
      <c r="C1561" t="s">
        <v>1</v>
      </c>
    </row>
    <row r="1562" spans="1:3" x14ac:dyDescent="0.2">
      <c r="A1562" t="s">
        <v>1537</v>
      </c>
      <c r="B1562" t="str">
        <f>"13591333371"</f>
        <v>13591333371</v>
      </c>
      <c r="C1562" t="s">
        <v>1</v>
      </c>
    </row>
    <row r="1563" spans="1:3" x14ac:dyDescent="0.2">
      <c r="A1563" t="s">
        <v>1538</v>
      </c>
      <c r="B1563" t="str">
        <f>"13829112826"</f>
        <v>13829112826</v>
      </c>
      <c r="C1563" t="s">
        <v>1</v>
      </c>
    </row>
    <row r="1564" spans="1:3" x14ac:dyDescent="0.2">
      <c r="A1564" t="s">
        <v>1539</v>
      </c>
      <c r="B1564" t="str">
        <f>"13291238005"</f>
        <v>13291238005</v>
      </c>
      <c r="C1564" t="s">
        <v>1</v>
      </c>
    </row>
    <row r="1565" spans="1:3" x14ac:dyDescent="0.2">
      <c r="A1565" t="s">
        <v>1540</v>
      </c>
      <c r="B1565" t="str">
        <f>"13618618991"</f>
        <v>13618618991</v>
      </c>
      <c r="C1565" t="s">
        <v>1</v>
      </c>
    </row>
    <row r="1566" spans="1:3" x14ac:dyDescent="0.2">
      <c r="A1566" t="s">
        <v>1541</v>
      </c>
      <c r="B1566" t="str">
        <f>"13088853630"</f>
        <v>13088853630</v>
      </c>
      <c r="C1566" t="s">
        <v>1</v>
      </c>
    </row>
    <row r="1567" spans="1:3" x14ac:dyDescent="0.2">
      <c r="A1567" t="s">
        <v>1542</v>
      </c>
      <c r="B1567" t="str">
        <f>"13118594770"</f>
        <v>13118594770</v>
      </c>
      <c r="C1567" t="s">
        <v>1</v>
      </c>
    </row>
    <row r="1568" spans="1:3" x14ac:dyDescent="0.2">
      <c r="A1568" t="s">
        <v>1543</v>
      </c>
      <c r="B1568" t="str">
        <f>"13525811972"</f>
        <v>13525811972</v>
      </c>
      <c r="C1568" t="s">
        <v>1</v>
      </c>
    </row>
    <row r="1569" spans="1:3" x14ac:dyDescent="0.2">
      <c r="A1569" t="s">
        <v>1544</v>
      </c>
      <c r="B1569" t="str">
        <f>"13812852110"</f>
        <v>13812852110</v>
      </c>
      <c r="C1569" t="s">
        <v>1</v>
      </c>
    </row>
    <row r="1570" spans="1:3" x14ac:dyDescent="0.2">
      <c r="A1570" t="s">
        <v>1545</v>
      </c>
      <c r="B1570" t="str">
        <f>"18634496331"</f>
        <v>18634496331</v>
      </c>
      <c r="C1570" t="s">
        <v>1</v>
      </c>
    </row>
    <row r="1571" spans="1:3" x14ac:dyDescent="0.2">
      <c r="A1571" t="s">
        <v>1546</v>
      </c>
      <c r="B1571" t="str">
        <f>"18239260044"</f>
        <v>18239260044</v>
      </c>
      <c r="C1571" t="s">
        <v>1</v>
      </c>
    </row>
    <row r="1572" spans="1:3" x14ac:dyDescent="0.2">
      <c r="A1572" t="s">
        <v>1547</v>
      </c>
      <c r="B1572" t="str">
        <f>"13357778222"</f>
        <v>13357778222</v>
      </c>
      <c r="C1572" t="s">
        <v>1</v>
      </c>
    </row>
    <row r="1573" spans="1:3" x14ac:dyDescent="0.2">
      <c r="A1573" t="s">
        <v>1548</v>
      </c>
      <c r="B1573" t="str">
        <f>"15827706647"</f>
        <v>15827706647</v>
      </c>
      <c r="C1573" t="s">
        <v>1</v>
      </c>
    </row>
    <row r="1574" spans="1:3" x14ac:dyDescent="0.2">
      <c r="A1574" t="s">
        <v>1549</v>
      </c>
      <c r="B1574" t="str">
        <f>"18739606752"</f>
        <v>18739606752</v>
      </c>
      <c r="C1574" t="s">
        <v>1</v>
      </c>
    </row>
    <row r="1575" spans="1:3" x14ac:dyDescent="0.2">
      <c r="A1575" t="s">
        <v>1550</v>
      </c>
      <c r="B1575" t="str">
        <f>"15073820503"</f>
        <v>15073820503</v>
      </c>
      <c r="C1575" t="s">
        <v>1</v>
      </c>
    </row>
    <row r="1576" spans="1:3" x14ac:dyDescent="0.2">
      <c r="A1576" t="s">
        <v>1551</v>
      </c>
      <c r="B1576" t="str">
        <f>"13281195999"</f>
        <v>13281195999</v>
      </c>
      <c r="C1576" t="s">
        <v>1</v>
      </c>
    </row>
    <row r="1577" spans="1:3" x14ac:dyDescent="0.2">
      <c r="A1577" t="s">
        <v>1552</v>
      </c>
      <c r="B1577" t="str">
        <f>"13961061317"</f>
        <v>13961061317</v>
      </c>
      <c r="C1577" t="s">
        <v>1</v>
      </c>
    </row>
    <row r="1578" spans="1:3" x14ac:dyDescent="0.2">
      <c r="A1578" t="s">
        <v>1553</v>
      </c>
      <c r="B1578" t="str">
        <f>"13456790205"</f>
        <v>13456790205</v>
      </c>
      <c r="C1578" t="s">
        <v>1</v>
      </c>
    </row>
    <row r="1579" spans="1:3" x14ac:dyDescent="0.2">
      <c r="A1579" t="s">
        <v>1554</v>
      </c>
      <c r="B1579" t="str">
        <f>"18238201805"</f>
        <v>18238201805</v>
      </c>
      <c r="C1579" t="s">
        <v>1</v>
      </c>
    </row>
    <row r="1580" spans="1:3" x14ac:dyDescent="0.2">
      <c r="A1580" t="s">
        <v>1555</v>
      </c>
      <c r="B1580" t="str">
        <f>"15932776307"</f>
        <v>15932776307</v>
      </c>
      <c r="C1580" t="s">
        <v>1</v>
      </c>
    </row>
    <row r="1581" spans="1:3" x14ac:dyDescent="0.2">
      <c r="A1581" t="s">
        <v>1556</v>
      </c>
      <c r="B1581" t="str">
        <f>"15952650052"</f>
        <v>15952650052</v>
      </c>
      <c r="C1581" t="s">
        <v>1</v>
      </c>
    </row>
    <row r="1582" spans="1:3" x14ac:dyDescent="0.2">
      <c r="A1582" t="s">
        <v>1557</v>
      </c>
      <c r="B1582" t="str">
        <f>"13967512844"</f>
        <v>13967512844</v>
      </c>
      <c r="C1582" t="s">
        <v>1</v>
      </c>
    </row>
    <row r="1583" spans="1:3" x14ac:dyDescent="0.2">
      <c r="A1583" t="s">
        <v>1558</v>
      </c>
      <c r="B1583" t="str">
        <f>"13933285960"</f>
        <v>13933285960</v>
      </c>
      <c r="C1583" t="s">
        <v>1</v>
      </c>
    </row>
    <row r="1584" spans="1:3" x14ac:dyDescent="0.2">
      <c r="A1584" t="s">
        <v>1559</v>
      </c>
      <c r="B1584" t="str">
        <f>"13992929633"</f>
        <v>13992929633</v>
      </c>
      <c r="C1584" t="s">
        <v>1</v>
      </c>
    </row>
    <row r="1585" spans="1:3" x14ac:dyDescent="0.2">
      <c r="A1585" t="s">
        <v>1560</v>
      </c>
      <c r="B1585" t="str">
        <f>"15000194931"</f>
        <v>15000194931</v>
      </c>
      <c r="C1585" t="s">
        <v>1</v>
      </c>
    </row>
    <row r="1586" spans="1:3" x14ac:dyDescent="0.2">
      <c r="A1586" t="s">
        <v>1561</v>
      </c>
      <c r="B1586" t="str">
        <f>"13986690462"</f>
        <v>13986690462</v>
      </c>
      <c r="C1586" t="s">
        <v>1</v>
      </c>
    </row>
    <row r="1587" spans="1:3" x14ac:dyDescent="0.2">
      <c r="A1587" t="s">
        <v>1562</v>
      </c>
      <c r="B1587" t="str">
        <f>"13550554553"</f>
        <v>13550554553</v>
      </c>
      <c r="C1587" t="s">
        <v>1</v>
      </c>
    </row>
    <row r="1588" spans="1:3" x14ac:dyDescent="0.2">
      <c r="A1588" t="s">
        <v>1563</v>
      </c>
      <c r="B1588" t="str">
        <f>"15659021517"</f>
        <v>15659021517</v>
      </c>
      <c r="C1588" t="s">
        <v>1</v>
      </c>
    </row>
    <row r="1589" spans="1:3" x14ac:dyDescent="0.2">
      <c r="A1589" t="s">
        <v>1564</v>
      </c>
      <c r="B1589" t="str">
        <f>"15045723248"</f>
        <v>15045723248</v>
      </c>
      <c r="C1589" t="s">
        <v>1</v>
      </c>
    </row>
    <row r="1590" spans="1:3" x14ac:dyDescent="0.2">
      <c r="A1590" t="s">
        <v>1565</v>
      </c>
      <c r="B1590" t="str">
        <f>"13698118355"</f>
        <v>13698118355</v>
      </c>
      <c r="C1590" t="s">
        <v>1</v>
      </c>
    </row>
    <row r="1591" spans="1:3" x14ac:dyDescent="0.2">
      <c r="A1591" t="s">
        <v>1566</v>
      </c>
      <c r="B1591" t="str">
        <f>"18505630607"</f>
        <v>18505630607</v>
      </c>
      <c r="C1591" t="s">
        <v>1</v>
      </c>
    </row>
    <row r="1592" spans="1:3" x14ac:dyDescent="0.2">
      <c r="A1592" t="s">
        <v>1567</v>
      </c>
      <c r="B1592" t="str">
        <f>"18728174939"</f>
        <v>18728174939</v>
      </c>
      <c r="C1592" t="s">
        <v>1</v>
      </c>
    </row>
    <row r="1593" spans="1:3" x14ac:dyDescent="0.2">
      <c r="A1593" t="s">
        <v>1568</v>
      </c>
      <c r="B1593" t="str">
        <f>"13250265423"</f>
        <v>13250265423</v>
      </c>
      <c r="C1593" t="s">
        <v>1</v>
      </c>
    </row>
    <row r="1594" spans="1:3" x14ac:dyDescent="0.2">
      <c r="A1594" t="s">
        <v>1569</v>
      </c>
      <c r="B1594" t="str">
        <f>"17620077596"</f>
        <v>17620077596</v>
      </c>
      <c r="C1594" t="s">
        <v>1</v>
      </c>
    </row>
    <row r="1595" spans="1:3" x14ac:dyDescent="0.2">
      <c r="A1595" t="s">
        <v>1570</v>
      </c>
      <c r="B1595" t="str">
        <f>"18216092029"</f>
        <v>18216092029</v>
      </c>
      <c r="C1595" t="s">
        <v>1</v>
      </c>
    </row>
    <row r="1596" spans="1:3" x14ac:dyDescent="0.2">
      <c r="A1596" t="s">
        <v>1571</v>
      </c>
      <c r="B1596" t="str">
        <f>"15682349000"</f>
        <v>15682349000</v>
      </c>
      <c r="C1596" t="s">
        <v>1</v>
      </c>
    </row>
    <row r="1597" spans="1:3" x14ac:dyDescent="0.2">
      <c r="A1597" t="s">
        <v>1572</v>
      </c>
      <c r="B1597" t="str">
        <f>"18726261336"</f>
        <v>18726261336</v>
      </c>
      <c r="C1597" t="s">
        <v>1</v>
      </c>
    </row>
    <row r="1598" spans="1:3" x14ac:dyDescent="0.2">
      <c r="A1598" t="s">
        <v>1573</v>
      </c>
      <c r="B1598" t="str">
        <f>"18459266545"</f>
        <v>18459266545</v>
      </c>
      <c r="C1598" t="s">
        <v>1</v>
      </c>
    </row>
    <row r="1599" spans="1:3" x14ac:dyDescent="0.2">
      <c r="A1599" t="s">
        <v>1574</v>
      </c>
      <c r="B1599" t="str">
        <f>"18505335325"</f>
        <v>18505335325</v>
      </c>
      <c r="C1599" t="s">
        <v>1</v>
      </c>
    </row>
    <row r="1600" spans="1:3" x14ac:dyDescent="0.2">
      <c r="A1600" t="s">
        <v>1575</v>
      </c>
      <c r="B1600" t="str">
        <f>"18047574358"</f>
        <v>18047574358</v>
      </c>
      <c r="C1600" t="s">
        <v>1</v>
      </c>
    </row>
    <row r="1601" spans="1:3" x14ac:dyDescent="0.2">
      <c r="A1601" t="s">
        <v>1576</v>
      </c>
      <c r="B1601" t="str">
        <f>"18369541438"</f>
        <v>18369541438</v>
      </c>
      <c r="C1601" t="s">
        <v>1</v>
      </c>
    </row>
    <row r="1602" spans="1:3" x14ac:dyDescent="0.2">
      <c r="A1602" t="s">
        <v>1577</v>
      </c>
      <c r="B1602" t="str">
        <f>"15068037023"</f>
        <v>15068037023</v>
      </c>
      <c r="C1602" t="s">
        <v>1</v>
      </c>
    </row>
    <row r="1603" spans="1:3" x14ac:dyDescent="0.2">
      <c r="A1603" t="s">
        <v>1578</v>
      </c>
      <c r="B1603" t="str">
        <f>"18519809373"</f>
        <v>18519809373</v>
      </c>
      <c r="C1603" t="s">
        <v>1</v>
      </c>
    </row>
    <row r="1604" spans="1:3" x14ac:dyDescent="0.2">
      <c r="A1604" t="s">
        <v>1579</v>
      </c>
      <c r="B1604" t="str">
        <f>"15022993273"</f>
        <v>15022993273</v>
      </c>
      <c r="C1604" t="s">
        <v>1</v>
      </c>
    </row>
    <row r="1605" spans="1:3" x14ac:dyDescent="0.2">
      <c r="A1605" t="s">
        <v>1580</v>
      </c>
      <c r="B1605" t="str">
        <f>"13391076580"</f>
        <v>13391076580</v>
      </c>
      <c r="C1605" t="s">
        <v>1</v>
      </c>
    </row>
    <row r="1606" spans="1:3" x14ac:dyDescent="0.2">
      <c r="A1606" t="s">
        <v>1581</v>
      </c>
      <c r="B1606" t="str">
        <f>"13965520113"</f>
        <v>13965520113</v>
      </c>
      <c r="C1606" t="s">
        <v>1</v>
      </c>
    </row>
    <row r="1607" spans="1:3" x14ac:dyDescent="0.2">
      <c r="A1607" t="s">
        <v>1582</v>
      </c>
      <c r="B1607" t="str">
        <f>"13525381700"</f>
        <v>13525381700</v>
      </c>
      <c r="C1607" t="s">
        <v>1</v>
      </c>
    </row>
    <row r="1608" spans="1:3" x14ac:dyDescent="0.2">
      <c r="A1608" t="s">
        <v>1583</v>
      </c>
      <c r="B1608" t="str">
        <f>"15734703414"</f>
        <v>15734703414</v>
      </c>
      <c r="C1608" t="s">
        <v>1</v>
      </c>
    </row>
    <row r="1609" spans="1:3" x14ac:dyDescent="0.2">
      <c r="A1609" t="s">
        <v>1584</v>
      </c>
      <c r="B1609" t="str">
        <f>"18983381782"</f>
        <v>18983381782</v>
      </c>
      <c r="C1609" t="s">
        <v>1</v>
      </c>
    </row>
    <row r="1610" spans="1:3" x14ac:dyDescent="0.2">
      <c r="A1610" t="s">
        <v>1585</v>
      </c>
      <c r="B1610" t="str">
        <f>"13942008361"</f>
        <v>13942008361</v>
      </c>
      <c r="C1610" t="s">
        <v>1</v>
      </c>
    </row>
    <row r="1611" spans="1:3" x14ac:dyDescent="0.2">
      <c r="A1611" t="s">
        <v>1586</v>
      </c>
      <c r="B1611" t="str">
        <f>"15579912161"</f>
        <v>15579912161</v>
      </c>
      <c r="C1611" t="s">
        <v>1</v>
      </c>
    </row>
    <row r="1612" spans="1:3" x14ac:dyDescent="0.2">
      <c r="A1612" t="s">
        <v>1587</v>
      </c>
      <c r="B1612" t="str">
        <f>"13771472327"</f>
        <v>13771472327</v>
      </c>
      <c r="C1612" t="s">
        <v>1</v>
      </c>
    </row>
    <row r="1613" spans="1:3" x14ac:dyDescent="0.2">
      <c r="A1613" t="s">
        <v>1588</v>
      </c>
      <c r="B1613" t="str">
        <f>"18295217225"</f>
        <v>18295217225</v>
      </c>
      <c r="C1613" t="s">
        <v>1</v>
      </c>
    </row>
    <row r="1614" spans="1:3" x14ac:dyDescent="0.2">
      <c r="A1614" t="s">
        <v>1589</v>
      </c>
      <c r="B1614" t="str">
        <f>"18361535813"</f>
        <v>18361535813</v>
      </c>
      <c r="C1614" t="s">
        <v>1</v>
      </c>
    </row>
    <row r="1615" spans="1:3" x14ac:dyDescent="0.2">
      <c r="A1615" t="s">
        <v>1590</v>
      </c>
      <c r="B1615" t="str">
        <f>"18625205567"</f>
        <v>18625205567</v>
      </c>
      <c r="C1615" t="s">
        <v>1</v>
      </c>
    </row>
    <row r="1616" spans="1:3" x14ac:dyDescent="0.2">
      <c r="A1616" t="s">
        <v>1591</v>
      </c>
      <c r="B1616" t="str">
        <f>"18350648659"</f>
        <v>18350648659</v>
      </c>
      <c r="C1616" t="s">
        <v>1</v>
      </c>
    </row>
    <row r="1617" spans="1:3" x14ac:dyDescent="0.2">
      <c r="A1617" t="s">
        <v>1592</v>
      </c>
      <c r="B1617" t="str">
        <f>"15108795277"</f>
        <v>15108795277</v>
      </c>
      <c r="C1617" t="s">
        <v>1</v>
      </c>
    </row>
    <row r="1618" spans="1:3" x14ac:dyDescent="0.2">
      <c r="A1618" t="s">
        <v>1593</v>
      </c>
      <c r="B1618" t="str">
        <f>"18628233783"</f>
        <v>18628233783</v>
      </c>
      <c r="C1618" t="s">
        <v>1</v>
      </c>
    </row>
    <row r="1619" spans="1:3" x14ac:dyDescent="0.2">
      <c r="A1619" t="s">
        <v>1594</v>
      </c>
      <c r="B1619" t="str">
        <f>"15113994418"</f>
        <v>15113994418</v>
      </c>
      <c r="C1619" t="s">
        <v>1</v>
      </c>
    </row>
    <row r="1620" spans="1:3" x14ac:dyDescent="0.2">
      <c r="A1620" t="s">
        <v>1595</v>
      </c>
      <c r="B1620" t="str">
        <f>"13622392379"</f>
        <v>13622392379</v>
      </c>
      <c r="C1620" t="s">
        <v>1</v>
      </c>
    </row>
    <row r="1621" spans="1:3" x14ac:dyDescent="0.2">
      <c r="A1621" t="s">
        <v>1596</v>
      </c>
      <c r="B1621" t="str">
        <f>"13399552365"</f>
        <v>13399552365</v>
      </c>
      <c r="C1621" t="s">
        <v>1</v>
      </c>
    </row>
    <row r="1622" spans="1:3" x14ac:dyDescent="0.2">
      <c r="A1622" t="s">
        <v>1597</v>
      </c>
      <c r="B1622" t="str">
        <f>"15882814493"</f>
        <v>15882814493</v>
      </c>
      <c r="C1622" t="s">
        <v>1</v>
      </c>
    </row>
    <row r="1623" spans="1:3" x14ac:dyDescent="0.2">
      <c r="A1623" t="s">
        <v>1598</v>
      </c>
      <c r="B1623" t="str">
        <f>"13632010821"</f>
        <v>13632010821</v>
      </c>
      <c r="C1623" t="s">
        <v>1</v>
      </c>
    </row>
    <row r="1624" spans="1:3" x14ac:dyDescent="0.2">
      <c r="A1624" t="s">
        <v>1599</v>
      </c>
      <c r="B1624" t="str">
        <f>"13396549317"</f>
        <v>13396549317</v>
      </c>
      <c r="C1624" t="s">
        <v>1</v>
      </c>
    </row>
    <row r="1625" spans="1:3" x14ac:dyDescent="0.2">
      <c r="A1625" t="s">
        <v>1600</v>
      </c>
      <c r="B1625" t="str">
        <f>"18553610421"</f>
        <v>18553610421</v>
      </c>
      <c r="C1625" t="s">
        <v>1</v>
      </c>
    </row>
    <row r="1626" spans="1:3" x14ac:dyDescent="0.2">
      <c r="A1626" t="s">
        <v>1192</v>
      </c>
      <c r="B1626" t="str">
        <f>"15288311033"</f>
        <v>15288311033</v>
      </c>
      <c r="C1626" t="s">
        <v>1</v>
      </c>
    </row>
    <row r="1627" spans="1:3" x14ac:dyDescent="0.2">
      <c r="A1627" t="s">
        <v>1601</v>
      </c>
      <c r="B1627" t="str">
        <f>"18020019836"</f>
        <v>18020019836</v>
      </c>
      <c r="C1627" t="s">
        <v>1</v>
      </c>
    </row>
    <row r="1628" spans="1:3" x14ac:dyDescent="0.2">
      <c r="A1628" t="s">
        <v>1602</v>
      </c>
      <c r="B1628" t="str">
        <f>"15872537955"</f>
        <v>15872537955</v>
      </c>
      <c r="C1628" t="s">
        <v>1</v>
      </c>
    </row>
    <row r="1629" spans="1:3" x14ac:dyDescent="0.2">
      <c r="A1629" t="s">
        <v>1603</v>
      </c>
      <c r="B1629" t="str">
        <f>"15606069886"</f>
        <v>15606069886</v>
      </c>
      <c r="C1629" t="s">
        <v>1</v>
      </c>
    </row>
    <row r="1630" spans="1:3" x14ac:dyDescent="0.2">
      <c r="A1630" t="s">
        <v>1604</v>
      </c>
      <c r="B1630" t="str">
        <f>"15580880896"</f>
        <v>15580880896</v>
      </c>
      <c r="C1630" t="s">
        <v>1</v>
      </c>
    </row>
    <row r="1631" spans="1:3" x14ac:dyDescent="0.2">
      <c r="A1631" t="s">
        <v>1605</v>
      </c>
      <c r="B1631" t="str">
        <f>"13688112342"</f>
        <v>13688112342</v>
      </c>
      <c r="C1631" t="s">
        <v>1</v>
      </c>
    </row>
    <row r="1632" spans="1:3" x14ac:dyDescent="0.2">
      <c r="A1632" t="s">
        <v>1606</v>
      </c>
      <c r="B1632" t="str">
        <f>"14797633252"</f>
        <v>14797633252</v>
      </c>
      <c r="C1632" t="s">
        <v>1</v>
      </c>
    </row>
    <row r="1633" spans="1:3" x14ac:dyDescent="0.2">
      <c r="A1633" t="s">
        <v>1607</v>
      </c>
      <c r="B1633" t="str">
        <f>"15159926103"</f>
        <v>15159926103</v>
      </c>
      <c r="C1633" t="s">
        <v>1</v>
      </c>
    </row>
    <row r="1634" spans="1:3" x14ac:dyDescent="0.2">
      <c r="A1634" t="s">
        <v>1608</v>
      </c>
      <c r="B1634" t="str">
        <f>"13912805180"</f>
        <v>13912805180</v>
      </c>
      <c r="C1634" t="s">
        <v>1</v>
      </c>
    </row>
    <row r="1635" spans="1:3" x14ac:dyDescent="0.2">
      <c r="A1635" t="s">
        <v>1609</v>
      </c>
      <c r="B1635" t="str">
        <f>"15196353390"</f>
        <v>15196353390</v>
      </c>
      <c r="C1635" t="s">
        <v>1</v>
      </c>
    </row>
    <row r="1636" spans="1:3" x14ac:dyDescent="0.2">
      <c r="A1636" t="s">
        <v>1610</v>
      </c>
      <c r="B1636" t="str">
        <f>"13732701815"</f>
        <v>13732701815</v>
      </c>
      <c r="C1636" t="s">
        <v>1</v>
      </c>
    </row>
    <row r="1637" spans="1:3" x14ac:dyDescent="0.2">
      <c r="A1637" t="s">
        <v>1611</v>
      </c>
      <c r="B1637" t="str">
        <f>"13663921734"</f>
        <v>13663921734</v>
      </c>
      <c r="C1637" t="s">
        <v>1</v>
      </c>
    </row>
    <row r="1638" spans="1:3" x14ac:dyDescent="0.2">
      <c r="A1638" t="s">
        <v>1612</v>
      </c>
      <c r="B1638" t="str">
        <f>"13994660042"</f>
        <v>13994660042</v>
      </c>
      <c r="C1638" t="s">
        <v>1</v>
      </c>
    </row>
    <row r="1639" spans="1:3" x14ac:dyDescent="0.2">
      <c r="A1639" t="s">
        <v>1613</v>
      </c>
      <c r="B1639" t="str">
        <f>"13383294832"</f>
        <v>13383294832</v>
      </c>
      <c r="C1639" t="s">
        <v>1</v>
      </c>
    </row>
    <row r="1640" spans="1:3" x14ac:dyDescent="0.2">
      <c r="A1640" t="s">
        <v>1614</v>
      </c>
      <c r="B1640" t="str">
        <f>"15196133353"</f>
        <v>15196133353</v>
      </c>
      <c r="C1640" t="s">
        <v>1</v>
      </c>
    </row>
    <row r="1641" spans="1:3" x14ac:dyDescent="0.2">
      <c r="A1641" t="s">
        <v>1615</v>
      </c>
      <c r="B1641" t="str">
        <f>"13615626998"</f>
        <v>13615626998</v>
      </c>
      <c r="C1641" t="s">
        <v>1</v>
      </c>
    </row>
    <row r="1642" spans="1:3" x14ac:dyDescent="0.2">
      <c r="A1642" t="s">
        <v>1616</v>
      </c>
      <c r="B1642" t="str">
        <f>"13759964004"</f>
        <v>13759964004</v>
      </c>
      <c r="C1642" t="s">
        <v>1</v>
      </c>
    </row>
    <row r="1643" spans="1:3" x14ac:dyDescent="0.2">
      <c r="A1643" t="s">
        <v>1617</v>
      </c>
      <c r="B1643" t="str">
        <f>"15058795803"</f>
        <v>15058795803</v>
      </c>
      <c r="C1643" t="s">
        <v>1</v>
      </c>
    </row>
    <row r="1644" spans="1:3" x14ac:dyDescent="0.2">
      <c r="A1644" t="s">
        <v>1618</v>
      </c>
      <c r="B1644" t="str">
        <f>"18686773197"</f>
        <v>18686773197</v>
      </c>
      <c r="C1644" t="s">
        <v>1</v>
      </c>
    </row>
    <row r="1645" spans="1:3" x14ac:dyDescent="0.2">
      <c r="A1645" t="s">
        <v>1619</v>
      </c>
      <c r="B1645" t="str">
        <f>"18113943434"</f>
        <v>18113943434</v>
      </c>
      <c r="C1645" t="s">
        <v>1</v>
      </c>
    </row>
    <row r="1646" spans="1:3" x14ac:dyDescent="0.2">
      <c r="A1646" t="s">
        <v>1620</v>
      </c>
      <c r="B1646" t="str">
        <f>"13530523804"</f>
        <v>13530523804</v>
      </c>
      <c r="C1646" t="s">
        <v>1</v>
      </c>
    </row>
    <row r="1647" spans="1:3" x14ac:dyDescent="0.2">
      <c r="A1647" t="s">
        <v>1621</v>
      </c>
      <c r="B1647" t="str">
        <f>"18057334113"</f>
        <v>18057334113</v>
      </c>
      <c r="C1647" t="s">
        <v>1</v>
      </c>
    </row>
    <row r="1648" spans="1:3" x14ac:dyDescent="0.2">
      <c r="A1648" t="s">
        <v>1622</v>
      </c>
      <c r="B1648" t="str">
        <f>"15848487264"</f>
        <v>15848487264</v>
      </c>
      <c r="C1648" t="s">
        <v>1</v>
      </c>
    </row>
    <row r="1649" spans="1:3" x14ac:dyDescent="0.2">
      <c r="A1649" t="s">
        <v>945</v>
      </c>
      <c r="B1649" t="str">
        <f>"18454042658"</f>
        <v>18454042658</v>
      </c>
      <c r="C1649" t="s">
        <v>1</v>
      </c>
    </row>
    <row r="1650" spans="1:3" x14ac:dyDescent="0.2">
      <c r="A1650" t="s">
        <v>1623</v>
      </c>
      <c r="B1650" t="str">
        <f>"15815000608"</f>
        <v>15815000608</v>
      </c>
      <c r="C1650" t="s">
        <v>1</v>
      </c>
    </row>
    <row r="1651" spans="1:3" x14ac:dyDescent="0.2">
      <c r="A1651" t="s">
        <v>1624</v>
      </c>
      <c r="B1651" t="str">
        <f>"18244110099"</f>
        <v>18244110099</v>
      </c>
      <c r="C1651" t="s">
        <v>1</v>
      </c>
    </row>
    <row r="1652" spans="1:3" x14ac:dyDescent="0.2">
      <c r="A1652" t="s">
        <v>1625</v>
      </c>
      <c r="B1652" t="str">
        <f>"18228558682"</f>
        <v>18228558682</v>
      </c>
      <c r="C1652" t="s">
        <v>1</v>
      </c>
    </row>
    <row r="1653" spans="1:3" x14ac:dyDescent="0.2">
      <c r="A1653" t="s">
        <v>1626</v>
      </c>
      <c r="B1653" t="str">
        <f>"15291807873"</f>
        <v>15291807873</v>
      </c>
      <c r="C1653" t="s">
        <v>1</v>
      </c>
    </row>
    <row r="1654" spans="1:3" x14ac:dyDescent="0.2">
      <c r="A1654" t="s">
        <v>1627</v>
      </c>
      <c r="B1654" t="str">
        <f>"13458538243"</f>
        <v>13458538243</v>
      </c>
      <c r="C1654" t="s">
        <v>1</v>
      </c>
    </row>
    <row r="1655" spans="1:3" x14ac:dyDescent="0.2">
      <c r="A1655" t="s">
        <v>1628</v>
      </c>
      <c r="B1655" t="str">
        <f>"13811691788"</f>
        <v>13811691788</v>
      </c>
      <c r="C1655" t="s">
        <v>1</v>
      </c>
    </row>
    <row r="1656" spans="1:3" x14ac:dyDescent="0.2">
      <c r="A1656" t="s">
        <v>1629</v>
      </c>
      <c r="B1656" t="str">
        <f>"13550179529"</f>
        <v>13550179529</v>
      </c>
      <c r="C1656" t="s">
        <v>1</v>
      </c>
    </row>
    <row r="1657" spans="1:3" x14ac:dyDescent="0.2">
      <c r="A1657" t="s">
        <v>1630</v>
      </c>
      <c r="B1657" t="str">
        <f>"17751191223"</f>
        <v>17751191223</v>
      </c>
      <c r="C1657" t="s">
        <v>1</v>
      </c>
    </row>
    <row r="1658" spans="1:3" x14ac:dyDescent="0.2">
      <c r="A1658" t="s">
        <v>1631</v>
      </c>
      <c r="B1658" t="str">
        <f>"13536348736"</f>
        <v>13536348736</v>
      </c>
      <c r="C1658" t="s">
        <v>1</v>
      </c>
    </row>
    <row r="1659" spans="1:3" x14ac:dyDescent="0.2">
      <c r="A1659" t="s">
        <v>1632</v>
      </c>
      <c r="B1659" t="str">
        <f>"18811169490"</f>
        <v>18811169490</v>
      </c>
      <c r="C1659" t="s">
        <v>1</v>
      </c>
    </row>
    <row r="1660" spans="1:3" x14ac:dyDescent="0.2">
      <c r="A1660" t="s">
        <v>1633</v>
      </c>
      <c r="B1660" t="str">
        <f>"15754630006"</f>
        <v>15754630006</v>
      </c>
      <c r="C1660" t="s">
        <v>1</v>
      </c>
    </row>
    <row r="1661" spans="1:3" x14ac:dyDescent="0.2">
      <c r="A1661" t="s">
        <v>1634</v>
      </c>
      <c r="B1661" t="str">
        <f>"13653213282"</f>
        <v>13653213282</v>
      </c>
      <c r="C1661" t="s">
        <v>1</v>
      </c>
    </row>
    <row r="1662" spans="1:3" x14ac:dyDescent="0.2">
      <c r="A1662" t="s">
        <v>1635</v>
      </c>
      <c r="B1662" t="str">
        <f>"13990304606"</f>
        <v>13990304606</v>
      </c>
      <c r="C1662" t="s">
        <v>1</v>
      </c>
    </row>
    <row r="1663" spans="1:3" x14ac:dyDescent="0.2">
      <c r="A1663" t="s">
        <v>1636</v>
      </c>
      <c r="B1663" t="str">
        <f>"18767743971"</f>
        <v>18767743971</v>
      </c>
      <c r="C1663" t="s">
        <v>1</v>
      </c>
    </row>
    <row r="1664" spans="1:3" x14ac:dyDescent="0.2">
      <c r="A1664" t="s">
        <v>1637</v>
      </c>
      <c r="B1664" t="str">
        <f>"18815135844"</f>
        <v>18815135844</v>
      </c>
      <c r="C1664" t="s">
        <v>1</v>
      </c>
    </row>
    <row r="1665" spans="1:3" x14ac:dyDescent="0.2">
      <c r="A1665" t="s">
        <v>1638</v>
      </c>
      <c r="B1665" t="str">
        <f>"13158941233"</f>
        <v>13158941233</v>
      </c>
      <c r="C1665" t="s">
        <v>1</v>
      </c>
    </row>
    <row r="1666" spans="1:3" x14ac:dyDescent="0.2">
      <c r="A1666" t="s">
        <v>1639</v>
      </c>
      <c r="B1666" t="str">
        <f>"15268144255"</f>
        <v>15268144255</v>
      </c>
      <c r="C1666" t="s">
        <v>1</v>
      </c>
    </row>
    <row r="1667" spans="1:3" x14ac:dyDescent="0.2">
      <c r="A1667" t="s">
        <v>1640</v>
      </c>
      <c r="B1667" t="str">
        <f>"18391375165"</f>
        <v>18391375165</v>
      </c>
      <c r="C1667" t="s">
        <v>1</v>
      </c>
    </row>
    <row r="1668" spans="1:3" x14ac:dyDescent="0.2">
      <c r="A1668" t="s">
        <v>1641</v>
      </c>
      <c r="B1668" t="str">
        <f>"15077902130"</f>
        <v>15077902130</v>
      </c>
      <c r="C1668" t="s">
        <v>1</v>
      </c>
    </row>
    <row r="1669" spans="1:3" x14ac:dyDescent="0.2">
      <c r="A1669" t="s">
        <v>1642</v>
      </c>
      <c r="B1669" t="str">
        <f>"15139297753"</f>
        <v>15139297753</v>
      </c>
      <c r="C1669" t="s">
        <v>1</v>
      </c>
    </row>
    <row r="1670" spans="1:3" x14ac:dyDescent="0.2">
      <c r="A1670" t="s">
        <v>1643</v>
      </c>
      <c r="B1670" t="str">
        <f>"13849917123"</f>
        <v>13849917123</v>
      </c>
      <c r="C1670" t="s">
        <v>1</v>
      </c>
    </row>
    <row r="1671" spans="1:3" x14ac:dyDescent="0.2">
      <c r="A1671" t="s">
        <v>1644</v>
      </c>
      <c r="B1671" t="str">
        <f>"15770515079"</f>
        <v>15770515079</v>
      </c>
      <c r="C1671" t="s">
        <v>1</v>
      </c>
    </row>
    <row r="1672" spans="1:3" x14ac:dyDescent="0.2">
      <c r="A1672" t="s">
        <v>1645</v>
      </c>
      <c r="B1672" t="str">
        <f>"18331807386"</f>
        <v>18331807386</v>
      </c>
      <c r="C1672" t="s">
        <v>1</v>
      </c>
    </row>
    <row r="1673" spans="1:3" x14ac:dyDescent="0.2">
      <c r="A1673" t="s">
        <v>1646</v>
      </c>
      <c r="B1673" t="str">
        <f>"13467161607"</f>
        <v>13467161607</v>
      </c>
      <c r="C1673" t="s">
        <v>1</v>
      </c>
    </row>
    <row r="1674" spans="1:3" x14ac:dyDescent="0.2">
      <c r="A1674" t="s">
        <v>1647</v>
      </c>
      <c r="B1674" t="str">
        <f>"15980826721"</f>
        <v>15980826721</v>
      </c>
      <c r="C1674" t="s">
        <v>1</v>
      </c>
    </row>
    <row r="1675" spans="1:3" x14ac:dyDescent="0.2">
      <c r="A1675" t="s">
        <v>1648</v>
      </c>
      <c r="B1675" t="str">
        <f>"15202891943"</f>
        <v>15202891943</v>
      </c>
      <c r="C1675" t="s">
        <v>1</v>
      </c>
    </row>
    <row r="1676" spans="1:3" x14ac:dyDescent="0.2">
      <c r="A1676" t="s">
        <v>1649</v>
      </c>
      <c r="B1676" t="str">
        <f>"13121711727"</f>
        <v>13121711727</v>
      </c>
      <c r="C1676" t="s">
        <v>1</v>
      </c>
    </row>
    <row r="1677" spans="1:3" x14ac:dyDescent="0.2">
      <c r="A1677" t="s">
        <v>1650</v>
      </c>
      <c r="B1677" t="str">
        <f>"13750980364"</f>
        <v>13750980364</v>
      </c>
      <c r="C1677" t="s">
        <v>1</v>
      </c>
    </row>
    <row r="1678" spans="1:3" x14ac:dyDescent="0.2">
      <c r="A1678" t="s">
        <v>1651</v>
      </c>
      <c r="B1678" t="str">
        <f>"18675184018"</f>
        <v>18675184018</v>
      </c>
      <c r="C1678" t="s">
        <v>1</v>
      </c>
    </row>
    <row r="1679" spans="1:3" x14ac:dyDescent="0.2">
      <c r="A1679" t="s">
        <v>1652</v>
      </c>
      <c r="B1679" t="str">
        <f>"13015559323"</f>
        <v>13015559323</v>
      </c>
      <c r="C1679" t="s">
        <v>1</v>
      </c>
    </row>
    <row r="1680" spans="1:3" x14ac:dyDescent="0.2">
      <c r="A1680" t="s">
        <v>1653</v>
      </c>
      <c r="B1680" t="str">
        <f>"15286380280"</f>
        <v>15286380280</v>
      </c>
      <c r="C1680" t="s">
        <v>1</v>
      </c>
    </row>
    <row r="1681" spans="1:3" x14ac:dyDescent="0.2">
      <c r="A1681" t="s">
        <v>1654</v>
      </c>
      <c r="B1681" t="str">
        <f>"18189598943"</f>
        <v>18189598943</v>
      </c>
      <c r="C1681" t="s">
        <v>1</v>
      </c>
    </row>
    <row r="1682" spans="1:3" x14ac:dyDescent="0.2">
      <c r="A1682" t="s">
        <v>1655</v>
      </c>
      <c r="B1682" t="str">
        <f>"17610306293"</f>
        <v>17610306293</v>
      </c>
      <c r="C1682" t="s">
        <v>1</v>
      </c>
    </row>
    <row r="1683" spans="1:3" x14ac:dyDescent="0.2">
      <c r="A1683" t="s">
        <v>1656</v>
      </c>
      <c r="B1683" t="str">
        <f>"15902236151"</f>
        <v>15902236151</v>
      </c>
      <c r="C1683" t="s">
        <v>1</v>
      </c>
    </row>
    <row r="1684" spans="1:3" x14ac:dyDescent="0.2">
      <c r="A1684" t="s">
        <v>1657</v>
      </c>
      <c r="B1684" t="str">
        <f>"15948078858"</f>
        <v>15948078858</v>
      </c>
      <c r="C1684" t="s">
        <v>1</v>
      </c>
    </row>
    <row r="1685" spans="1:3" x14ac:dyDescent="0.2">
      <c r="A1685" t="s">
        <v>1658</v>
      </c>
      <c r="B1685" t="str">
        <f>"13760618783"</f>
        <v>13760618783</v>
      </c>
      <c r="C1685" t="s">
        <v>1</v>
      </c>
    </row>
    <row r="1686" spans="1:3" x14ac:dyDescent="0.2">
      <c r="A1686" t="s">
        <v>1659</v>
      </c>
      <c r="B1686" t="str">
        <f>"15004127123"</f>
        <v>15004127123</v>
      </c>
      <c r="C1686" t="s">
        <v>1</v>
      </c>
    </row>
    <row r="1687" spans="1:3" x14ac:dyDescent="0.2">
      <c r="A1687" t="s">
        <v>1660</v>
      </c>
      <c r="B1687" t="str">
        <f>"15014699570"</f>
        <v>15014699570</v>
      </c>
      <c r="C1687" t="s">
        <v>1</v>
      </c>
    </row>
    <row r="1688" spans="1:3" x14ac:dyDescent="0.2">
      <c r="A1688" t="s">
        <v>1661</v>
      </c>
      <c r="B1688" t="str">
        <f>"13700257563"</f>
        <v>13700257563</v>
      </c>
      <c r="C1688" t="s">
        <v>1</v>
      </c>
    </row>
    <row r="1689" spans="1:3" x14ac:dyDescent="0.2">
      <c r="A1689" t="s">
        <v>1662</v>
      </c>
      <c r="B1689" t="str">
        <f>"15818238028"</f>
        <v>15818238028</v>
      </c>
      <c r="C1689" t="s">
        <v>1</v>
      </c>
    </row>
    <row r="1690" spans="1:3" x14ac:dyDescent="0.2">
      <c r="A1690" t="s">
        <v>1663</v>
      </c>
      <c r="B1690" t="str">
        <f>"13273699958"</f>
        <v>13273699958</v>
      </c>
      <c r="C1690" t="s">
        <v>1</v>
      </c>
    </row>
    <row r="1691" spans="1:3" x14ac:dyDescent="0.2">
      <c r="A1691" t="s">
        <v>1664</v>
      </c>
      <c r="B1691" t="str">
        <f>"15155708573"</f>
        <v>15155708573</v>
      </c>
      <c r="C1691" t="s">
        <v>1</v>
      </c>
    </row>
    <row r="1692" spans="1:3" x14ac:dyDescent="0.2">
      <c r="A1692" t="s">
        <v>1665</v>
      </c>
      <c r="B1692" t="str">
        <f>"15835185209"</f>
        <v>15835185209</v>
      </c>
      <c r="C1692" t="s">
        <v>1</v>
      </c>
    </row>
    <row r="1693" spans="1:3" x14ac:dyDescent="0.2">
      <c r="A1693" t="s">
        <v>1666</v>
      </c>
      <c r="B1693" t="str">
        <f>"18811857005"</f>
        <v>18811857005</v>
      </c>
      <c r="C1693" t="s">
        <v>1</v>
      </c>
    </row>
    <row r="1694" spans="1:3" x14ac:dyDescent="0.2">
      <c r="A1694" t="s">
        <v>1667</v>
      </c>
      <c r="B1694" t="str">
        <f>"15941778377"</f>
        <v>15941778377</v>
      </c>
      <c r="C1694" t="s">
        <v>1</v>
      </c>
    </row>
    <row r="1695" spans="1:3" x14ac:dyDescent="0.2">
      <c r="A1695" t="s">
        <v>1668</v>
      </c>
      <c r="B1695" t="str">
        <f>"17688779801"</f>
        <v>17688779801</v>
      </c>
      <c r="C1695" t="s">
        <v>1</v>
      </c>
    </row>
    <row r="1696" spans="1:3" x14ac:dyDescent="0.2">
      <c r="A1696" t="s">
        <v>1669</v>
      </c>
      <c r="B1696" t="str">
        <f>"17681627541"</f>
        <v>17681627541</v>
      </c>
      <c r="C1696" t="s">
        <v>1</v>
      </c>
    </row>
    <row r="1697" spans="1:3" x14ac:dyDescent="0.2">
      <c r="A1697" t="s">
        <v>1670</v>
      </c>
      <c r="B1697" t="str">
        <f>"13669806556"</f>
        <v>13669806556</v>
      </c>
      <c r="C1697" t="s">
        <v>1</v>
      </c>
    </row>
    <row r="1698" spans="1:3" x14ac:dyDescent="0.2">
      <c r="A1698" t="s">
        <v>1671</v>
      </c>
      <c r="B1698" t="str">
        <f>"13666055473"</f>
        <v>13666055473</v>
      </c>
      <c r="C1698" t="s">
        <v>1</v>
      </c>
    </row>
    <row r="1699" spans="1:3" x14ac:dyDescent="0.2">
      <c r="A1699" t="s">
        <v>1672</v>
      </c>
      <c r="B1699" t="str">
        <f>"13015160403"</f>
        <v>13015160403</v>
      </c>
      <c r="C1699" t="s">
        <v>1</v>
      </c>
    </row>
    <row r="1700" spans="1:3" x14ac:dyDescent="0.2">
      <c r="A1700" t="s">
        <v>1673</v>
      </c>
      <c r="B1700" t="str">
        <f>"13437627369"</f>
        <v>13437627369</v>
      </c>
      <c r="C1700" t="s">
        <v>1</v>
      </c>
    </row>
    <row r="1701" spans="1:3" x14ac:dyDescent="0.2">
      <c r="A1701" t="s">
        <v>1674</v>
      </c>
      <c r="B1701" t="str">
        <f>"18350100629"</f>
        <v>18350100629</v>
      </c>
      <c r="C1701" t="s">
        <v>1</v>
      </c>
    </row>
    <row r="1702" spans="1:3" x14ac:dyDescent="0.2">
      <c r="A1702" t="s">
        <v>1675</v>
      </c>
      <c r="B1702" t="str">
        <f>"15733015997"</f>
        <v>15733015997</v>
      </c>
      <c r="C1702" t="s">
        <v>1</v>
      </c>
    </row>
    <row r="1703" spans="1:3" x14ac:dyDescent="0.2">
      <c r="A1703" t="s">
        <v>1676</v>
      </c>
      <c r="B1703" t="str">
        <f>"15928664668"</f>
        <v>15928664668</v>
      </c>
      <c r="C1703" t="s">
        <v>1</v>
      </c>
    </row>
    <row r="1704" spans="1:3" x14ac:dyDescent="0.2">
      <c r="A1704" t="s">
        <v>1677</v>
      </c>
      <c r="B1704" t="str">
        <f>"18852883588"</f>
        <v>18852883588</v>
      </c>
      <c r="C1704" t="s">
        <v>1</v>
      </c>
    </row>
    <row r="1705" spans="1:3" x14ac:dyDescent="0.2">
      <c r="A1705" t="s">
        <v>1678</v>
      </c>
      <c r="B1705" t="str">
        <f>"15032454132"</f>
        <v>15032454132</v>
      </c>
      <c r="C1705" t="s">
        <v>1</v>
      </c>
    </row>
    <row r="1706" spans="1:3" x14ac:dyDescent="0.2">
      <c r="A1706" t="s">
        <v>1679</v>
      </c>
      <c r="B1706" t="str">
        <f>"13635638920"</f>
        <v>13635638920</v>
      </c>
      <c r="C1706" t="s">
        <v>1</v>
      </c>
    </row>
    <row r="1707" spans="1:3" x14ac:dyDescent="0.2">
      <c r="A1707" t="s">
        <v>1680</v>
      </c>
      <c r="B1707" t="str">
        <f>"13599062383"</f>
        <v>13599062383</v>
      </c>
      <c r="C1707" t="s">
        <v>1</v>
      </c>
    </row>
    <row r="1708" spans="1:3" x14ac:dyDescent="0.2">
      <c r="A1708" t="s">
        <v>1681</v>
      </c>
      <c r="B1708" t="str">
        <f>"15967480647"</f>
        <v>15967480647</v>
      </c>
      <c r="C1708" t="s">
        <v>1</v>
      </c>
    </row>
    <row r="1709" spans="1:3" x14ac:dyDescent="0.2">
      <c r="A1709" t="s">
        <v>1682</v>
      </c>
      <c r="B1709" t="str">
        <f>"15339979952"</f>
        <v>15339979952</v>
      </c>
      <c r="C1709" t="s">
        <v>1</v>
      </c>
    </row>
    <row r="1710" spans="1:3" x14ac:dyDescent="0.2">
      <c r="A1710" t="s">
        <v>1683</v>
      </c>
      <c r="B1710" t="str">
        <f>"13426452359"</f>
        <v>13426452359</v>
      </c>
      <c r="C1710" t="s">
        <v>1</v>
      </c>
    </row>
    <row r="1711" spans="1:3" x14ac:dyDescent="0.2">
      <c r="A1711" t="s">
        <v>1684</v>
      </c>
      <c r="B1711" t="str">
        <f>"15808804041"</f>
        <v>15808804041</v>
      </c>
      <c r="C1711" t="s">
        <v>1</v>
      </c>
    </row>
    <row r="1712" spans="1:3" x14ac:dyDescent="0.2">
      <c r="A1712" t="s">
        <v>1685</v>
      </c>
      <c r="B1712" t="str">
        <f>"17770122678"</f>
        <v>17770122678</v>
      </c>
      <c r="C1712" t="s">
        <v>1</v>
      </c>
    </row>
    <row r="1713" spans="1:3" x14ac:dyDescent="0.2">
      <c r="A1713" t="s">
        <v>1686</v>
      </c>
      <c r="B1713" t="str">
        <f>"18794118883"</f>
        <v>18794118883</v>
      </c>
      <c r="C1713" t="s">
        <v>1</v>
      </c>
    </row>
    <row r="1714" spans="1:3" x14ac:dyDescent="0.2">
      <c r="A1714" t="s">
        <v>1687</v>
      </c>
      <c r="B1714" t="str">
        <f>"18839959957"</f>
        <v>18839959957</v>
      </c>
      <c r="C1714" t="s">
        <v>1</v>
      </c>
    </row>
    <row r="1715" spans="1:3" x14ac:dyDescent="0.2">
      <c r="A1715" t="s">
        <v>1688</v>
      </c>
      <c r="B1715" t="str">
        <f>"15192732391"</f>
        <v>15192732391</v>
      </c>
      <c r="C1715" t="s">
        <v>1</v>
      </c>
    </row>
    <row r="1716" spans="1:3" x14ac:dyDescent="0.2">
      <c r="A1716" t="s">
        <v>1689</v>
      </c>
      <c r="B1716" t="str">
        <f>"15126812955"</f>
        <v>15126812955</v>
      </c>
      <c r="C1716" t="s">
        <v>1</v>
      </c>
    </row>
    <row r="1717" spans="1:3" x14ac:dyDescent="0.2">
      <c r="A1717" t="s">
        <v>1690</v>
      </c>
      <c r="B1717" t="str">
        <f>"13561262032"</f>
        <v>13561262032</v>
      </c>
      <c r="C1717" t="s">
        <v>1</v>
      </c>
    </row>
    <row r="1718" spans="1:3" x14ac:dyDescent="0.2">
      <c r="A1718" t="s">
        <v>1691</v>
      </c>
      <c r="B1718" t="str">
        <f>"13795199712"</f>
        <v>13795199712</v>
      </c>
      <c r="C1718" t="s">
        <v>1</v>
      </c>
    </row>
    <row r="1719" spans="1:3" x14ac:dyDescent="0.2">
      <c r="A1719" t="s">
        <v>1692</v>
      </c>
      <c r="B1719" t="str">
        <f>"15007971085"</f>
        <v>15007971085</v>
      </c>
      <c r="C1719" t="s">
        <v>1</v>
      </c>
    </row>
    <row r="1720" spans="1:3" x14ac:dyDescent="0.2">
      <c r="A1720" t="s">
        <v>1693</v>
      </c>
      <c r="B1720" t="str">
        <f>"13570839981"</f>
        <v>13570839981</v>
      </c>
      <c r="C1720" t="s">
        <v>1</v>
      </c>
    </row>
    <row r="1721" spans="1:3" x14ac:dyDescent="0.2">
      <c r="A1721" t="s">
        <v>1694</v>
      </c>
      <c r="B1721" t="str">
        <f>"15840550843"</f>
        <v>15840550843</v>
      </c>
      <c r="C1721" t="s">
        <v>1</v>
      </c>
    </row>
    <row r="1722" spans="1:3" x14ac:dyDescent="0.2">
      <c r="A1722" t="s">
        <v>1695</v>
      </c>
      <c r="B1722" t="str">
        <f>"18238920081"</f>
        <v>18238920081</v>
      </c>
      <c r="C1722" t="s">
        <v>1</v>
      </c>
    </row>
    <row r="1723" spans="1:3" x14ac:dyDescent="0.2">
      <c r="A1723" t="s">
        <v>1696</v>
      </c>
      <c r="B1723" t="str">
        <f>"17607310106"</f>
        <v>17607310106</v>
      </c>
      <c r="C1723" t="s">
        <v>1</v>
      </c>
    </row>
    <row r="1724" spans="1:3" x14ac:dyDescent="0.2">
      <c r="A1724" t="s">
        <v>1697</v>
      </c>
      <c r="B1724" t="str">
        <f>"13772048180"</f>
        <v>13772048180</v>
      </c>
      <c r="C1724" t="s">
        <v>1</v>
      </c>
    </row>
    <row r="1725" spans="1:3" x14ac:dyDescent="0.2">
      <c r="A1725" t="s">
        <v>1698</v>
      </c>
      <c r="B1725" t="str">
        <f>"13508003772"</f>
        <v>13508003772</v>
      </c>
      <c r="C1725" t="s">
        <v>1</v>
      </c>
    </row>
    <row r="1726" spans="1:3" x14ac:dyDescent="0.2">
      <c r="A1726" t="s">
        <v>1699</v>
      </c>
      <c r="B1726" t="str">
        <f>"18119688809"</f>
        <v>18119688809</v>
      </c>
      <c r="C1726" t="s">
        <v>1</v>
      </c>
    </row>
    <row r="1727" spans="1:3" x14ac:dyDescent="0.2">
      <c r="A1727" t="s">
        <v>1700</v>
      </c>
      <c r="B1727" t="str">
        <f>"15992526123"</f>
        <v>15992526123</v>
      </c>
      <c r="C1727" t="s">
        <v>1</v>
      </c>
    </row>
    <row r="1728" spans="1:3" x14ac:dyDescent="0.2">
      <c r="A1728" t="s">
        <v>1701</v>
      </c>
      <c r="B1728" t="str">
        <f>"15576162777"</f>
        <v>15576162777</v>
      </c>
      <c r="C1728" t="s">
        <v>1</v>
      </c>
    </row>
    <row r="1729" spans="1:3" x14ac:dyDescent="0.2">
      <c r="A1729" t="s">
        <v>1702</v>
      </c>
      <c r="B1729" t="str">
        <f>"15056905382"</f>
        <v>15056905382</v>
      </c>
      <c r="C1729" t="s">
        <v>1</v>
      </c>
    </row>
    <row r="1730" spans="1:3" x14ac:dyDescent="0.2">
      <c r="A1730" t="s">
        <v>1703</v>
      </c>
      <c r="B1730" t="str">
        <f>"13625535767"</f>
        <v>13625535767</v>
      </c>
      <c r="C1730" t="s">
        <v>1</v>
      </c>
    </row>
    <row r="1731" spans="1:3" x14ac:dyDescent="0.2">
      <c r="A1731" t="s">
        <v>1704</v>
      </c>
      <c r="B1731" t="str">
        <f>"13842215210"</f>
        <v>13842215210</v>
      </c>
      <c r="C1731" t="s">
        <v>1</v>
      </c>
    </row>
    <row r="1732" spans="1:3" x14ac:dyDescent="0.2">
      <c r="A1732" t="s">
        <v>1705</v>
      </c>
      <c r="B1732" t="str">
        <f>"13502221445"</f>
        <v>13502221445</v>
      </c>
      <c r="C1732" t="s">
        <v>1</v>
      </c>
    </row>
    <row r="1733" spans="1:3" x14ac:dyDescent="0.2">
      <c r="A1733" t="s">
        <v>1706</v>
      </c>
      <c r="B1733" t="str">
        <f>"14785773621"</f>
        <v>14785773621</v>
      </c>
      <c r="C1733" t="s">
        <v>1</v>
      </c>
    </row>
    <row r="1734" spans="1:3" x14ac:dyDescent="0.2">
      <c r="A1734" t="s">
        <v>1707</v>
      </c>
      <c r="B1734" t="str">
        <f>"13925987087"</f>
        <v>13925987087</v>
      </c>
      <c r="C1734" t="s">
        <v>1</v>
      </c>
    </row>
    <row r="1735" spans="1:3" x14ac:dyDescent="0.2">
      <c r="A1735" t="s">
        <v>1708</v>
      </c>
      <c r="B1735" t="str">
        <f>"18648137906"</f>
        <v>18648137906</v>
      </c>
      <c r="C1735" t="s">
        <v>1</v>
      </c>
    </row>
    <row r="1736" spans="1:3" x14ac:dyDescent="0.2">
      <c r="A1736" t="s">
        <v>1709</v>
      </c>
      <c r="B1736" t="str">
        <f>"18825082358"</f>
        <v>18825082358</v>
      </c>
      <c r="C1736" t="s">
        <v>1</v>
      </c>
    </row>
    <row r="1737" spans="1:3" x14ac:dyDescent="0.2">
      <c r="A1737" t="s">
        <v>1710</v>
      </c>
      <c r="B1737" t="str">
        <f>"13928829474"</f>
        <v>13928829474</v>
      </c>
      <c r="C1737" t="s">
        <v>1</v>
      </c>
    </row>
    <row r="1738" spans="1:3" x14ac:dyDescent="0.2">
      <c r="A1738" t="s">
        <v>1711</v>
      </c>
      <c r="B1738" t="str">
        <f>"13535037881"</f>
        <v>13535037881</v>
      </c>
      <c r="C1738" t="s">
        <v>1</v>
      </c>
    </row>
    <row r="1739" spans="1:3" x14ac:dyDescent="0.2">
      <c r="A1739" t="s">
        <v>1712</v>
      </c>
      <c r="B1739" t="str">
        <f>"13433669868"</f>
        <v>13433669868</v>
      </c>
      <c r="C1739" t="s">
        <v>1</v>
      </c>
    </row>
    <row r="1740" spans="1:3" x14ac:dyDescent="0.2">
      <c r="A1740" t="s">
        <v>1713</v>
      </c>
      <c r="B1740" t="str">
        <f>"15679135862"</f>
        <v>15679135862</v>
      </c>
      <c r="C1740" t="s">
        <v>1</v>
      </c>
    </row>
    <row r="1741" spans="1:3" x14ac:dyDescent="0.2">
      <c r="A1741" t="s">
        <v>1714</v>
      </c>
      <c r="B1741" t="str">
        <f>"15233931062"</f>
        <v>15233931062</v>
      </c>
      <c r="C1741" t="s">
        <v>1</v>
      </c>
    </row>
    <row r="1742" spans="1:3" x14ac:dyDescent="0.2">
      <c r="A1742" t="s">
        <v>1715</v>
      </c>
      <c r="B1742" t="str">
        <f>"15921040163"</f>
        <v>15921040163</v>
      </c>
      <c r="C1742" t="s">
        <v>1</v>
      </c>
    </row>
    <row r="1743" spans="1:3" x14ac:dyDescent="0.2">
      <c r="A1743" t="s">
        <v>1716</v>
      </c>
      <c r="B1743" t="str">
        <f>"18205012997"</f>
        <v>18205012997</v>
      </c>
      <c r="C1743" t="s">
        <v>1</v>
      </c>
    </row>
    <row r="1744" spans="1:3" x14ac:dyDescent="0.2">
      <c r="A1744" t="s">
        <v>1717</v>
      </c>
      <c r="B1744" t="str">
        <f>"18676033236"</f>
        <v>18676033236</v>
      </c>
      <c r="C1744" t="s">
        <v>1</v>
      </c>
    </row>
    <row r="1745" spans="1:3" x14ac:dyDescent="0.2">
      <c r="A1745" t="s">
        <v>1718</v>
      </c>
      <c r="B1745" t="str">
        <f>"13697518344"</f>
        <v>13697518344</v>
      </c>
      <c r="C1745" t="s">
        <v>1</v>
      </c>
    </row>
    <row r="1746" spans="1:3" x14ac:dyDescent="0.2">
      <c r="A1746" t="s">
        <v>1719</v>
      </c>
      <c r="B1746" t="str">
        <f>"13682537409"</f>
        <v>13682537409</v>
      </c>
      <c r="C1746" t="s">
        <v>1</v>
      </c>
    </row>
    <row r="1747" spans="1:3" x14ac:dyDescent="0.2">
      <c r="A1747" t="s">
        <v>1720</v>
      </c>
      <c r="B1747" t="str">
        <f>"15837081633"</f>
        <v>15837081633</v>
      </c>
      <c r="C1747" t="s">
        <v>1</v>
      </c>
    </row>
    <row r="1748" spans="1:3" x14ac:dyDescent="0.2">
      <c r="A1748" t="s">
        <v>1721</v>
      </c>
      <c r="B1748" t="str">
        <f>"15833616512"</f>
        <v>15833616512</v>
      </c>
      <c r="C1748" t="s">
        <v>1</v>
      </c>
    </row>
    <row r="1749" spans="1:3" x14ac:dyDescent="0.2">
      <c r="A1749" t="s">
        <v>1722</v>
      </c>
      <c r="B1749" t="str">
        <f>"13659173555"</f>
        <v>13659173555</v>
      </c>
      <c r="C1749" t="s">
        <v>1</v>
      </c>
    </row>
    <row r="1750" spans="1:3" x14ac:dyDescent="0.2">
      <c r="A1750" t="s">
        <v>1723</v>
      </c>
      <c r="B1750" t="str">
        <f>"18338493016"</f>
        <v>18338493016</v>
      </c>
      <c r="C1750" t="s">
        <v>1</v>
      </c>
    </row>
    <row r="1751" spans="1:3" x14ac:dyDescent="0.2">
      <c r="A1751" t="s">
        <v>1724</v>
      </c>
      <c r="B1751" t="str">
        <f>"18612540222"</f>
        <v>18612540222</v>
      </c>
      <c r="C1751" t="s">
        <v>1</v>
      </c>
    </row>
    <row r="1752" spans="1:3" x14ac:dyDescent="0.2">
      <c r="A1752" t="s">
        <v>1725</v>
      </c>
      <c r="B1752" t="str">
        <f>"15834110580"</f>
        <v>15834110580</v>
      </c>
      <c r="C1752" t="s">
        <v>1</v>
      </c>
    </row>
    <row r="1753" spans="1:3" x14ac:dyDescent="0.2">
      <c r="A1753" t="s">
        <v>1726</v>
      </c>
      <c r="B1753" t="str">
        <f>"15270512425"</f>
        <v>15270512425</v>
      </c>
      <c r="C1753" t="s">
        <v>1</v>
      </c>
    </row>
    <row r="1754" spans="1:3" x14ac:dyDescent="0.2">
      <c r="A1754" t="s">
        <v>1727</v>
      </c>
      <c r="B1754" t="str">
        <f>"18822289199"</f>
        <v>18822289199</v>
      </c>
      <c r="C1754" t="s">
        <v>1</v>
      </c>
    </row>
    <row r="1755" spans="1:3" x14ac:dyDescent="0.2">
      <c r="A1755" t="s">
        <v>1728</v>
      </c>
      <c r="B1755" t="str">
        <f>"15558006205"</f>
        <v>15558006205</v>
      </c>
      <c r="C1755" t="s">
        <v>1</v>
      </c>
    </row>
    <row r="1756" spans="1:3" x14ac:dyDescent="0.2">
      <c r="A1756" t="s">
        <v>1729</v>
      </c>
      <c r="B1756" t="str">
        <f>"15867163720"</f>
        <v>15867163720</v>
      </c>
      <c r="C1756" t="s">
        <v>1</v>
      </c>
    </row>
    <row r="1757" spans="1:3" x14ac:dyDescent="0.2">
      <c r="A1757" t="s">
        <v>1730</v>
      </c>
      <c r="B1757" t="str">
        <f>"15951001838"</f>
        <v>15951001838</v>
      </c>
      <c r="C1757" t="s">
        <v>1</v>
      </c>
    </row>
    <row r="1758" spans="1:3" x14ac:dyDescent="0.2">
      <c r="A1758" t="s">
        <v>1731</v>
      </c>
      <c r="B1758" t="str">
        <f>"15100531819"</f>
        <v>15100531819</v>
      </c>
      <c r="C1758" t="s">
        <v>1</v>
      </c>
    </row>
    <row r="1759" spans="1:3" x14ac:dyDescent="0.2">
      <c r="A1759" t="s">
        <v>1732</v>
      </c>
      <c r="B1759" t="str">
        <f>"15298536288"</f>
        <v>15298536288</v>
      </c>
      <c r="C1759" t="s">
        <v>1</v>
      </c>
    </row>
    <row r="1760" spans="1:3" x14ac:dyDescent="0.2">
      <c r="A1760" t="s">
        <v>1733</v>
      </c>
      <c r="B1760" t="str">
        <f>"15081875763"</f>
        <v>15081875763</v>
      </c>
      <c r="C1760" t="s">
        <v>1</v>
      </c>
    </row>
    <row r="1761" spans="1:3" x14ac:dyDescent="0.2">
      <c r="A1761" t="s">
        <v>1734</v>
      </c>
      <c r="B1761" t="str">
        <f>"15905991636"</f>
        <v>15905991636</v>
      </c>
      <c r="C1761" t="s">
        <v>1</v>
      </c>
    </row>
    <row r="1762" spans="1:3" x14ac:dyDescent="0.2">
      <c r="A1762" t="s">
        <v>1735</v>
      </c>
      <c r="B1762" t="str">
        <f>"18389166245"</f>
        <v>18389166245</v>
      </c>
      <c r="C1762" t="s">
        <v>1</v>
      </c>
    </row>
    <row r="1763" spans="1:3" x14ac:dyDescent="0.2">
      <c r="A1763" t="s">
        <v>1736</v>
      </c>
      <c r="B1763" t="str">
        <f>"13759642330"</f>
        <v>13759642330</v>
      </c>
      <c r="C1763" t="s">
        <v>1</v>
      </c>
    </row>
    <row r="1764" spans="1:3" x14ac:dyDescent="0.2">
      <c r="A1764" t="s">
        <v>1737</v>
      </c>
      <c r="B1764" t="str">
        <f>"13724834348"</f>
        <v>13724834348</v>
      </c>
      <c r="C1764" t="s">
        <v>1</v>
      </c>
    </row>
    <row r="1765" spans="1:3" x14ac:dyDescent="0.2">
      <c r="A1765" t="s">
        <v>1738</v>
      </c>
      <c r="B1765" t="str">
        <f>"15172034799"</f>
        <v>15172034799</v>
      </c>
      <c r="C1765" t="s">
        <v>1</v>
      </c>
    </row>
    <row r="1766" spans="1:3" x14ac:dyDescent="0.2">
      <c r="A1766" t="s">
        <v>1739</v>
      </c>
      <c r="B1766" t="str">
        <f>"13219349550"</f>
        <v>13219349550</v>
      </c>
      <c r="C1766" t="s">
        <v>1</v>
      </c>
    </row>
    <row r="1767" spans="1:3" x14ac:dyDescent="0.2">
      <c r="A1767" t="s">
        <v>1740</v>
      </c>
      <c r="B1767" t="str">
        <f>"15370182477"</f>
        <v>15370182477</v>
      </c>
      <c r="C1767" t="s">
        <v>1</v>
      </c>
    </row>
    <row r="1768" spans="1:3" x14ac:dyDescent="0.2">
      <c r="A1768" t="s">
        <v>1741</v>
      </c>
      <c r="B1768" t="str">
        <f>"19971845226"</f>
        <v>19971845226</v>
      </c>
      <c r="C1768" t="s">
        <v>1</v>
      </c>
    </row>
    <row r="1769" spans="1:3" x14ac:dyDescent="0.2">
      <c r="A1769" t="s">
        <v>1742</v>
      </c>
      <c r="B1769" t="str">
        <f>"13643544557"</f>
        <v>13643544557</v>
      </c>
      <c r="C1769" t="s">
        <v>1</v>
      </c>
    </row>
    <row r="1770" spans="1:3" x14ac:dyDescent="0.2">
      <c r="A1770" t="s">
        <v>1743</v>
      </c>
      <c r="B1770" t="str">
        <f>"17817895906"</f>
        <v>17817895906</v>
      </c>
      <c r="C1770" t="s">
        <v>1</v>
      </c>
    </row>
    <row r="1771" spans="1:3" x14ac:dyDescent="0.2">
      <c r="A1771" t="s">
        <v>1744</v>
      </c>
      <c r="B1771" t="str">
        <f>"13552342039"</f>
        <v>13552342039</v>
      </c>
      <c r="C1771" t="s">
        <v>1</v>
      </c>
    </row>
    <row r="1772" spans="1:3" x14ac:dyDescent="0.2">
      <c r="A1772" t="s">
        <v>1745</v>
      </c>
      <c r="B1772" t="str">
        <f>"15871370123"</f>
        <v>15871370123</v>
      </c>
      <c r="C1772" t="s">
        <v>1</v>
      </c>
    </row>
    <row r="1773" spans="1:3" x14ac:dyDescent="0.2">
      <c r="A1773" t="s">
        <v>1746</v>
      </c>
      <c r="B1773" t="str">
        <f>"18211381746"</f>
        <v>18211381746</v>
      </c>
      <c r="C1773" t="s">
        <v>1</v>
      </c>
    </row>
    <row r="1774" spans="1:3" x14ac:dyDescent="0.2">
      <c r="A1774" t="s">
        <v>722</v>
      </c>
      <c r="B1774" t="str">
        <f>"17802912960"</f>
        <v>17802912960</v>
      </c>
      <c r="C1774" t="s">
        <v>1</v>
      </c>
    </row>
    <row r="1775" spans="1:3" x14ac:dyDescent="0.2">
      <c r="A1775" t="s">
        <v>1747</v>
      </c>
      <c r="B1775" t="str">
        <f>"15222394100"</f>
        <v>15222394100</v>
      </c>
      <c r="C1775" t="s">
        <v>1</v>
      </c>
    </row>
    <row r="1776" spans="1:3" x14ac:dyDescent="0.2">
      <c r="A1776" t="s">
        <v>1748</v>
      </c>
      <c r="B1776" t="str">
        <f>"13913561849"</f>
        <v>13913561849</v>
      </c>
      <c r="C1776" t="s">
        <v>1</v>
      </c>
    </row>
    <row r="1777" spans="1:3" x14ac:dyDescent="0.2">
      <c r="A1777" t="s">
        <v>1749</v>
      </c>
      <c r="B1777" t="str">
        <f>"17688319669"</f>
        <v>17688319669</v>
      </c>
      <c r="C1777" t="s">
        <v>1</v>
      </c>
    </row>
    <row r="1778" spans="1:3" x14ac:dyDescent="0.2">
      <c r="A1778" t="s">
        <v>812</v>
      </c>
      <c r="B1778" t="str">
        <f>"15263636079"</f>
        <v>15263636079</v>
      </c>
      <c r="C1778" t="s">
        <v>1</v>
      </c>
    </row>
    <row r="1779" spans="1:3" x14ac:dyDescent="0.2">
      <c r="A1779" t="s">
        <v>1750</v>
      </c>
      <c r="B1779" t="str">
        <f>"13599822672"</f>
        <v>13599822672</v>
      </c>
      <c r="C1779" t="s">
        <v>1</v>
      </c>
    </row>
    <row r="1780" spans="1:3" x14ac:dyDescent="0.2">
      <c r="A1780" t="s">
        <v>1751</v>
      </c>
      <c r="B1780" t="str">
        <f>"15857073932"</f>
        <v>15857073932</v>
      </c>
      <c r="C1780" t="s">
        <v>1</v>
      </c>
    </row>
    <row r="1781" spans="1:3" x14ac:dyDescent="0.2">
      <c r="A1781" t="s">
        <v>1752</v>
      </c>
      <c r="B1781" t="str">
        <f>"18380594395"</f>
        <v>18380594395</v>
      </c>
      <c r="C1781" t="s">
        <v>1</v>
      </c>
    </row>
    <row r="1782" spans="1:3" x14ac:dyDescent="0.2">
      <c r="A1782" t="s">
        <v>1753</v>
      </c>
      <c r="B1782" t="str">
        <f>"15059838057"</f>
        <v>15059838057</v>
      </c>
      <c r="C1782" t="s">
        <v>1</v>
      </c>
    </row>
    <row r="1783" spans="1:3" x14ac:dyDescent="0.2">
      <c r="A1783" t="s">
        <v>1754</v>
      </c>
      <c r="B1783" t="str">
        <f>"15995867824"</f>
        <v>15995867824</v>
      </c>
      <c r="C1783" t="s">
        <v>1</v>
      </c>
    </row>
    <row r="1784" spans="1:3" x14ac:dyDescent="0.2">
      <c r="A1784" t="s">
        <v>1755</v>
      </c>
      <c r="B1784" t="str">
        <f>"13753676155"</f>
        <v>13753676155</v>
      </c>
      <c r="C1784" t="s">
        <v>1</v>
      </c>
    </row>
    <row r="1785" spans="1:3" x14ac:dyDescent="0.2">
      <c r="A1785" t="s">
        <v>1756</v>
      </c>
      <c r="B1785" t="str">
        <f>"13973011139"</f>
        <v>13973011139</v>
      </c>
      <c r="C1785" t="s">
        <v>1</v>
      </c>
    </row>
    <row r="1786" spans="1:3" x14ac:dyDescent="0.2">
      <c r="A1786" t="s">
        <v>1757</v>
      </c>
      <c r="B1786" t="str">
        <f>"18259729580"</f>
        <v>18259729580</v>
      </c>
      <c r="C1786" t="s">
        <v>1</v>
      </c>
    </row>
    <row r="1787" spans="1:3" x14ac:dyDescent="0.2">
      <c r="A1787" t="s">
        <v>1758</v>
      </c>
      <c r="B1787" t="str">
        <f>"13298381531"</f>
        <v>13298381531</v>
      </c>
      <c r="C1787" t="s">
        <v>1</v>
      </c>
    </row>
    <row r="1788" spans="1:3" x14ac:dyDescent="0.2">
      <c r="A1788" t="s">
        <v>1759</v>
      </c>
      <c r="B1788" t="str">
        <f>"13470488810"</f>
        <v>13470488810</v>
      </c>
      <c r="C1788" t="s">
        <v>1</v>
      </c>
    </row>
    <row r="1789" spans="1:3" x14ac:dyDescent="0.2">
      <c r="A1789" t="s">
        <v>1760</v>
      </c>
      <c r="B1789" t="str">
        <f>"13894714260"</f>
        <v>13894714260</v>
      </c>
      <c r="C1789" t="s">
        <v>1</v>
      </c>
    </row>
    <row r="1790" spans="1:3" x14ac:dyDescent="0.2">
      <c r="A1790" t="s">
        <v>1761</v>
      </c>
      <c r="B1790" t="str">
        <f>"13890877380"</f>
        <v>13890877380</v>
      </c>
      <c r="C1790" t="s">
        <v>1</v>
      </c>
    </row>
    <row r="1791" spans="1:3" x14ac:dyDescent="0.2">
      <c r="A1791" t="s">
        <v>1762</v>
      </c>
      <c r="B1791" t="str">
        <f>"15212350920"</f>
        <v>15212350920</v>
      </c>
      <c r="C1791" t="s">
        <v>1</v>
      </c>
    </row>
    <row r="1792" spans="1:3" x14ac:dyDescent="0.2">
      <c r="A1792" t="s">
        <v>1763</v>
      </c>
      <c r="B1792" t="str">
        <f>"13537968006"</f>
        <v>13537968006</v>
      </c>
      <c r="C1792" t="s">
        <v>1</v>
      </c>
    </row>
    <row r="1793" spans="1:3" x14ac:dyDescent="0.2">
      <c r="A1793" t="s">
        <v>1764</v>
      </c>
      <c r="B1793" t="str">
        <f>"13617502136"</f>
        <v>13617502136</v>
      </c>
      <c r="C1793" t="s">
        <v>1</v>
      </c>
    </row>
    <row r="1794" spans="1:3" x14ac:dyDescent="0.2">
      <c r="A1794" t="s">
        <v>1765</v>
      </c>
      <c r="B1794" t="str">
        <f>"13946331538"</f>
        <v>13946331538</v>
      </c>
      <c r="C1794" t="s">
        <v>1</v>
      </c>
    </row>
    <row r="1795" spans="1:3" x14ac:dyDescent="0.2">
      <c r="A1795" t="s">
        <v>1766</v>
      </c>
      <c r="B1795" t="str">
        <f>"15969103645"</f>
        <v>15969103645</v>
      </c>
      <c r="C1795" t="s">
        <v>1</v>
      </c>
    </row>
    <row r="1796" spans="1:3" x14ac:dyDescent="0.2">
      <c r="A1796" t="s">
        <v>1767</v>
      </c>
      <c r="B1796" t="str">
        <f>"13962040486"</f>
        <v>13962040486</v>
      </c>
      <c r="C1796" t="s">
        <v>1</v>
      </c>
    </row>
    <row r="1797" spans="1:3" x14ac:dyDescent="0.2">
      <c r="A1797" t="s">
        <v>1768</v>
      </c>
      <c r="B1797" t="str">
        <f>"18819376775"</f>
        <v>18819376775</v>
      </c>
      <c r="C1797" t="s">
        <v>1</v>
      </c>
    </row>
    <row r="1798" spans="1:3" x14ac:dyDescent="0.2">
      <c r="A1798" t="s">
        <v>1769</v>
      </c>
      <c r="B1798" t="str">
        <f>"13473418168"</f>
        <v>13473418168</v>
      </c>
      <c r="C1798" t="s">
        <v>1</v>
      </c>
    </row>
    <row r="1799" spans="1:3" x14ac:dyDescent="0.2">
      <c r="A1799" t="s">
        <v>1770</v>
      </c>
      <c r="B1799" t="str">
        <f>"15290510775"</f>
        <v>15290510775</v>
      </c>
      <c r="C1799" t="s">
        <v>1</v>
      </c>
    </row>
    <row r="1800" spans="1:3" x14ac:dyDescent="0.2">
      <c r="A1800" t="s">
        <v>1771</v>
      </c>
      <c r="B1800" t="str">
        <f>"15080980781"</f>
        <v>15080980781</v>
      </c>
      <c r="C1800" t="s">
        <v>1</v>
      </c>
    </row>
    <row r="1801" spans="1:3" x14ac:dyDescent="0.2">
      <c r="A1801" t="s">
        <v>1772</v>
      </c>
      <c r="B1801" t="str">
        <f>"18360991800"</f>
        <v>18360991800</v>
      </c>
      <c r="C1801" t="s">
        <v>1</v>
      </c>
    </row>
    <row r="1802" spans="1:3" x14ac:dyDescent="0.2">
      <c r="A1802" t="s">
        <v>1773</v>
      </c>
      <c r="B1802" t="str">
        <f>"13738822856"</f>
        <v>13738822856</v>
      </c>
      <c r="C1802" t="s">
        <v>1</v>
      </c>
    </row>
    <row r="1803" spans="1:3" x14ac:dyDescent="0.2">
      <c r="A1803" t="s">
        <v>1774</v>
      </c>
      <c r="B1803" t="str">
        <f>"15826778949"</f>
        <v>15826778949</v>
      </c>
      <c r="C1803" t="s">
        <v>1</v>
      </c>
    </row>
    <row r="1804" spans="1:3" x14ac:dyDescent="0.2">
      <c r="A1804" t="s">
        <v>1775</v>
      </c>
      <c r="B1804" t="str">
        <f>"13413027795"</f>
        <v>13413027795</v>
      </c>
      <c r="C1804" t="s">
        <v>1</v>
      </c>
    </row>
    <row r="1805" spans="1:3" x14ac:dyDescent="0.2">
      <c r="A1805" t="s">
        <v>1776</v>
      </c>
      <c r="B1805" t="str">
        <f>"18319603578"</f>
        <v>18319603578</v>
      </c>
      <c r="C1805" t="s">
        <v>1</v>
      </c>
    </row>
    <row r="1806" spans="1:3" x14ac:dyDescent="0.2">
      <c r="A1806" t="s">
        <v>1777</v>
      </c>
      <c r="B1806" t="str">
        <f>"18734530039"</f>
        <v>18734530039</v>
      </c>
      <c r="C1806" t="s">
        <v>1</v>
      </c>
    </row>
    <row r="1807" spans="1:3" x14ac:dyDescent="0.2">
      <c r="A1807" t="s">
        <v>1778</v>
      </c>
      <c r="B1807" t="str">
        <f>"15128887790"</f>
        <v>15128887790</v>
      </c>
      <c r="C1807" t="s">
        <v>1</v>
      </c>
    </row>
    <row r="1808" spans="1:3" x14ac:dyDescent="0.2">
      <c r="A1808" t="s">
        <v>1779</v>
      </c>
      <c r="B1808" t="str">
        <f>"18757415451"</f>
        <v>18757415451</v>
      </c>
      <c r="C1808" t="s">
        <v>1</v>
      </c>
    </row>
    <row r="1809" spans="1:3" x14ac:dyDescent="0.2">
      <c r="A1809" t="s">
        <v>1780</v>
      </c>
      <c r="B1809" t="str">
        <f>"15359161687"</f>
        <v>15359161687</v>
      </c>
      <c r="C1809" t="s">
        <v>1</v>
      </c>
    </row>
    <row r="1810" spans="1:3" x14ac:dyDescent="0.2">
      <c r="A1810" t="s">
        <v>1781</v>
      </c>
      <c r="B1810" t="str">
        <f>"18538178560"</f>
        <v>18538178560</v>
      </c>
      <c r="C1810" t="s">
        <v>1</v>
      </c>
    </row>
    <row r="1811" spans="1:3" x14ac:dyDescent="0.2">
      <c r="A1811" t="s">
        <v>1782</v>
      </c>
      <c r="B1811" t="str">
        <f>"15028571352"</f>
        <v>15028571352</v>
      </c>
      <c r="C1811" t="s">
        <v>1</v>
      </c>
    </row>
    <row r="1812" spans="1:3" x14ac:dyDescent="0.2">
      <c r="A1812" t="s">
        <v>1783</v>
      </c>
      <c r="B1812" t="str">
        <f>"15145326992"</f>
        <v>15145326992</v>
      </c>
      <c r="C1812" t="s">
        <v>1</v>
      </c>
    </row>
    <row r="1813" spans="1:3" x14ac:dyDescent="0.2">
      <c r="A1813" t="s">
        <v>1784</v>
      </c>
      <c r="B1813" t="str">
        <f>"18699426971"</f>
        <v>18699426971</v>
      </c>
      <c r="C1813" t="s">
        <v>1</v>
      </c>
    </row>
    <row r="1814" spans="1:3" x14ac:dyDescent="0.2">
      <c r="A1814" t="s">
        <v>1785</v>
      </c>
      <c r="B1814" t="str">
        <f>"13617349765"</f>
        <v>13617349765</v>
      </c>
      <c r="C1814" t="s">
        <v>1</v>
      </c>
    </row>
    <row r="1815" spans="1:3" x14ac:dyDescent="0.2">
      <c r="A1815" t="s">
        <v>1786</v>
      </c>
      <c r="B1815" t="str">
        <f>"15181337029"</f>
        <v>15181337029</v>
      </c>
      <c r="C1815" t="s">
        <v>1</v>
      </c>
    </row>
    <row r="1816" spans="1:3" x14ac:dyDescent="0.2">
      <c r="A1816" t="s">
        <v>1787</v>
      </c>
      <c r="B1816" t="str">
        <f>"17808546453"</f>
        <v>17808546453</v>
      </c>
      <c r="C1816" t="s">
        <v>1</v>
      </c>
    </row>
    <row r="1817" spans="1:3" x14ac:dyDescent="0.2">
      <c r="A1817" t="s">
        <v>1788</v>
      </c>
      <c r="B1817" t="str">
        <f>"18350666966"</f>
        <v>18350666966</v>
      </c>
      <c r="C1817" t="s">
        <v>1</v>
      </c>
    </row>
    <row r="1818" spans="1:3" x14ac:dyDescent="0.2">
      <c r="A1818" t="s">
        <v>1789</v>
      </c>
      <c r="B1818" t="str">
        <f>"15503610086"</f>
        <v>15503610086</v>
      </c>
      <c r="C1818" t="s">
        <v>1</v>
      </c>
    </row>
    <row r="1819" spans="1:3" x14ac:dyDescent="0.2">
      <c r="A1819" t="s">
        <v>1790</v>
      </c>
      <c r="B1819" t="str">
        <f>"18760422514"</f>
        <v>18760422514</v>
      </c>
      <c r="C1819" t="s">
        <v>1</v>
      </c>
    </row>
    <row r="1820" spans="1:3" x14ac:dyDescent="0.2">
      <c r="A1820" t="s">
        <v>1791</v>
      </c>
      <c r="B1820" t="str">
        <f>"13931138394"</f>
        <v>13931138394</v>
      </c>
      <c r="C1820" t="s">
        <v>1</v>
      </c>
    </row>
    <row r="1821" spans="1:3" x14ac:dyDescent="0.2">
      <c r="A1821" t="s">
        <v>1792</v>
      </c>
      <c r="B1821" t="str">
        <f>"18289739719"</f>
        <v>18289739719</v>
      </c>
      <c r="C1821" t="s">
        <v>1</v>
      </c>
    </row>
    <row r="1822" spans="1:3" x14ac:dyDescent="0.2">
      <c r="A1822" t="s">
        <v>1793</v>
      </c>
      <c r="B1822" t="str">
        <f>"15198393336"</f>
        <v>15198393336</v>
      </c>
      <c r="C1822" t="s">
        <v>1</v>
      </c>
    </row>
    <row r="1823" spans="1:3" x14ac:dyDescent="0.2">
      <c r="A1823" t="s">
        <v>1794</v>
      </c>
      <c r="B1823" t="str">
        <f>"15200290052"</f>
        <v>15200290052</v>
      </c>
      <c r="C1823" t="s">
        <v>1</v>
      </c>
    </row>
    <row r="1824" spans="1:3" x14ac:dyDescent="0.2">
      <c r="A1824" t="s">
        <v>1795</v>
      </c>
      <c r="B1824" t="str">
        <f>"18862977323"</f>
        <v>18862977323</v>
      </c>
      <c r="C1824" t="s">
        <v>1</v>
      </c>
    </row>
    <row r="1825" spans="1:3" x14ac:dyDescent="0.2">
      <c r="A1825" t="s">
        <v>1796</v>
      </c>
      <c r="B1825" t="str">
        <f>"13996002894"</f>
        <v>13996002894</v>
      </c>
      <c r="C1825" t="s">
        <v>1</v>
      </c>
    </row>
    <row r="1826" spans="1:3" x14ac:dyDescent="0.2">
      <c r="A1826" t="s">
        <v>1797</v>
      </c>
      <c r="B1826" t="str">
        <f>"15532026242"</f>
        <v>15532026242</v>
      </c>
      <c r="C1826" t="s">
        <v>1</v>
      </c>
    </row>
    <row r="1827" spans="1:3" x14ac:dyDescent="0.2">
      <c r="A1827" t="s">
        <v>1798</v>
      </c>
      <c r="B1827" t="str">
        <f>"18719372172"</f>
        <v>18719372172</v>
      </c>
      <c r="C1827" t="s">
        <v>1</v>
      </c>
    </row>
    <row r="1828" spans="1:3" x14ac:dyDescent="0.2">
      <c r="A1828" t="s">
        <v>1799</v>
      </c>
      <c r="B1828" t="str">
        <f>"18589943036"</f>
        <v>18589943036</v>
      </c>
      <c r="C1828" t="s">
        <v>1</v>
      </c>
    </row>
    <row r="1829" spans="1:3" x14ac:dyDescent="0.2">
      <c r="A1829" t="s">
        <v>1800</v>
      </c>
      <c r="B1829" t="str">
        <f>"15230376557"</f>
        <v>15230376557</v>
      </c>
      <c r="C1829" t="s">
        <v>1</v>
      </c>
    </row>
    <row r="1830" spans="1:3" x14ac:dyDescent="0.2">
      <c r="A1830" t="s">
        <v>1801</v>
      </c>
      <c r="B1830" t="str">
        <f>"13971543501"</f>
        <v>13971543501</v>
      </c>
      <c r="C1830" t="s">
        <v>1</v>
      </c>
    </row>
    <row r="1831" spans="1:3" x14ac:dyDescent="0.2">
      <c r="A1831" t="s">
        <v>1802</v>
      </c>
      <c r="B1831" t="str">
        <f>"18360115258"</f>
        <v>18360115258</v>
      </c>
      <c r="C1831" t="s">
        <v>1</v>
      </c>
    </row>
    <row r="1832" spans="1:3" x14ac:dyDescent="0.2">
      <c r="A1832" t="s">
        <v>1803</v>
      </c>
      <c r="B1832" t="str">
        <f>"15715005653"</f>
        <v>15715005653</v>
      </c>
      <c r="C1832" t="s">
        <v>1</v>
      </c>
    </row>
    <row r="1833" spans="1:3" x14ac:dyDescent="0.2">
      <c r="A1833" t="s">
        <v>1804</v>
      </c>
      <c r="B1833" t="str">
        <f>"15927082101"</f>
        <v>15927082101</v>
      </c>
      <c r="C1833" t="s">
        <v>1</v>
      </c>
    </row>
    <row r="1834" spans="1:3" x14ac:dyDescent="0.2">
      <c r="A1834" t="s">
        <v>1805</v>
      </c>
      <c r="B1834" t="str">
        <f>"13692954203"</f>
        <v>13692954203</v>
      </c>
      <c r="C1834" t="s">
        <v>1</v>
      </c>
    </row>
    <row r="1835" spans="1:3" x14ac:dyDescent="0.2">
      <c r="A1835" t="s">
        <v>1806</v>
      </c>
      <c r="B1835" t="str">
        <f>"18231484522"</f>
        <v>18231484522</v>
      </c>
      <c r="C1835" t="s">
        <v>1</v>
      </c>
    </row>
    <row r="1836" spans="1:3" x14ac:dyDescent="0.2">
      <c r="A1836" t="s">
        <v>1807</v>
      </c>
      <c r="B1836" t="str">
        <f>"17850120941"</f>
        <v>17850120941</v>
      </c>
      <c r="C1836" t="s">
        <v>1</v>
      </c>
    </row>
    <row r="1837" spans="1:3" x14ac:dyDescent="0.2">
      <c r="A1837" t="s">
        <v>1808</v>
      </c>
      <c r="B1837" t="str">
        <f>"15826970990"</f>
        <v>15826970990</v>
      </c>
      <c r="C1837" t="s">
        <v>1</v>
      </c>
    </row>
    <row r="1838" spans="1:3" x14ac:dyDescent="0.2">
      <c r="A1838" t="s">
        <v>1809</v>
      </c>
      <c r="B1838" t="str">
        <f>"18903489551"</f>
        <v>18903489551</v>
      </c>
      <c r="C1838" t="s">
        <v>1</v>
      </c>
    </row>
    <row r="1839" spans="1:3" x14ac:dyDescent="0.2">
      <c r="A1839" t="s">
        <v>1810</v>
      </c>
      <c r="B1839" t="str">
        <f>"15537201220"</f>
        <v>15537201220</v>
      </c>
      <c r="C1839" t="s">
        <v>1</v>
      </c>
    </row>
    <row r="1840" spans="1:3" x14ac:dyDescent="0.2">
      <c r="A1840" t="s">
        <v>1811</v>
      </c>
      <c r="B1840" t="str">
        <f>"13663226385"</f>
        <v>13663226385</v>
      </c>
      <c r="C1840" t="s">
        <v>1</v>
      </c>
    </row>
    <row r="1841" spans="1:3" x14ac:dyDescent="0.2">
      <c r="A1841" t="s">
        <v>1812</v>
      </c>
      <c r="B1841" t="str">
        <f>"18566033646"</f>
        <v>18566033646</v>
      </c>
      <c r="C1841" t="s">
        <v>1</v>
      </c>
    </row>
    <row r="1842" spans="1:3" x14ac:dyDescent="0.2">
      <c r="A1842" t="s">
        <v>1813</v>
      </c>
      <c r="B1842" t="str">
        <f>"13981617089"</f>
        <v>13981617089</v>
      </c>
      <c r="C1842" t="s">
        <v>1</v>
      </c>
    </row>
    <row r="1843" spans="1:3" x14ac:dyDescent="0.2">
      <c r="A1843" t="s">
        <v>1814</v>
      </c>
      <c r="B1843" t="str">
        <f>"14747330115"</f>
        <v>14747330115</v>
      </c>
      <c r="C1843" t="s">
        <v>1</v>
      </c>
    </row>
    <row r="1844" spans="1:3" x14ac:dyDescent="0.2">
      <c r="A1844" t="s">
        <v>1815</v>
      </c>
      <c r="B1844" t="str">
        <f>"18643418226"</f>
        <v>18643418226</v>
      </c>
      <c r="C1844" t="s">
        <v>1</v>
      </c>
    </row>
    <row r="1845" spans="1:3" x14ac:dyDescent="0.2">
      <c r="A1845" t="s">
        <v>1816</v>
      </c>
      <c r="B1845" t="str">
        <f>"18949826794"</f>
        <v>18949826794</v>
      </c>
      <c r="C1845" t="s">
        <v>1</v>
      </c>
    </row>
    <row r="1846" spans="1:3" x14ac:dyDescent="0.2">
      <c r="A1846" t="s">
        <v>1817</v>
      </c>
      <c r="B1846" t="str">
        <f>"18259742658"</f>
        <v>18259742658</v>
      </c>
      <c r="C1846" t="s">
        <v>1</v>
      </c>
    </row>
    <row r="1847" spans="1:3" x14ac:dyDescent="0.2">
      <c r="A1847" t="s">
        <v>1818</v>
      </c>
      <c r="B1847" t="str">
        <f>"13884015911"</f>
        <v>13884015911</v>
      </c>
      <c r="C1847" t="s">
        <v>1</v>
      </c>
    </row>
    <row r="1848" spans="1:3" x14ac:dyDescent="0.2">
      <c r="A1848" t="s">
        <v>1819</v>
      </c>
      <c r="B1848" t="str">
        <f>"18806555729"</f>
        <v>18806555729</v>
      </c>
      <c r="C1848" t="s">
        <v>1</v>
      </c>
    </row>
    <row r="1849" spans="1:3" x14ac:dyDescent="0.2">
      <c r="A1849" t="s">
        <v>1820</v>
      </c>
      <c r="B1849" t="str">
        <f>"18839809994"</f>
        <v>18839809994</v>
      </c>
      <c r="C1849" t="s">
        <v>1</v>
      </c>
    </row>
    <row r="1850" spans="1:3" x14ac:dyDescent="0.2">
      <c r="A1850" t="s">
        <v>3</v>
      </c>
      <c r="B1850" t="str">
        <f>"13012212539"</f>
        <v>13012212539</v>
      </c>
      <c r="C1850" t="s">
        <v>1</v>
      </c>
    </row>
    <row r="1851" spans="1:3" x14ac:dyDescent="0.2">
      <c r="A1851" t="s">
        <v>1821</v>
      </c>
      <c r="B1851" t="str">
        <f>"13963615993"</f>
        <v>13963615993</v>
      </c>
      <c r="C1851" t="s">
        <v>1</v>
      </c>
    </row>
    <row r="1852" spans="1:3" x14ac:dyDescent="0.2">
      <c r="A1852" t="s">
        <v>1822</v>
      </c>
      <c r="B1852" t="str">
        <f>"18855904980"</f>
        <v>18855904980</v>
      </c>
      <c r="C1852" t="s">
        <v>1</v>
      </c>
    </row>
    <row r="1853" spans="1:3" x14ac:dyDescent="0.2">
      <c r="A1853" t="s">
        <v>1823</v>
      </c>
      <c r="B1853" t="str">
        <f>"15915709240"</f>
        <v>15915709240</v>
      </c>
      <c r="C1853" t="s">
        <v>1</v>
      </c>
    </row>
    <row r="1854" spans="1:3" x14ac:dyDescent="0.2">
      <c r="A1854" t="s">
        <v>1824</v>
      </c>
      <c r="B1854" t="str">
        <f>"13762739216"</f>
        <v>13762739216</v>
      </c>
      <c r="C1854" t="s">
        <v>1</v>
      </c>
    </row>
    <row r="1855" spans="1:3" x14ac:dyDescent="0.2">
      <c r="A1855" t="s">
        <v>535</v>
      </c>
      <c r="B1855" t="str">
        <f>"15883401915"</f>
        <v>15883401915</v>
      </c>
      <c r="C1855" t="s">
        <v>1</v>
      </c>
    </row>
    <row r="1856" spans="1:3" x14ac:dyDescent="0.2">
      <c r="A1856" t="s">
        <v>1825</v>
      </c>
      <c r="B1856" t="str">
        <f>"13671901137"</f>
        <v>13671901137</v>
      </c>
      <c r="C1856" t="s">
        <v>1</v>
      </c>
    </row>
    <row r="1857" spans="1:3" x14ac:dyDescent="0.2">
      <c r="A1857" t="s">
        <v>1826</v>
      </c>
      <c r="B1857" t="str">
        <f>"15376922111"</f>
        <v>15376922111</v>
      </c>
      <c r="C1857" t="s">
        <v>1</v>
      </c>
    </row>
    <row r="1858" spans="1:3" x14ac:dyDescent="0.2">
      <c r="A1858" t="s">
        <v>1827</v>
      </c>
      <c r="B1858" t="str">
        <f>"13985498674"</f>
        <v>13985498674</v>
      </c>
      <c r="C1858" t="s">
        <v>1</v>
      </c>
    </row>
    <row r="1859" spans="1:3" x14ac:dyDescent="0.2">
      <c r="A1859" t="s">
        <v>1828</v>
      </c>
      <c r="B1859" t="str">
        <f>"17674522812"</f>
        <v>17674522812</v>
      </c>
      <c r="C1859" t="s">
        <v>1</v>
      </c>
    </row>
    <row r="1860" spans="1:3" x14ac:dyDescent="0.2">
      <c r="A1860" t="s">
        <v>1829</v>
      </c>
      <c r="B1860" t="str">
        <f>"15089525250"</f>
        <v>15089525250</v>
      </c>
      <c r="C1860" t="s">
        <v>1</v>
      </c>
    </row>
    <row r="1861" spans="1:3" x14ac:dyDescent="0.2">
      <c r="A1861" t="s">
        <v>1830</v>
      </c>
      <c r="B1861" t="str">
        <f>"13859060503"</f>
        <v>13859060503</v>
      </c>
      <c r="C1861" t="s">
        <v>1</v>
      </c>
    </row>
    <row r="1862" spans="1:3" x14ac:dyDescent="0.2">
      <c r="A1862" t="s">
        <v>1831</v>
      </c>
      <c r="B1862" t="str">
        <f>"18748765749"</f>
        <v>18748765749</v>
      </c>
      <c r="C1862" t="s">
        <v>1</v>
      </c>
    </row>
    <row r="1863" spans="1:3" x14ac:dyDescent="0.2">
      <c r="A1863" t="s">
        <v>702</v>
      </c>
      <c r="B1863" t="str">
        <f>"15971919243"</f>
        <v>15971919243</v>
      </c>
      <c r="C1863" t="s">
        <v>1</v>
      </c>
    </row>
    <row r="1864" spans="1:3" x14ac:dyDescent="0.2">
      <c r="A1864" t="s">
        <v>1832</v>
      </c>
      <c r="B1864" t="str">
        <f>"15174087977"</f>
        <v>15174087977</v>
      </c>
      <c r="C1864" t="s">
        <v>1</v>
      </c>
    </row>
    <row r="1865" spans="1:3" x14ac:dyDescent="0.2">
      <c r="A1865" t="s">
        <v>1833</v>
      </c>
      <c r="B1865" t="str">
        <f>"17636616464"</f>
        <v>17636616464</v>
      </c>
      <c r="C1865" t="s">
        <v>1</v>
      </c>
    </row>
    <row r="1866" spans="1:3" x14ac:dyDescent="0.2">
      <c r="A1866" t="s">
        <v>1834</v>
      </c>
      <c r="B1866" t="str">
        <f>"18963373060"</f>
        <v>18963373060</v>
      </c>
      <c r="C1866" t="s">
        <v>1</v>
      </c>
    </row>
    <row r="1867" spans="1:3" x14ac:dyDescent="0.2">
      <c r="A1867" t="s">
        <v>1835</v>
      </c>
      <c r="B1867" t="str">
        <f>"15008888613"</f>
        <v>15008888613</v>
      </c>
      <c r="C1867" t="s">
        <v>1</v>
      </c>
    </row>
    <row r="1868" spans="1:3" x14ac:dyDescent="0.2">
      <c r="A1868" t="s">
        <v>1836</v>
      </c>
      <c r="B1868" t="str">
        <f>"15734395211"</f>
        <v>15734395211</v>
      </c>
      <c r="C1868" t="s">
        <v>1</v>
      </c>
    </row>
    <row r="1869" spans="1:3" x14ac:dyDescent="0.2">
      <c r="A1869" t="s">
        <v>1837</v>
      </c>
      <c r="B1869" t="str">
        <f>"15715799921"</f>
        <v>15715799921</v>
      </c>
      <c r="C1869" t="s">
        <v>1</v>
      </c>
    </row>
    <row r="1870" spans="1:3" x14ac:dyDescent="0.2">
      <c r="A1870" t="s">
        <v>1838</v>
      </c>
      <c r="B1870" t="str">
        <f>"15100361068"</f>
        <v>15100361068</v>
      </c>
      <c r="C1870" t="s">
        <v>1</v>
      </c>
    </row>
    <row r="1871" spans="1:3" x14ac:dyDescent="0.2">
      <c r="A1871" t="s">
        <v>1839</v>
      </c>
      <c r="B1871" t="str">
        <f>"13554083665"</f>
        <v>13554083665</v>
      </c>
      <c r="C1871" t="s">
        <v>1</v>
      </c>
    </row>
    <row r="1872" spans="1:3" x14ac:dyDescent="0.2">
      <c r="A1872" t="s">
        <v>1840</v>
      </c>
      <c r="B1872" t="str">
        <f>"17805677710"</f>
        <v>17805677710</v>
      </c>
      <c r="C1872" t="s">
        <v>1</v>
      </c>
    </row>
    <row r="1873" spans="1:3" x14ac:dyDescent="0.2">
      <c r="A1873" t="s">
        <v>1841</v>
      </c>
      <c r="B1873" t="str">
        <f>"15903443700"</f>
        <v>15903443700</v>
      </c>
      <c r="C1873" t="s">
        <v>1</v>
      </c>
    </row>
    <row r="1874" spans="1:3" x14ac:dyDescent="0.2">
      <c r="A1874" t="s">
        <v>1842</v>
      </c>
      <c r="B1874" t="str">
        <f>"18769072765"</f>
        <v>18769072765</v>
      </c>
      <c r="C1874" t="s">
        <v>1</v>
      </c>
    </row>
    <row r="1875" spans="1:3" x14ac:dyDescent="0.2">
      <c r="A1875" t="s">
        <v>1843</v>
      </c>
      <c r="B1875" t="str">
        <f>"15808365852"</f>
        <v>15808365852</v>
      </c>
      <c r="C1875" t="s">
        <v>1</v>
      </c>
    </row>
    <row r="1876" spans="1:3" x14ac:dyDescent="0.2">
      <c r="A1876" t="s">
        <v>1844</v>
      </c>
      <c r="B1876" t="str">
        <f>"13649341394"</f>
        <v>13649341394</v>
      </c>
      <c r="C1876" t="s">
        <v>1</v>
      </c>
    </row>
    <row r="1877" spans="1:3" x14ac:dyDescent="0.2">
      <c r="A1877" t="s">
        <v>1845</v>
      </c>
      <c r="B1877" t="str">
        <f>"13915436954"</f>
        <v>13915436954</v>
      </c>
      <c r="C1877" t="s">
        <v>1</v>
      </c>
    </row>
    <row r="1878" spans="1:3" x14ac:dyDescent="0.2">
      <c r="A1878" t="s">
        <v>1846</v>
      </c>
      <c r="B1878" t="str">
        <f>"13643423228"</f>
        <v>13643423228</v>
      </c>
      <c r="C1878" t="s">
        <v>1</v>
      </c>
    </row>
    <row r="1879" spans="1:3" x14ac:dyDescent="0.2">
      <c r="A1879" t="s">
        <v>1847</v>
      </c>
      <c r="B1879" t="str">
        <f>"15090111539"</f>
        <v>15090111539</v>
      </c>
      <c r="C1879" t="s">
        <v>1</v>
      </c>
    </row>
    <row r="1880" spans="1:3" x14ac:dyDescent="0.2">
      <c r="A1880" t="s">
        <v>1848</v>
      </c>
      <c r="B1880" t="str">
        <f>"18390186372"</f>
        <v>18390186372</v>
      </c>
      <c r="C1880" t="s">
        <v>1</v>
      </c>
    </row>
    <row r="1881" spans="1:3" x14ac:dyDescent="0.2">
      <c r="A1881" t="s">
        <v>1849</v>
      </c>
      <c r="B1881" t="str">
        <f>"13120314351"</f>
        <v>13120314351</v>
      </c>
      <c r="C1881" t="s">
        <v>1</v>
      </c>
    </row>
    <row r="1882" spans="1:3" x14ac:dyDescent="0.2">
      <c r="A1882" t="s">
        <v>1850</v>
      </c>
      <c r="B1882" t="str">
        <f>"15038037794"</f>
        <v>15038037794</v>
      </c>
      <c r="C1882" t="s">
        <v>1</v>
      </c>
    </row>
    <row r="1883" spans="1:3" x14ac:dyDescent="0.2">
      <c r="A1883" t="s">
        <v>1851</v>
      </c>
      <c r="B1883" t="str">
        <f>"15717152452"</f>
        <v>15717152452</v>
      </c>
      <c r="C1883" t="s">
        <v>1</v>
      </c>
    </row>
    <row r="1884" spans="1:3" x14ac:dyDescent="0.2">
      <c r="A1884" t="s">
        <v>1852</v>
      </c>
      <c r="B1884" t="str">
        <f>"13317992020"</f>
        <v>13317992020</v>
      </c>
      <c r="C1884" t="s">
        <v>1</v>
      </c>
    </row>
    <row r="1885" spans="1:3" x14ac:dyDescent="0.2">
      <c r="A1885" t="s">
        <v>1853</v>
      </c>
      <c r="B1885" t="str">
        <f>"13707135677"</f>
        <v>13707135677</v>
      </c>
      <c r="C1885" t="s">
        <v>1</v>
      </c>
    </row>
    <row r="1886" spans="1:3" x14ac:dyDescent="0.2">
      <c r="A1886" t="s">
        <v>1854</v>
      </c>
      <c r="B1886" t="str">
        <f>"13009021118"</f>
        <v>13009021118</v>
      </c>
      <c r="C1886" t="s">
        <v>1</v>
      </c>
    </row>
    <row r="1887" spans="1:3" x14ac:dyDescent="0.2">
      <c r="A1887" t="s">
        <v>1855</v>
      </c>
      <c r="B1887" t="str">
        <f>"15283270440"</f>
        <v>15283270440</v>
      </c>
      <c r="C1887" t="s">
        <v>1</v>
      </c>
    </row>
    <row r="1888" spans="1:3" x14ac:dyDescent="0.2">
      <c r="A1888" t="s">
        <v>1856</v>
      </c>
      <c r="B1888" t="str">
        <f>"17620341774"</f>
        <v>17620341774</v>
      </c>
      <c r="C1888" t="s">
        <v>1</v>
      </c>
    </row>
    <row r="1889" spans="1:3" x14ac:dyDescent="0.2">
      <c r="A1889" t="s">
        <v>1857</v>
      </c>
      <c r="B1889" t="str">
        <f>"18215255167"</f>
        <v>18215255167</v>
      </c>
      <c r="C1889" t="s">
        <v>1</v>
      </c>
    </row>
    <row r="1890" spans="1:3" x14ac:dyDescent="0.2">
      <c r="A1890" t="s">
        <v>1858</v>
      </c>
      <c r="B1890" t="str">
        <f>"15868834435"</f>
        <v>15868834435</v>
      </c>
      <c r="C1890" t="s">
        <v>1</v>
      </c>
    </row>
    <row r="1891" spans="1:3" x14ac:dyDescent="0.2">
      <c r="A1891" t="s">
        <v>1859</v>
      </c>
      <c r="B1891" t="str">
        <f>"15920695963"</f>
        <v>15920695963</v>
      </c>
      <c r="C1891" t="s">
        <v>1</v>
      </c>
    </row>
    <row r="1892" spans="1:3" x14ac:dyDescent="0.2">
      <c r="A1892" t="s">
        <v>561</v>
      </c>
      <c r="B1892" t="str">
        <f>"15824892709"</f>
        <v>15824892709</v>
      </c>
      <c r="C1892" t="s">
        <v>1</v>
      </c>
    </row>
    <row r="1893" spans="1:3" x14ac:dyDescent="0.2">
      <c r="A1893" t="s">
        <v>1860</v>
      </c>
      <c r="B1893" t="str">
        <f>"15980513901"</f>
        <v>15980513901</v>
      </c>
      <c r="C1893" t="s">
        <v>1</v>
      </c>
    </row>
    <row r="1894" spans="1:3" x14ac:dyDescent="0.2">
      <c r="A1894" t="s">
        <v>1861</v>
      </c>
      <c r="B1894" t="str">
        <f>"18286525378"</f>
        <v>18286525378</v>
      </c>
      <c r="C1894" t="s">
        <v>1</v>
      </c>
    </row>
    <row r="1895" spans="1:3" x14ac:dyDescent="0.2">
      <c r="A1895" t="s">
        <v>1862</v>
      </c>
      <c r="B1895" t="str">
        <f>"18789536464"</f>
        <v>18789536464</v>
      </c>
      <c r="C1895" t="s">
        <v>1</v>
      </c>
    </row>
    <row r="1896" spans="1:3" x14ac:dyDescent="0.2">
      <c r="A1896" t="s">
        <v>1863</v>
      </c>
      <c r="B1896" t="str">
        <f>"13910646697"</f>
        <v>13910646697</v>
      </c>
      <c r="C1896" t="s">
        <v>1</v>
      </c>
    </row>
    <row r="1897" spans="1:3" x14ac:dyDescent="0.2">
      <c r="A1897" t="s">
        <v>1864</v>
      </c>
      <c r="B1897" t="str">
        <f>"15180550022"</f>
        <v>15180550022</v>
      </c>
      <c r="C1897" t="s">
        <v>1</v>
      </c>
    </row>
    <row r="1898" spans="1:3" x14ac:dyDescent="0.2">
      <c r="A1898" t="s">
        <v>1865</v>
      </c>
      <c r="B1898" t="str">
        <f>"18708992830"</f>
        <v>18708992830</v>
      </c>
      <c r="C1898" t="s">
        <v>1</v>
      </c>
    </row>
    <row r="1899" spans="1:3" x14ac:dyDescent="0.2">
      <c r="A1899" t="s">
        <v>1866</v>
      </c>
      <c r="B1899" t="str">
        <f>"13548065990"</f>
        <v>13548065990</v>
      </c>
      <c r="C1899" t="s">
        <v>1</v>
      </c>
    </row>
    <row r="1900" spans="1:3" x14ac:dyDescent="0.2">
      <c r="A1900" t="s">
        <v>1867</v>
      </c>
      <c r="B1900" t="str">
        <f>"15733796530"</f>
        <v>15733796530</v>
      </c>
      <c r="C1900" t="s">
        <v>1</v>
      </c>
    </row>
    <row r="1901" spans="1:3" x14ac:dyDescent="0.2">
      <c r="A1901" t="s">
        <v>1868</v>
      </c>
      <c r="B1901" t="str">
        <f>"15659109525"</f>
        <v>15659109525</v>
      </c>
      <c r="C1901" t="s">
        <v>1</v>
      </c>
    </row>
    <row r="1902" spans="1:3" x14ac:dyDescent="0.2">
      <c r="A1902" t="s">
        <v>1869</v>
      </c>
      <c r="B1902" t="str">
        <f>"15539385392"</f>
        <v>15539385392</v>
      </c>
      <c r="C1902" t="s">
        <v>1</v>
      </c>
    </row>
    <row r="1903" spans="1:3" x14ac:dyDescent="0.2">
      <c r="A1903" t="s">
        <v>1870</v>
      </c>
      <c r="B1903" t="str">
        <f>"18363235330"</f>
        <v>18363235330</v>
      </c>
      <c r="C1903" t="s">
        <v>1</v>
      </c>
    </row>
    <row r="1904" spans="1:3" x14ac:dyDescent="0.2">
      <c r="A1904" t="s">
        <v>1871</v>
      </c>
      <c r="B1904" t="str">
        <f>"15871351186"</f>
        <v>15871351186</v>
      </c>
      <c r="C1904" t="s">
        <v>1</v>
      </c>
    </row>
    <row r="1905" spans="1:3" x14ac:dyDescent="0.2">
      <c r="A1905" t="s">
        <v>1872</v>
      </c>
      <c r="B1905" t="str">
        <f>"15100687620"</f>
        <v>15100687620</v>
      </c>
      <c r="C1905" t="s">
        <v>1</v>
      </c>
    </row>
    <row r="1906" spans="1:3" x14ac:dyDescent="0.2">
      <c r="A1906" t="s">
        <v>1873</v>
      </c>
      <c r="B1906" t="str">
        <f>"18623699124"</f>
        <v>18623699124</v>
      </c>
      <c r="C1906" t="s">
        <v>1</v>
      </c>
    </row>
    <row r="1907" spans="1:3" x14ac:dyDescent="0.2">
      <c r="A1907" t="s">
        <v>1874</v>
      </c>
      <c r="B1907" t="str">
        <f>"13867018887"</f>
        <v>13867018887</v>
      </c>
      <c r="C1907" t="s">
        <v>1</v>
      </c>
    </row>
    <row r="1908" spans="1:3" x14ac:dyDescent="0.2">
      <c r="A1908" t="s">
        <v>1875</v>
      </c>
      <c r="B1908" t="str">
        <f>"18745176202"</f>
        <v>18745176202</v>
      </c>
      <c r="C1908" t="s">
        <v>1</v>
      </c>
    </row>
    <row r="1909" spans="1:3" x14ac:dyDescent="0.2">
      <c r="A1909" t="s">
        <v>1876</v>
      </c>
      <c r="B1909" t="str">
        <f>"15131663054"</f>
        <v>15131663054</v>
      </c>
      <c r="C1909" t="s">
        <v>1</v>
      </c>
    </row>
    <row r="1910" spans="1:3" x14ac:dyDescent="0.2">
      <c r="A1910" t="s">
        <v>1877</v>
      </c>
      <c r="B1910" t="str">
        <f>"15918664992"</f>
        <v>15918664992</v>
      </c>
      <c r="C1910" t="s">
        <v>1</v>
      </c>
    </row>
    <row r="1911" spans="1:3" x14ac:dyDescent="0.2">
      <c r="A1911" t="s">
        <v>1878</v>
      </c>
      <c r="B1911" t="str">
        <f>"13536816320"</f>
        <v>13536816320</v>
      </c>
      <c r="C1911" t="s">
        <v>1</v>
      </c>
    </row>
    <row r="1912" spans="1:3" x14ac:dyDescent="0.2">
      <c r="A1912" t="s">
        <v>1879</v>
      </c>
      <c r="B1912" t="str">
        <f>"18807103304"</f>
        <v>18807103304</v>
      </c>
      <c r="C1912" t="s">
        <v>1</v>
      </c>
    </row>
    <row r="1913" spans="1:3" x14ac:dyDescent="0.2">
      <c r="A1913" t="s">
        <v>1880</v>
      </c>
      <c r="B1913" t="str">
        <f>"15900355441"</f>
        <v>15900355441</v>
      </c>
      <c r="C1913" t="s">
        <v>1</v>
      </c>
    </row>
    <row r="1914" spans="1:3" x14ac:dyDescent="0.2">
      <c r="A1914" t="s">
        <v>1881</v>
      </c>
      <c r="B1914" t="str">
        <f>"18830739507"</f>
        <v>18830739507</v>
      </c>
      <c r="C1914" t="s">
        <v>1</v>
      </c>
    </row>
    <row r="1915" spans="1:3" x14ac:dyDescent="0.2">
      <c r="A1915" t="s">
        <v>1882</v>
      </c>
      <c r="B1915" t="str">
        <f>"13627233837"</f>
        <v>13627233837</v>
      </c>
      <c r="C1915" t="s">
        <v>1</v>
      </c>
    </row>
    <row r="1916" spans="1:3" x14ac:dyDescent="0.2">
      <c r="A1916" t="s">
        <v>1883</v>
      </c>
      <c r="B1916" t="str">
        <f>"15195652415"</f>
        <v>15195652415</v>
      </c>
      <c r="C1916" t="s">
        <v>1</v>
      </c>
    </row>
    <row r="1917" spans="1:3" x14ac:dyDescent="0.2">
      <c r="A1917" t="s">
        <v>1884</v>
      </c>
      <c r="B1917" t="str">
        <f>"13609601047"</f>
        <v>13609601047</v>
      </c>
      <c r="C1917" t="s">
        <v>1</v>
      </c>
    </row>
    <row r="1918" spans="1:3" x14ac:dyDescent="0.2">
      <c r="A1918" t="s">
        <v>1885</v>
      </c>
      <c r="B1918" t="str">
        <f>"15810765680"</f>
        <v>15810765680</v>
      </c>
      <c r="C1918" t="s">
        <v>1</v>
      </c>
    </row>
    <row r="1919" spans="1:3" x14ac:dyDescent="0.2">
      <c r="A1919" t="s">
        <v>1886</v>
      </c>
      <c r="B1919" t="str">
        <f>"18326893733"</f>
        <v>18326893733</v>
      </c>
      <c r="C1919" t="s">
        <v>1</v>
      </c>
    </row>
    <row r="1920" spans="1:3" x14ac:dyDescent="0.2">
      <c r="A1920" t="s">
        <v>1887</v>
      </c>
      <c r="B1920" t="str">
        <f>"13673066352"</f>
        <v>13673066352</v>
      </c>
      <c r="C1920" t="s">
        <v>1</v>
      </c>
    </row>
    <row r="1921" spans="1:3" x14ac:dyDescent="0.2">
      <c r="A1921" t="s">
        <v>1888</v>
      </c>
      <c r="B1921" t="str">
        <f>"18706912283"</f>
        <v>18706912283</v>
      </c>
      <c r="C1921" t="s">
        <v>1</v>
      </c>
    </row>
    <row r="1922" spans="1:3" x14ac:dyDescent="0.2">
      <c r="A1922" t="s">
        <v>1889</v>
      </c>
      <c r="B1922" t="str">
        <f>"13654664984"</f>
        <v>13654664984</v>
      </c>
      <c r="C1922" t="s">
        <v>1</v>
      </c>
    </row>
    <row r="1923" spans="1:3" x14ac:dyDescent="0.2">
      <c r="A1923" t="s">
        <v>1890</v>
      </c>
      <c r="B1923" t="str">
        <f>"15180801209"</f>
        <v>15180801209</v>
      </c>
      <c r="C1923" t="s">
        <v>1</v>
      </c>
    </row>
    <row r="1924" spans="1:3" x14ac:dyDescent="0.2">
      <c r="A1924" t="s">
        <v>1891</v>
      </c>
      <c r="B1924" t="str">
        <f>"13422330049"</f>
        <v>13422330049</v>
      </c>
      <c r="C1924" t="s">
        <v>1</v>
      </c>
    </row>
    <row r="1925" spans="1:3" x14ac:dyDescent="0.2">
      <c r="A1925" t="s">
        <v>1892</v>
      </c>
      <c r="B1925" t="str">
        <f>"13970789020"</f>
        <v>13970789020</v>
      </c>
      <c r="C1925" t="s">
        <v>1</v>
      </c>
    </row>
    <row r="1926" spans="1:3" x14ac:dyDescent="0.2">
      <c r="A1926" t="s">
        <v>1893</v>
      </c>
      <c r="B1926" t="str">
        <f>"18771587420"</f>
        <v>18771587420</v>
      </c>
      <c r="C1926" t="s">
        <v>1</v>
      </c>
    </row>
    <row r="1927" spans="1:3" x14ac:dyDescent="0.2">
      <c r="A1927" t="s">
        <v>1894</v>
      </c>
      <c r="B1927" t="str">
        <f>"18235918480"</f>
        <v>18235918480</v>
      </c>
      <c r="C1927" t="s">
        <v>1</v>
      </c>
    </row>
    <row r="1928" spans="1:3" x14ac:dyDescent="0.2">
      <c r="A1928" t="s">
        <v>1895</v>
      </c>
      <c r="B1928" t="str">
        <f>"18788140585"</f>
        <v>18788140585</v>
      </c>
      <c r="C1928" t="s">
        <v>1</v>
      </c>
    </row>
    <row r="1929" spans="1:3" x14ac:dyDescent="0.2">
      <c r="A1929" t="s">
        <v>1896</v>
      </c>
      <c r="B1929" t="str">
        <f>"15176727662"</f>
        <v>15176727662</v>
      </c>
      <c r="C1929" t="s">
        <v>1</v>
      </c>
    </row>
    <row r="1930" spans="1:3" x14ac:dyDescent="0.2">
      <c r="A1930" t="s">
        <v>1897</v>
      </c>
      <c r="B1930" t="str">
        <f>"15063176282"</f>
        <v>15063176282</v>
      </c>
      <c r="C1930" t="s">
        <v>1</v>
      </c>
    </row>
    <row r="1931" spans="1:3" x14ac:dyDescent="0.2">
      <c r="A1931" t="s">
        <v>1898</v>
      </c>
      <c r="B1931" t="str">
        <f>"15577336728"</f>
        <v>15577336728</v>
      </c>
      <c r="C1931" t="s">
        <v>1</v>
      </c>
    </row>
    <row r="1932" spans="1:3" x14ac:dyDescent="0.2">
      <c r="A1932" t="s">
        <v>1899</v>
      </c>
      <c r="B1932" t="str">
        <f>"15166667441"</f>
        <v>15166667441</v>
      </c>
      <c r="C1932" t="s">
        <v>1</v>
      </c>
    </row>
    <row r="1933" spans="1:3" x14ac:dyDescent="0.2">
      <c r="A1933" t="s">
        <v>1900</v>
      </c>
      <c r="B1933" t="str">
        <f>"15275326217"</f>
        <v>15275326217</v>
      </c>
      <c r="C1933" t="s">
        <v>1</v>
      </c>
    </row>
    <row r="1934" spans="1:3" x14ac:dyDescent="0.2">
      <c r="A1934" t="s">
        <v>1901</v>
      </c>
      <c r="B1934" t="str">
        <f>"18295882475"</f>
        <v>18295882475</v>
      </c>
      <c r="C1934" t="s">
        <v>1</v>
      </c>
    </row>
    <row r="1935" spans="1:3" x14ac:dyDescent="0.2">
      <c r="A1935" t="s">
        <v>1902</v>
      </c>
      <c r="B1935" t="str">
        <f>"13273733726"</f>
        <v>13273733726</v>
      </c>
      <c r="C1935" t="s">
        <v>1</v>
      </c>
    </row>
    <row r="1936" spans="1:3" x14ac:dyDescent="0.2">
      <c r="A1936" t="s">
        <v>1903</v>
      </c>
      <c r="B1936" t="str">
        <f>"15288035164"</f>
        <v>15288035164</v>
      </c>
      <c r="C1936" t="s">
        <v>1</v>
      </c>
    </row>
    <row r="1937" spans="1:3" x14ac:dyDescent="0.2">
      <c r="A1937" t="s">
        <v>1904</v>
      </c>
      <c r="B1937" t="str">
        <f>"18869200274"</f>
        <v>18869200274</v>
      </c>
      <c r="C1937" t="s">
        <v>1</v>
      </c>
    </row>
    <row r="1938" spans="1:3" x14ac:dyDescent="0.2">
      <c r="A1938" t="s">
        <v>1905</v>
      </c>
      <c r="B1938" t="str">
        <f>"17706645607"</f>
        <v>17706645607</v>
      </c>
      <c r="C1938" t="s">
        <v>1</v>
      </c>
    </row>
    <row r="1939" spans="1:3" x14ac:dyDescent="0.2">
      <c r="A1939" t="s">
        <v>1906</v>
      </c>
      <c r="B1939" t="str">
        <f>"15997756219"</f>
        <v>15997756219</v>
      </c>
      <c r="C1939" t="s">
        <v>1</v>
      </c>
    </row>
    <row r="1940" spans="1:3" x14ac:dyDescent="0.2">
      <c r="A1940" t="s">
        <v>1907</v>
      </c>
      <c r="B1940" t="str">
        <f>"13797007264"</f>
        <v>13797007264</v>
      </c>
      <c r="C1940" t="s">
        <v>1</v>
      </c>
    </row>
    <row r="1941" spans="1:3" x14ac:dyDescent="0.2">
      <c r="A1941" t="s">
        <v>1908</v>
      </c>
      <c r="B1941" t="str">
        <f>"13853652587"</f>
        <v>13853652587</v>
      </c>
      <c r="C1941" t="s">
        <v>1</v>
      </c>
    </row>
    <row r="1942" spans="1:3" x14ac:dyDescent="0.2">
      <c r="A1942" t="s">
        <v>1909</v>
      </c>
      <c r="B1942" t="str">
        <f>"15275493760"</f>
        <v>15275493760</v>
      </c>
      <c r="C1942" t="s">
        <v>1</v>
      </c>
    </row>
    <row r="1943" spans="1:3" x14ac:dyDescent="0.2">
      <c r="A1943" t="s">
        <v>1910</v>
      </c>
      <c r="B1943" t="str">
        <f>"15054330388"</f>
        <v>15054330388</v>
      </c>
      <c r="C1943" t="s">
        <v>1</v>
      </c>
    </row>
    <row r="1944" spans="1:3" x14ac:dyDescent="0.2">
      <c r="A1944" t="s">
        <v>1528</v>
      </c>
      <c r="B1944" t="str">
        <f>"13759008077"</f>
        <v>13759008077</v>
      </c>
      <c r="C1944" t="s">
        <v>1</v>
      </c>
    </row>
    <row r="1945" spans="1:3" x14ac:dyDescent="0.2">
      <c r="A1945" t="s">
        <v>1911</v>
      </c>
      <c r="B1945" t="str">
        <f>"15240231696"</f>
        <v>15240231696</v>
      </c>
      <c r="C1945" t="s">
        <v>1</v>
      </c>
    </row>
    <row r="1946" spans="1:3" x14ac:dyDescent="0.2">
      <c r="A1946" t="s">
        <v>212</v>
      </c>
      <c r="B1946" t="str">
        <f>"15883480517"</f>
        <v>15883480517</v>
      </c>
      <c r="C1946" t="s">
        <v>1</v>
      </c>
    </row>
    <row r="1947" spans="1:3" x14ac:dyDescent="0.2">
      <c r="A1947" t="s">
        <v>1912</v>
      </c>
      <c r="B1947" t="str">
        <f>"18760355586"</f>
        <v>18760355586</v>
      </c>
      <c r="C1947" t="s">
        <v>1</v>
      </c>
    </row>
    <row r="1948" spans="1:3" x14ac:dyDescent="0.2">
      <c r="A1948" t="s">
        <v>1913</v>
      </c>
      <c r="B1948" t="str">
        <f>"14763419880"</f>
        <v>14763419880</v>
      </c>
      <c r="C1948" t="s">
        <v>1</v>
      </c>
    </row>
    <row r="1949" spans="1:3" x14ac:dyDescent="0.2">
      <c r="A1949" t="s">
        <v>1914</v>
      </c>
      <c r="B1949" t="str">
        <f>"15958519476"</f>
        <v>15958519476</v>
      </c>
      <c r="C1949" t="s">
        <v>1</v>
      </c>
    </row>
    <row r="1950" spans="1:3" x14ac:dyDescent="0.2">
      <c r="A1950" t="s">
        <v>1915</v>
      </c>
      <c r="B1950" t="str">
        <f>"18279791969"</f>
        <v>18279791969</v>
      </c>
      <c r="C1950" t="s">
        <v>1</v>
      </c>
    </row>
    <row r="1951" spans="1:3" x14ac:dyDescent="0.2">
      <c r="A1951" t="s">
        <v>1916</v>
      </c>
      <c r="B1951" t="str">
        <f>"15003608551"</f>
        <v>15003608551</v>
      </c>
      <c r="C1951" t="s">
        <v>1</v>
      </c>
    </row>
    <row r="1952" spans="1:3" x14ac:dyDescent="0.2">
      <c r="A1952" t="s">
        <v>1917</v>
      </c>
      <c r="B1952" t="str">
        <f>"13130874089"</f>
        <v>13130874089</v>
      </c>
      <c r="C1952" t="s">
        <v>1</v>
      </c>
    </row>
    <row r="1953" spans="1:3" x14ac:dyDescent="0.2">
      <c r="A1953" t="s">
        <v>1918</v>
      </c>
      <c r="B1953" t="str">
        <f>"13889525571"</f>
        <v>13889525571</v>
      </c>
      <c r="C1953" t="s">
        <v>1</v>
      </c>
    </row>
    <row r="1954" spans="1:3" x14ac:dyDescent="0.2">
      <c r="A1954" t="s">
        <v>1919</v>
      </c>
      <c r="B1954" t="str">
        <f>"13133738111"</f>
        <v>13133738111</v>
      </c>
      <c r="C1954" t="s">
        <v>1</v>
      </c>
    </row>
    <row r="1955" spans="1:3" x14ac:dyDescent="0.2">
      <c r="A1955" t="s">
        <v>1920</v>
      </c>
      <c r="B1955" t="str">
        <f>"13813476139"</f>
        <v>13813476139</v>
      </c>
      <c r="C1955" t="s">
        <v>1</v>
      </c>
    </row>
    <row r="1956" spans="1:3" x14ac:dyDescent="0.2">
      <c r="A1956" t="s">
        <v>1921</v>
      </c>
      <c r="B1956" t="str">
        <f>"13860328963"</f>
        <v>13860328963</v>
      </c>
      <c r="C1956" t="s">
        <v>1</v>
      </c>
    </row>
    <row r="1957" spans="1:3" x14ac:dyDescent="0.2">
      <c r="A1957" t="s">
        <v>1922</v>
      </c>
      <c r="B1957" t="str">
        <f>"17718207361"</f>
        <v>17718207361</v>
      </c>
      <c r="C1957" t="s">
        <v>1</v>
      </c>
    </row>
    <row r="1958" spans="1:3" x14ac:dyDescent="0.2">
      <c r="A1958" t="s">
        <v>1923</v>
      </c>
      <c r="B1958" t="str">
        <f>"13412399176"</f>
        <v>13412399176</v>
      </c>
      <c r="C1958" t="s">
        <v>1</v>
      </c>
    </row>
    <row r="1959" spans="1:3" x14ac:dyDescent="0.2">
      <c r="A1959" t="s">
        <v>1924</v>
      </c>
      <c r="B1959" t="str">
        <f>"18272215224"</f>
        <v>18272215224</v>
      </c>
      <c r="C1959" t="s">
        <v>1</v>
      </c>
    </row>
    <row r="1960" spans="1:3" x14ac:dyDescent="0.2">
      <c r="A1960" t="s">
        <v>1925</v>
      </c>
      <c r="B1960" t="str">
        <f>"15251430968"</f>
        <v>15251430968</v>
      </c>
      <c r="C1960" t="s">
        <v>1</v>
      </c>
    </row>
    <row r="1961" spans="1:3" x14ac:dyDescent="0.2">
      <c r="A1961" t="s">
        <v>1926</v>
      </c>
      <c r="B1961" t="str">
        <f>"18501168782"</f>
        <v>18501168782</v>
      </c>
      <c r="C1961" t="s">
        <v>1</v>
      </c>
    </row>
    <row r="1962" spans="1:3" x14ac:dyDescent="0.2">
      <c r="A1962" t="s">
        <v>1927</v>
      </c>
      <c r="B1962" t="str">
        <f>"18516187028"</f>
        <v>18516187028</v>
      </c>
      <c r="C1962" t="s">
        <v>1</v>
      </c>
    </row>
    <row r="1963" spans="1:3" x14ac:dyDescent="0.2">
      <c r="A1963" t="s">
        <v>1928</v>
      </c>
      <c r="B1963" t="str">
        <f>"15715480494"</f>
        <v>15715480494</v>
      </c>
      <c r="C1963" t="s">
        <v>1</v>
      </c>
    </row>
    <row r="1964" spans="1:3" x14ac:dyDescent="0.2">
      <c r="A1964" t="s">
        <v>1929</v>
      </c>
      <c r="B1964" t="str">
        <f>"15756883806"</f>
        <v>15756883806</v>
      </c>
      <c r="C1964" t="s">
        <v>1</v>
      </c>
    </row>
    <row r="1965" spans="1:3" x14ac:dyDescent="0.2">
      <c r="A1965" t="s">
        <v>1930</v>
      </c>
      <c r="B1965" t="str">
        <f>"13614142554"</f>
        <v>13614142554</v>
      </c>
      <c r="C1965" t="s">
        <v>1</v>
      </c>
    </row>
    <row r="1966" spans="1:3" x14ac:dyDescent="0.2">
      <c r="A1966" t="s">
        <v>1931</v>
      </c>
      <c r="B1966" t="str">
        <f>"18719087731"</f>
        <v>18719087731</v>
      </c>
      <c r="C1966" t="s">
        <v>1</v>
      </c>
    </row>
    <row r="1967" spans="1:3" x14ac:dyDescent="0.2">
      <c r="A1967" t="s">
        <v>1932</v>
      </c>
      <c r="B1967" t="str">
        <f>"15032871030"</f>
        <v>15032871030</v>
      </c>
      <c r="C1967" t="s">
        <v>1</v>
      </c>
    </row>
    <row r="1968" spans="1:3" x14ac:dyDescent="0.2">
      <c r="A1968" t="s">
        <v>1933</v>
      </c>
      <c r="B1968" t="str">
        <f>"18882133300"</f>
        <v>18882133300</v>
      </c>
      <c r="C1968" t="s">
        <v>1</v>
      </c>
    </row>
    <row r="1969" spans="1:3" x14ac:dyDescent="0.2">
      <c r="A1969" t="s">
        <v>1934</v>
      </c>
      <c r="B1969" t="str">
        <f>"15931251520"</f>
        <v>15931251520</v>
      </c>
      <c r="C1969" t="s">
        <v>1</v>
      </c>
    </row>
    <row r="1970" spans="1:3" x14ac:dyDescent="0.2">
      <c r="A1970" t="s">
        <v>1935</v>
      </c>
      <c r="B1970" t="str">
        <f>"18258079334"</f>
        <v>18258079334</v>
      </c>
      <c r="C1970" t="s">
        <v>1</v>
      </c>
    </row>
    <row r="1971" spans="1:3" x14ac:dyDescent="0.2">
      <c r="A1971" t="s">
        <v>1226</v>
      </c>
      <c r="B1971" t="str">
        <f>"13761969620"</f>
        <v>13761969620</v>
      </c>
      <c r="C1971" t="s">
        <v>1</v>
      </c>
    </row>
    <row r="1972" spans="1:3" x14ac:dyDescent="0.2">
      <c r="A1972" t="s">
        <v>1936</v>
      </c>
      <c r="B1972" t="str">
        <f>"13514002863"</f>
        <v>13514002863</v>
      </c>
      <c r="C1972" t="s">
        <v>1</v>
      </c>
    </row>
    <row r="1973" spans="1:3" x14ac:dyDescent="0.2">
      <c r="A1973" t="s">
        <v>1937</v>
      </c>
      <c r="B1973" t="str">
        <f>"18237490898"</f>
        <v>18237490898</v>
      </c>
      <c r="C1973" t="s">
        <v>1</v>
      </c>
    </row>
    <row r="1974" spans="1:3" x14ac:dyDescent="0.2">
      <c r="A1974" t="s">
        <v>1938</v>
      </c>
      <c r="B1974" t="str">
        <f>"18798748526"</f>
        <v>18798748526</v>
      </c>
      <c r="C1974" t="s">
        <v>1</v>
      </c>
    </row>
    <row r="1975" spans="1:3" x14ac:dyDescent="0.2">
      <c r="A1975" t="s">
        <v>1939</v>
      </c>
      <c r="B1975" t="str">
        <f>"13511160772"</f>
        <v>13511160772</v>
      </c>
      <c r="C1975" t="s">
        <v>1</v>
      </c>
    </row>
    <row r="1976" spans="1:3" x14ac:dyDescent="0.2">
      <c r="A1976" t="s">
        <v>1940</v>
      </c>
      <c r="B1976" t="str">
        <f>"18723258859"</f>
        <v>18723258859</v>
      </c>
      <c r="C1976" t="s">
        <v>1</v>
      </c>
    </row>
    <row r="1977" spans="1:3" x14ac:dyDescent="0.2">
      <c r="A1977" t="s">
        <v>1941</v>
      </c>
      <c r="B1977" t="str">
        <f>"15960702545"</f>
        <v>15960702545</v>
      </c>
      <c r="C1977" t="s">
        <v>1</v>
      </c>
    </row>
    <row r="1978" spans="1:3" x14ac:dyDescent="0.2">
      <c r="A1978" t="s">
        <v>1942</v>
      </c>
      <c r="B1978" t="str">
        <f>"13798046653"</f>
        <v>13798046653</v>
      </c>
      <c r="C1978" t="s">
        <v>1</v>
      </c>
    </row>
    <row r="1979" spans="1:3" x14ac:dyDescent="0.2">
      <c r="A1979" t="s">
        <v>1943</v>
      </c>
      <c r="B1979" t="str">
        <f>"13613302086"</f>
        <v>13613302086</v>
      </c>
      <c r="C1979" t="s">
        <v>1</v>
      </c>
    </row>
    <row r="1980" spans="1:3" x14ac:dyDescent="0.2">
      <c r="A1980" t="s">
        <v>1944</v>
      </c>
      <c r="B1980" t="str">
        <f>"15294500636"</f>
        <v>15294500636</v>
      </c>
      <c r="C1980" t="s">
        <v>1</v>
      </c>
    </row>
    <row r="1981" spans="1:3" x14ac:dyDescent="0.2">
      <c r="A1981" t="s">
        <v>1945</v>
      </c>
      <c r="B1981" t="str">
        <f>"15753295038"</f>
        <v>15753295038</v>
      </c>
      <c r="C1981" t="s">
        <v>1</v>
      </c>
    </row>
    <row r="1982" spans="1:3" x14ac:dyDescent="0.2">
      <c r="A1982" t="s">
        <v>1946</v>
      </c>
      <c r="B1982" t="str">
        <f>"13553876915"</f>
        <v>13553876915</v>
      </c>
      <c r="C1982" t="s">
        <v>1</v>
      </c>
    </row>
    <row r="1983" spans="1:3" x14ac:dyDescent="0.2">
      <c r="A1983" t="s">
        <v>1947</v>
      </c>
      <c r="B1983" t="str">
        <f>"18673006533"</f>
        <v>18673006533</v>
      </c>
      <c r="C1983" t="s">
        <v>1</v>
      </c>
    </row>
    <row r="1984" spans="1:3" x14ac:dyDescent="0.2">
      <c r="A1984" t="s">
        <v>1948</v>
      </c>
      <c r="B1984" t="str">
        <f>"13383161288"</f>
        <v>13383161288</v>
      </c>
      <c r="C1984" t="s">
        <v>1</v>
      </c>
    </row>
    <row r="1985" spans="1:3" x14ac:dyDescent="0.2">
      <c r="A1985" t="s">
        <v>1949</v>
      </c>
      <c r="B1985" t="str">
        <f>"18309719970"</f>
        <v>18309719970</v>
      </c>
      <c r="C1985" t="s">
        <v>1</v>
      </c>
    </row>
    <row r="1986" spans="1:3" x14ac:dyDescent="0.2">
      <c r="A1986" t="s">
        <v>1950</v>
      </c>
      <c r="B1986" t="str">
        <f>"15227222866"</f>
        <v>15227222866</v>
      </c>
      <c r="C1986" t="s">
        <v>1</v>
      </c>
    </row>
    <row r="1987" spans="1:3" x14ac:dyDescent="0.2">
      <c r="A1987" t="s">
        <v>1951</v>
      </c>
      <c r="B1987" t="str">
        <f>"18710952677"</f>
        <v>18710952677</v>
      </c>
      <c r="C1987" t="s">
        <v>1</v>
      </c>
    </row>
    <row r="1988" spans="1:3" x14ac:dyDescent="0.2">
      <c r="A1988" t="s">
        <v>1952</v>
      </c>
      <c r="B1988" t="str">
        <f>"13919712020"</f>
        <v>13919712020</v>
      </c>
      <c r="C1988" t="s">
        <v>1</v>
      </c>
    </row>
    <row r="1989" spans="1:3" x14ac:dyDescent="0.2">
      <c r="A1989" t="s">
        <v>1953</v>
      </c>
      <c r="B1989" t="str">
        <f>"13644727902"</f>
        <v>13644727902</v>
      </c>
      <c r="C1989" t="s">
        <v>1</v>
      </c>
    </row>
    <row r="1990" spans="1:3" x14ac:dyDescent="0.2">
      <c r="A1990" t="s">
        <v>1954</v>
      </c>
      <c r="B1990" t="str">
        <f>"18662168588"</f>
        <v>18662168588</v>
      </c>
      <c r="C1990" t="s">
        <v>1</v>
      </c>
    </row>
    <row r="1991" spans="1:3" x14ac:dyDescent="0.2">
      <c r="A1991" t="s">
        <v>1955</v>
      </c>
      <c r="B1991" t="str">
        <f>"13546214931"</f>
        <v>13546214931</v>
      </c>
      <c r="C1991" t="s">
        <v>1</v>
      </c>
    </row>
    <row r="1992" spans="1:3" x14ac:dyDescent="0.2">
      <c r="A1992" t="s">
        <v>1956</v>
      </c>
      <c r="B1992" t="str">
        <f>"15088147347"</f>
        <v>15088147347</v>
      </c>
      <c r="C1992" t="s">
        <v>1</v>
      </c>
    </row>
    <row r="1993" spans="1:3" x14ac:dyDescent="0.2">
      <c r="A1993" t="s">
        <v>1957</v>
      </c>
      <c r="B1993" t="str">
        <f>"13630473877"</f>
        <v>13630473877</v>
      </c>
      <c r="C1993" t="s">
        <v>1</v>
      </c>
    </row>
    <row r="1994" spans="1:3" x14ac:dyDescent="0.2">
      <c r="A1994" t="s">
        <v>1958</v>
      </c>
      <c r="B1994" t="str">
        <f>"15809977769"</f>
        <v>15809977769</v>
      </c>
      <c r="C1994" t="s">
        <v>1</v>
      </c>
    </row>
    <row r="1995" spans="1:3" x14ac:dyDescent="0.2">
      <c r="A1995" t="s">
        <v>1959</v>
      </c>
      <c r="B1995" t="str">
        <f>"18056379187"</f>
        <v>18056379187</v>
      </c>
      <c r="C1995" t="s">
        <v>1</v>
      </c>
    </row>
    <row r="1996" spans="1:3" x14ac:dyDescent="0.2">
      <c r="A1996" t="s">
        <v>1960</v>
      </c>
      <c r="B1996" t="str">
        <f>"18784591957"</f>
        <v>18784591957</v>
      </c>
      <c r="C1996" t="s">
        <v>1</v>
      </c>
    </row>
    <row r="1997" spans="1:3" x14ac:dyDescent="0.2">
      <c r="A1997" t="s">
        <v>1961</v>
      </c>
      <c r="B1997" t="str">
        <f>"18389315528"</f>
        <v>18389315528</v>
      </c>
      <c r="C1997" t="s">
        <v>1</v>
      </c>
    </row>
    <row r="1998" spans="1:3" x14ac:dyDescent="0.2">
      <c r="A1998" t="s">
        <v>1962</v>
      </c>
      <c r="B1998" t="str">
        <f>"15206743225"</f>
        <v>15206743225</v>
      </c>
      <c r="C1998" t="s">
        <v>1</v>
      </c>
    </row>
    <row r="1999" spans="1:3" x14ac:dyDescent="0.2">
      <c r="A1999" t="s">
        <v>1963</v>
      </c>
      <c r="B1999" t="str">
        <f>"15256296642"</f>
        <v>15256296642</v>
      </c>
      <c r="C1999" t="s">
        <v>1</v>
      </c>
    </row>
    <row r="2000" spans="1:3" x14ac:dyDescent="0.2">
      <c r="A2000" t="s">
        <v>1964</v>
      </c>
      <c r="B2000" t="str">
        <f>"18423128612"</f>
        <v>18423128612</v>
      </c>
      <c r="C2000" t="s">
        <v>1</v>
      </c>
    </row>
    <row r="2001" spans="1:3" x14ac:dyDescent="0.2">
      <c r="A2001" t="s">
        <v>1965</v>
      </c>
      <c r="B2001" t="str">
        <f>"15144459827"</f>
        <v>15144459827</v>
      </c>
      <c r="C2001" t="s">
        <v>1</v>
      </c>
    </row>
    <row r="2002" spans="1:3" x14ac:dyDescent="0.2">
      <c r="A2002" t="s">
        <v>1966</v>
      </c>
      <c r="B2002" t="str">
        <f>"18698313090"</f>
        <v>18698313090</v>
      </c>
      <c r="C2002" t="s">
        <v>1</v>
      </c>
    </row>
    <row r="2003" spans="1:3" x14ac:dyDescent="0.2">
      <c r="A2003" t="s">
        <v>1967</v>
      </c>
      <c r="B2003" t="str">
        <f>"15082451160"</f>
        <v>15082451160</v>
      </c>
      <c r="C2003" t="s">
        <v>1</v>
      </c>
    </row>
    <row r="2004" spans="1:3" x14ac:dyDescent="0.2">
      <c r="A2004" t="s">
        <v>1968</v>
      </c>
      <c r="B2004" t="str">
        <f>"15829723194"</f>
        <v>15829723194</v>
      </c>
      <c r="C2004" t="s">
        <v>1</v>
      </c>
    </row>
    <row r="2005" spans="1:3" x14ac:dyDescent="0.2">
      <c r="A2005" t="s">
        <v>1969</v>
      </c>
      <c r="B2005" t="str">
        <f>"17395511114"</f>
        <v>17395511114</v>
      </c>
      <c r="C2005" t="s">
        <v>1</v>
      </c>
    </row>
    <row r="2006" spans="1:3" x14ac:dyDescent="0.2">
      <c r="A2006" t="s">
        <v>1970</v>
      </c>
      <c r="B2006" t="str">
        <f>"18048626734"</f>
        <v>18048626734</v>
      </c>
      <c r="C2006" t="s">
        <v>1</v>
      </c>
    </row>
    <row r="2007" spans="1:3" x14ac:dyDescent="0.2">
      <c r="A2007" t="s">
        <v>1971</v>
      </c>
      <c r="B2007" t="str">
        <f>"13821622758"</f>
        <v>13821622758</v>
      </c>
      <c r="C2007" t="s">
        <v>1</v>
      </c>
    </row>
    <row r="2008" spans="1:3" x14ac:dyDescent="0.2">
      <c r="A2008" t="s">
        <v>1972</v>
      </c>
      <c r="B2008" t="str">
        <f>"18197345562"</f>
        <v>18197345562</v>
      </c>
      <c r="C2008" t="s">
        <v>1</v>
      </c>
    </row>
    <row r="2009" spans="1:3" x14ac:dyDescent="0.2">
      <c r="A2009" t="s">
        <v>1973</v>
      </c>
      <c r="B2009" t="str">
        <f>"18288219951"</f>
        <v>18288219951</v>
      </c>
      <c r="C2009" t="s">
        <v>1</v>
      </c>
    </row>
    <row r="2010" spans="1:3" x14ac:dyDescent="0.2">
      <c r="A2010" t="s">
        <v>1974</v>
      </c>
      <c r="B2010" t="str">
        <f>"18771183692"</f>
        <v>18771183692</v>
      </c>
      <c r="C2010" t="s">
        <v>1</v>
      </c>
    </row>
    <row r="2011" spans="1:3" x14ac:dyDescent="0.2">
      <c r="A2011" t="s">
        <v>1975</v>
      </c>
      <c r="B2011" t="str">
        <f>"13834151433"</f>
        <v>13834151433</v>
      </c>
      <c r="C2011" t="s">
        <v>1</v>
      </c>
    </row>
    <row r="2012" spans="1:3" x14ac:dyDescent="0.2">
      <c r="A2012" t="s">
        <v>1976</v>
      </c>
      <c r="B2012" t="str">
        <f>"13960248706"</f>
        <v>13960248706</v>
      </c>
      <c r="C2012" t="s">
        <v>1</v>
      </c>
    </row>
    <row r="2013" spans="1:3" x14ac:dyDescent="0.2">
      <c r="A2013" t="s">
        <v>1042</v>
      </c>
      <c r="B2013" t="str">
        <f>"15124944111"</f>
        <v>15124944111</v>
      </c>
      <c r="C2013" t="s">
        <v>1</v>
      </c>
    </row>
    <row r="2014" spans="1:3" x14ac:dyDescent="0.2">
      <c r="A2014" t="s">
        <v>1977</v>
      </c>
      <c r="B2014" t="str">
        <f>"13594292295"</f>
        <v>13594292295</v>
      </c>
      <c r="C2014" t="s">
        <v>1</v>
      </c>
    </row>
    <row r="2015" spans="1:3" x14ac:dyDescent="0.2">
      <c r="A2015" t="s">
        <v>1978</v>
      </c>
      <c r="B2015" t="str">
        <f>"18359677315"</f>
        <v>18359677315</v>
      </c>
      <c r="C2015" t="s">
        <v>1</v>
      </c>
    </row>
    <row r="2016" spans="1:3" x14ac:dyDescent="0.2">
      <c r="A2016" t="s">
        <v>1979</v>
      </c>
      <c r="B2016" t="str">
        <f>"13986350833"</f>
        <v>13986350833</v>
      </c>
      <c r="C2016" t="s">
        <v>1</v>
      </c>
    </row>
    <row r="2017" spans="1:3" x14ac:dyDescent="0.2">
      <c r="A2017" t="s">
        <v>1980</v>
      </c>
      <c r="B2017" t="str">
        <f>"18374817039"</f>
        <v>18374817039</v>
      </c>
      <c r="C2017" t="s">
        <v>1</v>
      </c>
    </row>
    <row r="2018" spans="1:3" x14ac:dyDescent="0.2">
      <c r="A2018" t="s">
        <v>1981</v>
      </c>
      <c r="B2018" t="str">
        <f>"18648532177"</f>
        <v>18648532177</v>
      </c>
      <c r="C2018" t="s">
        <v>1</v>
      </c>
    </row>
    <row r="2019" spans="1:3" x14ac:dyDescent="0.2">
      <c r="A2019" t="s">
        <v>1982</v>
      </c>
      <c r="B2019" t="str">
        <f>"18565739850"</f>
        <v>18565739850</v>
      </c>
      <c r="C2019" t="s">
        <v>1</v>
      </c>
    </row>
    <row r="2020" spans="1:3" x14ac:dyDescent="0.2">
      <c r="A2020" t="s">
        <v>1983</v>
      </c>
      <c r="B2020" t="str">
        <f>"18227909097"</f>
        <v>18227909097</v>
      </c>
      <c r="C2020" t="s">
        <v>1</v>
      </c>
    </row>
    <row r="2021" spans="1:3" x14ac:dyDescent="0.2">
      <c r="A2021" t="s">
        <v>1984</v>
      </c>
      <c r="B2021" t="str">
        <f>"15868376827"</f>
        <v>15868376827</v>
      </c>
      <c r="C2021" t="s">
        <v>1</v>
      </c>
    </row>
    <row r="2022" spans="1:3" x14ac:dyDescent="0.2">
      <c r="A2022" t="s">
        <v>1985</v>
      </c>
      <c r="B2022" t="str">
        <f>"18064079005"</f>
        <v>18064079005</v>
      </c>
      <c r="C2022" t="s">
        <v>1</v>
      </c>
    </row>
    <row r="2023" spans="1:3" x14ac:dyDescent="0.2">
      <c r="A2023" t="s">
        <v>1986</v>
      </c>
      <c r="B2023" t="str">
        <f>"18833515404"</f>
        <v>18833515404</v>
      </c>
      <c r="C2023" t="s">
        <v>1</v>
      </c>
    </row>
    <row r="2024" spans="1:3" x14ac:dyDescent="0.2">
      <c r="A2024" t="s">
        <v>1987</v>
      </c>
      <c r="B2024" t="str">
        <f>"15966826586"</f>
        <v>15966826586</v>
      </c>
      <c r="C2024" t="s">
        <v>1</v>
      </c>
    </row>
    <row r="2025" spans="1:3" x14ac:dyDescent="0.2">
      <c r="A2025" t="s">
        <v>1988</v>
      </c>
      <c r="B2025" t="str">
        <f>"18860165991"</f>
        <v>18860165991</v>
      </c>
      <c r="C2025" t="s">
        <v>1</v>
      </c>
    </row>
    <row r="2026" spans="1:3" x14ac:dyDescent="0.2">
      <c r="A2026" t="s">
        <v>1989</v>
      </c>
      <c r="B2026" t="str">
        <f>"18559905231"</f>
        <v>18559905231</v>
      </c>
      <c r="C2026" t="s">
        <v>1</v>
      </c>
    </row>
    <row r="2027" spans="1:3" x14ac:dyDescent="0.2">
      <c r="A2027" t="s">
        <v>759</v>
      </c>
      <c r="B2027" t="str">
        <f>"15677991798"</f>
        <v>15677991798</v>
      </c>
      <c r="C2027" t="s">
        <v>1</v>
      </c>
    </row>
    <row r="2028" spans="1:3" x14ac:dyDescent="0.2">
      <c r="A2028" t="s">
        <v>1990</v>
      </c>
      <c r="B2028" t="str">
        <f>"13764157398"</f>
        <v>13764157398</v>
      </c>
      <c r="C2028" t="s">
        <v>1</v>
      </c>
    </row>
    <row r="2029" spans="1:3" x14ac:dyDescent="0.2">
      <c r="A2029" t="s">
        <v>1991</v>
      </c>
      <c r="B2029" t="str">
        <f>"13429396319"</f>
        <v>13429396319</v>
      </c>
      <c r="C2029" t="s">
        <v>1</v>
      </c>
    </row>
    <row r="2030" spans="1:3" x14ac:dyDescent="0.2">
      <c r="A2030" t="s">
        <v>1992</v>
      </c>
      <c r="B2030" t="str">
        <f>"13156168026"</f>
        <v>13156168026</v>
      </c>
      <c r="C2030" t="s">
        <v>1</v>
      </c>
    </row>
    <row r="2031" spans="1:3" x14ac:dyDescent="0.2">
      <c r="A2031" t="s">
        <v>1993</v>
      </c>
      <c r="B2031" t="str">
        <f>"15287429274"</f>
        <v>15287429274</v>
      </c>
      <c r="C2031" t="s">
        <v>1</v>
      </c>
    </row>
    <row r="2032" spans="1:3" x14ac:dyDescent="0.2">
      <c r="A2032" t="s">
        <v>1994</v>
      </c>
      <c r="B2032" t="str">
        <f>"15034689699"</f>
        <v>15034689699</v>
      </c>
      <c r="C2032" t="s">
        <v>1</v>
      </c>
    </row>
    <row r="2033" spans="1:3" x14ac:dyDescent="0.2">
      <c r="A2033" t="s">
        <v>1995</v>
      </c>
      <c r="B2033" t="str">
        <f>"15259793699"</f>
        <v>15259793699</v>
      </c>
      <c r="C2033" t="s">
        <v>1</v>
      </c>
    </row>
    <row r="2034" spans="1:3" x14ac:dyDescent="0.2">
      <c r="A2034" t="s">
        <v>1996</v>
      </c>
      <c r="B2034" t="str">
        <f>"15578823027"</f>
        <v>15578823027</v>
      </c>
      <c r="C2034" t="s">
        <v>1</v>
      </c>
    </row>
    <row r="2035" spans="1:3" x14ac:dyDescent="0.2">
      <c r="A2035" t="s">
        <v>1997</v>
      </c>
      <c r="B2035" t="str">
        <f>"13706717010"</f>
        <v>13706717010</v>
      </c>
      <c r="C2035" t="s">
        <v>1</v>
      </c>
    </row>
    <row r="2036" spans="1:3" x14ac:dyDescent="0.2">
      <c r="A2036" t="s">
        <v>1998</v>
      </c>
      <c r="B2036" t="str">
        <f>"13821497246"</f>
        <v>13821497246</v>
      </c>
      <c r="C2036" t="s">
        <v>1</v>
      </c>
    </row>
    <row r="2037" spans="1:3" x14ac:dyDescent="0.2">
      <c r="A2037" t="s">
        <v>1999</v>
      </c>
      <c r="B2037" t="str">
        <f>"13677077297"</f>
        <v>13677077297</v>
      </c>
      <c r="C2037" t="s">
        <v>1</v>
      </c>
    </row>
    <row r="2038" spans="1:3" x14ac:dyDescent="0.2">
      <c r="A2038" t="s">
        <v>2000</v>
      </c>
      <c r="B2038" t="str">
        <f>"17634200087"</f>
        <v>17634200087</v>
      </c>
      <c r="C2038" t="s">
        <v>1</v>
      </c>
    </row>
    <row r="2039" spans="1:3" x14ac:dyDescent="0.2">
      <c r="A2039" t="s">
        <v>2001</v>
      </c>
      <c r="B2039" t="str">
        <f>"15908264730"</f>
        <v>15908264730</v>
      </c>
      <c r="C2039" t="s">
        <v>1</v>
      </c>
    </row>
    <row r="2040" spans="1:3" x14ac:dyDescent="0.2">
      <c r="A2040" t="s">
        <v>2002</v>
      </c>
      <c r="B2040" t="str">
        <f>"13588859314"</f>
        <v>13588859314</v>
      </c>
      <c r="C2040" t="s">
        <v>1</v>
      </c>
    </row>
    <row r="2041" spans="1:3" x14ac:dyDescent="0.2">
      <c r="A2041" t="s">
        <v>2003</v>
      </c>
      <c r="B2041" t="str">
        <f>"18773756573"</f>
        <v>18773756573</v>
      </c>
      <c r="C2041" t="s">
        <v>1</v>
      </c>
    </row>
    <row r="2042" spans="1:3" x14ac:dyDescent="0.2">
      <c r="A2042" t="s">
        <v>2004</v>
      </c>
      <c r="B2042" t="str">
        <f>"18270461029"</f>
        <v>18270461029</v>
      </c>
      <c r="C2042" t="s">
        <v>1</v>
      </c>
    </row>
    <row r="2043" spans="1:3" x14ac:dyDescent="0.2">
      <c r="A2043" t="s">
        <v>2005</v>
      </c>
      <c r="B2043" t="str">
        <f>"15163673219"</f>
        <v>15163673219</v>
      </c>
      <c r="C2043" t="s">
        <v>1</v>
      </c>
    </row>
    <row r="2044" spans="1:3" x14ac:dyDescent="0.2">
      <c r="A2044" t="s">
        <v>2006</v>
      </c>
      <c r="B2044" t="str">
        <f>"13662581323"</f>
        <v>13662581323</v>
      </c>
      <c r="C2044" t="s">
        <v>1</v>
      </c>
    </row>
    <row r="2045" spans="1:3" x14ac:dyDescent="0.2">
      <c r="A2045" t="s">
        <v>2007</v>
      </c>
      <c r="B2045" t="str">
        <f>"15946578529"</f>
        <v>15946578529</v>
      </c>
      <c r="C2045" t="s">
        <v>1</v>
      </c>
    </row>
    <row r="2046" spans="1:3" x14ac:dyDescent="0.2">
      <c r="A2046" t="s">
        <v>2008</v>
      </c>
      <c r="B2046" t="str">
        <f>"15005973946"</f>
        <v>15005973946</v>
      </c>
      <c r="C2046" t="s">
        <v>1</v>
      </c>
    </row>
    <row r="2047" spans="1:3" x14ac:dyDescent="0.2">
      <c r="A2047" t="s">
        <v>2009</v>
      </c>
      <c r="B2047" t="str">
        <f>"13375100252"</f>
        <v>13375100252</v>
      </c>
      <c r="C2047" t="s">
        <v>1</v>
      </c>
    </row>
    <row r="2048" spans="1:3" x14ac:dyDescent="0.2">
      <c r="A2048" t="s">
        <v>2010</v>
      </c>
      <c r="B2048" t="str">
        <f>"13428930620"</f>
        <v>13428930620</v>
      </c>
      <c r="C2048" t="s">
        <v>1</v>
      </c>
    </row>
    <row r="2049" spans="1:3" x14ac:dyDescent="0.2">
      <c r="A2049" t="s">
        <v>2011</v>
      </c>
      <c r="B2049" t="str">
        <f>"18358333091"</f>
        <v>18358333091</v>
      </c>
      <c r="C2049" t="s">
        <v>1</v>
      </c>
    </row>
    <row r="2050" spans="1:3" x14ac:dyDescent="0.2">
      <c r="A2050" t="s">
        <v>2012</v>
      </c>
      <c r="B2050" t="str">
        <f>"13821388206"</f>
        <v>13821388206</v>
      </c>
      <c r="C2050" t="s">
        <v>1</v>
      </c>
    </row>
    <row r="2051" spans="1:3" x14ac:dyDescent="0.2">
      <c r="A2051" t="s">
        <v>2013</v>
      </c>
      <c r="B2051" t="str">
        <f>"13697576072"</f>
        <v>13697576072</v>
      </c>
      <c r="C2051" t="s">
        <v>1</v>
      </c>
    </row>
    <row r="2052" spans="1:3" x14ac:dyDescent="0.2">
      <c r="A2052" t="s">
        <v>2014</v>
      </c>
      <c r="B2052" t="str">
        <f>"18913107223"</f>
        <v>18913107223</v>
      </c>
      <c r="C2052" t="s">
        <v>1</v>
      </c>
    </row>
    <row r="2053" spans="1:3" x14ac:dyDescent="0.2">
      <c r="A2053" t="s">
        <v>2015</v>
      </c>
      <c r="B2053" t="str">
        <f>"18897456933"</f>
        <v>18897456933</v>
      </c>
      <c r="C2053" t="s">
        <v>1</v>
      </c>
    </row>
    <row r="2054" spans="1:3" x14ac:dyDescent="0.2">
      <c r="A2054" t="s">
        <v>2016</v>
      </c>
      <c r="B2054" t="str">
        <f>"18523562737"</f>
        <v>18523562737</v>
      </c>
      <c r="C2054" t="s">
        <v>1</v>
      </c>
    </row>
    <row r="2055" spans="1:3" x14ac:dyDescent="0.2">
      <c r="A2055" t="s">
        <v>2017</v>
      </c>
      <c r="B2055" t="str">
        <f>"13887487336"</f>
        <v>13887487336</v>
      </c>
      <c r="C2055" t="s">
        <v>1</v>
      </c>
    </row>
    <row r="2056" spans="1:3" x14ac:dyDescent="0.2">
      <c r="A2056" t="s">
        <v>2018</v>
      </c>
      <c r="B2056" t="str">
        <f>"18790078663"</f>
        <v>18790078663</v>
      </c>
      <c r="C2056" t="s">
        <v>1</v>
      </c>
    </row>
    <row r="2057" spans="1:3" x14ac:dyDescent="0.2">
      <c r="A2057" t="s">
        <v>2019</v>
      </c>
      <c r="B2057" t="str">
        <f>"13574437083"</f>
        <v>13574437083</v>
      </c>
      <c r="C2057" t="s">
        <v>1</v>
      </c>
    </row>
    <row r="2058" spans="1:3" x14ac:dyDescent="0.2">
      <c r="A2058" t="s">
        <v>2020</v>
      </c>
      <c r="B2058" t="str">
        <f>"18830965417"</f>
        <v>18830965417</v>
      </c>
      <c r="C2058" t="s">
        <v>1</v>
      </c>
    </row>
    <row r="2059" spans="1:3" x14ac:dyDescent="0.2">
      <c r="A2059" t="s">
        <v>2021</v>
      </c>
      <c r="B2059" t="str">
        <f>"18061122787"</f>
        <v>18061122787</v>
      </c>
      <c r="C2059" t="s">
        <v>1</v>
      </c>
    </row>
    <row r="2060" spans="1:3" x14ac:dyDescent="0.2">
      <c r="A2060" t="s">
        <v>2022</v>
      </c>
      <c r="B2060" t="str">
        <f>"13805383337"</f>
        <v>13805383337</v>
      </c>
      <c r="C2060" t="s">
        <v>1</v>
      </c>
    </row>
    <row r="2061" spans="1:3" x14ac:dyDescent="0.2">
      <c r="A2061" t="s">
        <v>2023</v>
      </c>
      <c r="B2061" t="str">
        <f>"18740052185"</f>
        <v>18740052185</v>
      </c>
      <c r="C2061" t="s">
        <v>1</v>
      </c>
    </row>
    <row r="2062" spans="1:3" x14ac:dyDescent="0.2">
      <c r="A2062" t="s">
        <v>2024</v>
      </c>
      <c r="B2062" t="str">
        <f>"18766595356"</f>
        <v>18766595356</v>
      </c>
      <c r="C2062" t="s">
        <v>1</v>
      </c>
    </row>
    <row r="2063" spans="1:3" x14ac:dyDescent="0.2">
      <c r="A2063" t="s">
        <v>627</v>
      </c>
      <c r="B2063" t="str">
        <f>"13642539591"</f>
        <v>13642539591</v>
      </c>
      <c r="C2063" t="s">
        <v>1</v>
      </c>
    </row>
    <row r="2064" spans="1:3" x14ac:dyDescent="0.2">
      <c r="A2064" t="s">
        <v>2025</v>
      </c>
      <c r="B2064" t="str">
        <f>"17756987207"</f>
        <v>17756987207</v>
      </c>
      <c r="C2064" t="s">
        <v>1</v>
      </c>
    </row>
    <row r="2065" spans="1:3" x14ac:dyDescent="0.2">
      <c r="A2065" t="s">
        <v>2026</v>
      </c>
      <c r="B2065" t="str">
        <f>"13764834167"</f>
        <v>13764834167</v>
      </c>
      <c r="C2065" t="s">
        <v>1</v>
      </c>
    </row>
    <row r="2066" spans="1:3" x14ac:dyDescent="0.2">
      <c r="A2066" t="s">
        <v>2027</v>
      </c>
      <c r="B2066" t="str">
        <f>"15875236127"</f>
        <v>15875236127</v>
      </c>
      <c r="C2066" t="s">
        <v>1</v>
      </c>
    </row>
    <row r="2067" spans="1:3" x14ac:dyDescent="0.2">
      <c r="A2067" t="s">
        <v>2028</v>
      </c>
      <c r="B2067" t="str">
        <f>"15066087181"</f>
        <v>15066087181</v>
      </c>
      <c r="C2067" t="s">
        <v>1</v>
      </c>
    </row>
    <row r="2068" spans="1:3" x14ac:dyDescent="0.2">
      <c r="A2068" t="s">
        <v>2029</v>
      </c>
      <c r="B2068" t="str">
        <f>"13726998794"</f>
        <v>13726998794</v>
      </c>
      <c r="C2068" t="s">
        <v>1</v>
      </c>
    </row>
    <row r="2069" spans="1:3" x14ac:dyDescent="0.2">
      <c r="A2069" t="s">
        <v>2030</v>
      </c>
      <c r="B2069" t="str">
        <f>"13597808428"</f>
        <v>13597808428</v>
      </c>
      <c r="C2069" t="s">
        <v>1</v>
      </c>
    </row>
    <row r="2070" spans="1:3" x14ac:dyDescent="0.2">
      <c r="A2070" t="s">
        <v>2031</v>
      </c>
      <c r="B2070" t="str">
        <f>"18753916019"</f>
        <v>18753916019</v>
      </c>
      <c r="C2070" t="s">
        <v>1</v>
      </c>
    </row>
    <row r="2071" spans="1:3" x14ac:dyDescent="0.2">
      <c r="A2071" t="s">
        <v>2032</v>
      </c>
      <c r="B2071" t="str">
        <f>"18856967609"</f>
        <v>18856967609</v>
      </c>
      <c r="C2071" t="s">
        <v>1</v>
      </c>
    </row>
    <row r="2072" spans="1:3" x14ac:dyDescent="0.2">
      <c r="A2072" t="s">
        <v>2033</v>
      </c>
      <c r="B2072" t="str">
        <f>"18890131307"</f>
        <v>18890131307</v>
      </c>
      <c r="C2072" t="s">
        <v>1</v>
      </c>
    </row>
    <row r="2073" spans="1:3" x14ac:dyDescent="0.2">
      <c r="A2073" t="s">
        <v>2034</v>
      </c>
      <c r="B2073" t="str">
        <f>"18271203371"</f>
        <v>18271203371</v>
      </c>
      <c r="C2073" t="s">
        <v>1</v>
      </c>
    </row>
    <row r="2074" spans="1:3" x14ac:dyDescent="0.2">
      <c r="A2074" t="s">
        <v>2035</v>
      </c>
      <c r="B2074" t="str">
        <f>"15602386980"</f>
        <v>15602386980</v>
      </c>
      <c r="C2074" t="s">
        <v>1</v>
      </c>
    </row>
    <row r="2075" spans="1:3" x14ac:dyDescent="0.2">
      <c r="A2075" t="s">
        <v>2036</v>
      </c>
      <c r="B2075" t="str">
        <f>"18851379005"</f>
        <v>18851379005</v>
      </c>
      <c r="C2075" t="s">
        <v>1</v>
      </c>
    </row>
    <row r="2076" spans="1:3" x14ac:dyDescent="0.2">
      <c r="A2076" t="s">
        <v>2037</v>
      </c>
      <c r="B2076" t="str">
        <f>"15119242206"</f>
        <v>15119242206</v>
      </c>
      <c r="C2076" t="s">
        <v>1</v>
      </c>
    </row>
    <row r="2077" spans="1:3" x14ac:dyDescent="0.2">
      <c r="A2077" t="s">
        <v>2038</v>
      </c>
      <c r="B2077" t="str">
        <f>"15695949597"</f>
        <v>15695949597</v>
      </c>
      <c r="C2077" t="s">
        <v>1</v>
      </c>
    </row>
    <row r="2078" spans="1:3" x14ac:dyDescent="0.2">
      <c r="A2078" t="s">
        <v>2039</v>
      </c>
      <c r="B2078" t="str">
        <f>"18222617476"</f>
        <v>18222617476</v>
      </c>
      <c r="C2078" t="s">
        <v>1</v>
      </c>
    </row>
    <row r="2079" spans="1:3" x14ac:dyDescent="0.2">
      <c r="A2079" t="s">
        <v>2040</v>
      </c>
      <c r="B2079" t="str">
        <f>"18251567403"</f>
        <v>18251567403</v>
      </c>
      <c r="C2079" t="s">
        <v>1</v>
      </c>
    </row>
    <row r="2080" spans="1:3" x14ac:dyDescent="0.2">
      <c r="A2080" t="s">
        <v>2041</v>
      </c>
      <c r="B2080" t="str">
        <f>"13784433614"</f>
        <v>13784433614</v>
      </c>
      <c r="C2080" t="s">
        <v>1</v>
      </c>
    </row>
    <row r="2081" spans="1:3" x14ac:dyDescent="0.2">
      <c r="A2081" t="s">
        <v>2042</v>
      </c>
      <c r="B2081" t="str">
        <f>"18553703372"</f>
        <v>18553703372</v>
      </c>
      <c r="C2081" t="s">
        <v>1</v>
      </c>
    </row>
    <row r="2082" spans="1:3" x14ac:dyDescent="0.2">
      <c r="A2082" t="s">
        <v>2043</v>
      </c>
      <c r="B2082" t="str">
        <f>"13515984584"</f>
        <v>13515984584</v>
      </c>
      <c r="C2082" t="s">
        <v>1</v>
      </c>
    </row>
    <row r="2083" spans="1:3" x14ac:dyDescent="0.2">
      <c r="A2083" t="s">
        <v>2044</v>
      </c>
      <c r="B2083" t="str">
        <f>"15925172819"</f>
        <v>15925172819</v>
      </c>
      <c r="C2083" t="s">
        <v>1</v>
      </c>
    </row>
    <row r="2084" spans="1:3" x14ac:dyDescent="0.2">
      <c r="A2084" t="s">
        <v>2045</v>
      </c>
      <c r="B2084" t="str">
        <f>"13997673281"</f>
        <v>13997673281</v>
      </c>
      <c r="C2084" t="s">
        <v>1</v>
      </c>
    </row>
    <row r="2085" spans="1:3" x14ac:dyDescent="0.2">
      <c r="A2085" t="s">
        <v>2046</v>
      </c>
      <c r="B2085" t="str">
        <f>"17715071998"</f>
        <v>17715071998</v>
      </c>
      <c r="C2085" t="s">
        <v>1</v>
      </c>
    </row>
    <row r="2086" spans="1:3" x14ac:dyDescent="0.2">
      <c r="A2086" t="s">
        <v>2047</v>
      </c>
      <c r="B2086" t="str">
        <f>"15119356433"</f>
        <v>15119356433</v>
      </c>
      <c r="C2086" t="s">
        <v>1</v>
      </c>
    </row>
    <row r="2087" spans="1:3" x14ac:dyDescent="0.2">
      <c r="A2087" t="s">
        <v>2048</v>
      </c>
      <c r="B2087" t="str">
        <f>"15087678608"</f>
        <v>15087678608</v>
      </c>
      <c r="C2087" t="s">
        <v>1</v>
      </c>
    </row>
    <row r="2088" spans="1:3" x14ac:dyDescent="0.2">
      <c r="A2088" t="s">
        <v>2049</v>
      </c>
      <c r="B2088" t="str">
        <f>"18602128113"</f>
        <v>18602128113</v>
      </c>
      <c r="C2088" t="s">
        <v>1</v>
      </c>
    </row>
    <row r="2089" spans="1:3" x14ac:dyDescent="0.2">
      <c r="A2089" t="s">
        <v>2050</v>
      </c>
      <c r="B2089" t="str">
        <f>"13166958333"</f>
        <v>13166958333</v>
      </c>
      <c r="C2089" t="s">
        <v>1</v>
      </c>
    </row>
    <row r="2090" spans="1:3" x14ac:dyDescent="0.2">
      <c r="A2090" t="s">
        <v>2051</v>
      </c>
      <c r="B2090" t="str">
        <f>"15534219948"</f>
        <v>15534219948</v>
      </c>
      <c r="C2090" t="s">
        <v>1</v>
      </c>
    </row>
    <row r="2091" spans="1:3" x14ac:dyDescent="0.2">
      <c r="A2091" t="s">
        <v>2052</v>
      </c>
      <c r="B2091" t="str">
        <f>"13071481669"</f>
        <v>13071481669</v>
      </c>
      <c r="C2091" t="s">
        <v>1</v>
      </c>
    </row>
    <row r="2092" spans="1:3" x14ac:dyDescent="0.2">
      <c r="A2092" t="s">
        <v>2053</v>
      </c>
      <c r="B2092" t="str">
        <f>"13655198386"</f>
        <v>13655198386</v>
      </c>
      <c r="C2092" t="s">
        <v>1</v>
      </c>
    </row>
    <row r="2093" spans="1:3" x14ac:dyDescent="0.2">
      <c r="A2093" t="s">
        <v>2054</v>
      </c>
      <c r="B2093" t="str">
        <f>"13627569478"</f>
        <v>13627569478</v>
      </c>
      <c r="C2093" t="s">
        <v>1</v>
      </c>
    </row>
    <row r="2094" spans="1:3" x14ac:dyDescent="0.2">
      <c r="A2094" t="s">
        <v>2055</v>
      </c>
      <c r="B2094" t="str">
        <f>"13667258410"</f>
        <v>13667258410</v>
      </c>
      <c r="C2094" t="s">
        <v>1</v>
      </c>
    </row>
    <row r="2095" spans="1:3" x14ac:dyDescent="0.2">
      <c r="A2095" t="s">
        <v>2056</v>
      </c>
      <c r="B2095" t="str">
        <f>"13407194512"</f>
        <v>13407194512</v>
      </c>
      <c r="C2095" t="s">
        <v>1</v>
      </c>
    </row>
    <row r="2096" spans="1:3" x14ac:dyDescent="0.2">
      <c r="A2096" t="s">
        <v>2057</v>
      </c>
      <c r="B2096" t="str">
        <f>"13459985244"</f>
        <v>13459985244</v>
      </c>
      <c r="C2096" t="s">
        <v>1</v>
      </c>
    </row>
    <row r="2097" spans="1:3" x14ac:dyDescent="0.2">
      <c r="A2097" t="s">
        <v>2058</v>
      </c>
      <c r="B2097" t="str">
        <f>"15506484839"</f>
        <v>15506484839</v>
      </c>
      <c r="C2097" t="s">
        <v>1</v>
      </c>
    </row>
    <row r="2098" spans="1:3" x14ac:dyDescent="0.2">
      <c r="A2098" t="s">
        <v>2059</v>
      </c>
      <c r="B2098" t="str">
        <f>"18721760726"</f>
        <v>18721760726</v>
      </c>
      <c r="C2098" t="s">
        <v>1</v>
      </c>
    </row>
    <row r="2099" spans="1:3" x14ac:dyDescent="0.2">
      <c r="A2099" t="s">
        <v>2060</v>
      </c>
      <c r="B2099" t="str">
        <f>"15158001600"</f>
        <v>15158001600</v>
      </c>
      <c r="C2099" t="s">
        <v>1</v>
      </c>
    </row>
    <row r="2100" spans="1:3" x14ac:dyDescent="0.2">
      <c r="A2100" t="s">
        <v>2061</v>
      </c>
      <c r="B2100" t="str">
        <f>"13425741451"</f>
        <v>13425741451</v>
      </c>
      <c r="C2100" t="s">
        <v>1</v>
      </c>
    </row>
    <row r="2101" spans="1:3" x14ac:dyDescent="0.2">
      <c r="A2101" t="s">
        <v>2062</v>
      </c>
      <c r="B2101" t="str">
        <f>"15971172979"</f>
        <v>15971172979</v>
      </c>
      <c r="C2101" t="s">
        <v>1</v>
      </c>
    </row>
    <row r="2102" spans="1:3" x14ac:dyDescent="0.2">
      <c r="A2102" t="s">
        <v>2063</v>
      </c>
      <c r="B2102" t="str">
        <f>"13976409190"</f>
        <v>13976409190</v>
      </c>
      <c r="C2102" t="s">
        <v>1</v>
      </c>
    </row>
    <row r="2103" spans="1:3" x14ac:dyDescent="0.2">
      <c r="A2103" t="s">
        <v>2064</v>
      </c>
      <c r="B2103" t="str">
        <f>"15219703944"</f>
        <v>15219703944</v>
      </c>
      <c r="C2103" t="s">
        <v>1</v>
      </c>
    </row>
    <row r="2104" spans="1:3" x14ac:dyDescent="0.2">
      <c r="A2104" t="s">
        <v>2065</v>
      </c>
      <c r="B2104" t="str">
        <f>"18207143130"</f>
        <v>18207143130</v>
      </c>
      <c r="C2104" t="s">
        <v>1</v>
      </c>
    </row>
    <row r="2105" spans="1:3" x14ac:dyDescent="0.2">
      <c r="A2105" t="s">
        <v>2066</v>
      </c>
      <c r="B2105" t="str">
        <f>"13108011670"</f>
        <v>13108011670</v>
      </c>
      <c r="C2105" t="s">
        <v>1</v>
      </c>
    </row>
    <row r="2106" spans="1:3" x14ac:dyDescent="0.2">
      <c r="A2106" t="s">
        <v>2067</v>
      </c>
      <c r="B2106" t="str">
        <f>"15100658491"</f>
        <v>15100658491</v>
      </c>
      <c r="C2106" t="s">
        <v>1</v>
      </c>
    </row>
    <row r="2107" spans="1:3" x14ac:dyDescent="0.2">
      <c r="A2107" t="s">
        <v>2068</v>
      </c>
      <c r="B2107" t="str">
        <f>"15875532362"</f>
        <v>15875532362</v>
      </c>
      <c r="C2107" t="s">
        <v>1</v>
      </c>
    </row>
    <row r="2108" spans="1:3" x14ac:dyDescent="0.2">
      <c r="A2108" t="s">
        <v>2069</v>
      </c>
      <c r="B2108" t="str">
        <f>"18749305294"</f>
        <v>18749305294</v>
      </c>
      <c r="C2108" t="s">
        <v>1</v>
      </c>
    </row>
    <row r="2109" spans="1:3" x14ac:dyDescent="0.2">
      <c r="A2109" t="s">
        <v>2070</v>
      </c>
      <c r="B2109" t="str">
        <f>"13784191155"</f>
        <v>13784191155</v>
      </c>
      <c r="C2109" t="s">
        <v>1</v>
      </c>
    </row>
    <row r="2110" spans="1:3" x14ac:dyDescent="0.2">
      <c r="A2110" t="s">
        <v>2071</v>
      </c>
      <c r="B2110" t="str">
        <f>"13626629992"</f>
        <v>13626629992</v>
      </c>
      <c r="C2110" t="s">
        <v>1</v>
      </c>
    </row>
    <row r="2111" spans="1:3" x14ac:dyDescent="0.2">
      <c r="A2111" t="s">
        <v>2072</v>
      </c>
      <c r="B2111" t="str">
        <f>"18228060087"</f>
        <v>18228060087</v>
      </c>
      <c r="C2111" t="s">
        <v>1</v>
      </c>
    </row>
    <row r="2112" spans="1:3" x14ac:dyDescent="0.2">
      <c r="A2112" t="s">
        <v>2073</v>
      </c>
      <c r="B2112" t="str">
        <f>"15938983223"</f>
        <v>15938983223</v>
      </c>
      <c r="C2112" t="s">
        <v>1</v>
      </c>
    </row>
    <row r="2113" spans="1:3" x14ac:dyDescent="0.2">
      <c r="A2113" t="s">
        <v>2074</v>
      </c>
      <c r="B2113" t="str">
        <f>"13976104511"</f>
        <v>13976104511</v>
      </c>
      <c r="C2113" t="s">
        <v>1</v>
      </c>
    </row>
    <row r="2114" spans="1:3" x14ac:dyDescent="0.2">
      <c r="A2114" t="s">
        <v>2075</v>
      </c>
      <c r="B2114" t="str">
        <f>"15081180503"</f>
        <v>15081180503</v>
      </c>
      <c r="C2114" t="s">
        <v>1</v>
      </c>
    </row>
    <row r="2115" spans="1:3" x14ac:dyDescent="0.2">
      <c r="A2115" t="s">
        <v>2076</v>
      </c>
      <c r="B2115" t="str">
        <f>"13011035691"</f>
        <v>13011035691</v>
      </c>
      <c r="C2115" t="s">
        <v>1</v>
      </c>
    </row>
    <row r="2116" spans="1:3" x14ac:dyDescent="0.2">
      <c r="A2116" t="s">
        <v>2077</v>
      </c>
      <c r="B2116" t="str">
        <f>"18852278085"</f>
        <v>18852278085</v>
      </c>
      <c r="C2116" t="s">
        <v>1</v>
      </c>
    </row>
    <row r="2117" spans="1:3" x14ac:dyDescent="0.2">
      <c r="A2117" t="s">
        <v>2078</v>
      </c>
      <c r="B2117" t="str">
        <f>"13515698650"</f>
        <v>13515698650</v>
      </c>
      <c r="C2117" t="s">
        <v>1</v>
      </c>
    </row>
    <row r="2118" spans="1:3" x14ac:dyDescent="0.2">
      <c r="A2118" t="s">
        <v>2079</v>
      </c>
      <c r="B2118" t="str">
        <f>"18610730548"</f>
        <v>18610730548</v>
      </c>
      <c r="C2118" t="s">
        <v>1</v>
      </c>
    </row>
    <row r="2119" spans="1:3" x14ac:dyDescent="0.2">
      <c r="A2119" t="s">
        <v>2080</v>
      </c>
      <c r="B2119" t="str">
        <f>"15131509016"</f>
        <v>15131509016</v>
      </c>
      <c r="C2119" t="s">
        <v>1</v>
      </c>
    </row>
    <row r="2120" spans="1:3" x14ac:dyDescent="0.2">
      <c r="A2120" t="s">
        <v>2081</v>
      </c>
      <c r="B2120" t="str">
        <f>"15142973586"</f>
        <v>15142973586</v>
      </c>
      <c r="C2120" t="s">
        <v>1</v>
      </c>
    </row>
    <row r="2121" spans="1:3" x14ac:dyDescent="0.2">
      <c r="A2121" t="s">
        <v>2082</v>
      </c>
      <c r="B2121" t="str">
        <f>"13648391070"</f>
        <v>13648391070</v>
      </c>
      <c r="C2121" t="s">
        <v>1</v>
      </c>
    </row>
    <row r="2122" spans="1:3" x14ac:dyDescent="0.2">
      <c r="A2122" t="s">
        <v>2083</v>
      </c>
      <c r="B2122" t="str">
        <f>"15879015113"</f>
        <v>15879015113</v>
      </c>
      <c r="C2122" t="s">
        <v>1</v>
      </c>
    </row>
    <row r="2123" spans="1:3" x14ac:dyDescent="0.2">
      <c r="A2123" t="s">
        <v>2084</v>
      </c>
      <c r="B2123" t="str">
        <f>"15970921920"</f>
        <v>15970921920</v>
      </c>
      <c r="C2123" t="s">
        <v>1</v>
      </c>
    </row>
    <row r="2124" spans="1:3" x14ac:dyDescent="0.2">
      <c r="A2124" t="s">
        <v>2085</v>
      </c>
      <c r="B2124" t="str">
        <f>"15897051247"</f>
        <v>15897051247</v>
      </c>
      <c r="C2124" t="s">
        <v>1</v>
      </c>
    </row>
    <row r="2125" spans="1:3" x14ac:dyDescent="0.2">
      <c r="A2125" t="s">
        <v>2086</v>
      </c>
      <c r="B2125" t="str">
        <f>"18845311903"</f>
        <v>18845311903</v>
      </c>
      <c r="C2125" t="s">
        <v>1</v>
      </c>
    </row>
    <row r="2126" spans="1:3" x14ac:dyDescent="0.2">
      <c r="A2126" t="s">
        <v>2087</v>
      </c>
      <c r="B2126" t="str">
        <f>"18309247104"</f>
        <v>18309247104</v>
      </c>
      <c r="C2126" t="s">
        <v>1</v>
      </c>
    </row>
    <row r="2127" spans="1:3" x14ac:dyDescent="0.2">
      <c r="A2127" t="s">
        <v>2088</v>
      </c>
      <c r="B2127" t="str">
        <f>"15971002393"</f>
        <v>15971002393</v>
      </c>
      <c r="C2127" t="s">
        <v>1</v>
      </c>
    </row>
    <row r="2128" spans="1:3" x14ac:dyDescent="0.2">
      <c r="A2128" t="s">
        <v>2089</v>
      </c>
      <c r="B2128" t="str">
        <f>"15855188514"</f>
        <v>15855188514</v>
      </c>
      <c r="C2128" t="s">
        <v>1</v>
      </c>
    </row>
    <row r="2129" spans="1:3" x14ac:dyDescent="0.2">
      <c r="A2129" t="s">
        <v>2090</v>
      </c>
      <c r="B2129" t="str">
        <f>"13722937903"</f>
        <v>13722937903</v>
      </c>
      <c r="C2129" t="s">
        <v>1</v>
      </c>
    </row>
    <row r="2130" spans="1:3" x14ac:dyDescent="0.2">
      <c r="A2130" t="s">
        <v>2091</v>
      </c>
      <c r="B2130" t="str">
        <f>"13674073024"</f>
        <v>13674073024</v>
      </c>
      <c r="C2130" t="s">
        <v>1</v>
      </c>
    </row>
    <row r="2131" spans="1:3" x14ac:dyDescent="0.2">
      <c r="A2131" t="s">
        <v>1986</v>
      </c>
      <c r="B2131" t="str">
        <f>"17621326550"</f>
        <v>17621326550</v>
      </c>
      <c r="C2131" t="s">
        <v>1</v>
      </c>
    </row>
    <row r="2132" spans="1:3" x14ac:dyDescent="0.2">
      <c r="A2132" t="s">
        <v>2092</v>
      </c>
      <c r="B2132" t="str">
        <f>"18656620639"</f>
        <v>18656620639</v>
      </c>
      <c r="C2132" t="s">
        <v>1</v>
      </c>
    </row>
    <row r="2133" spans="1:3" x14ac:dyDescent="0.2">
      <c r="A2133" t="s">
        <v>2093</v>
      </c>
      <c r="B2133" t="str">
        <f>"13601748627"</f>
        <v>13601748627</v>
      </c>
      <c r="C2133" t="s">
        <v>1</v>
      </c>
    </row>
    <row r="2134" spans="1:3" x14ac:dyDescent="0.2">
      <c r="A2134" t="s">
        <v>2094</v>
      </c>
      <c r="B2134" t="str">
        <f>"15246905214"</f>
        <v>15246905214</v>
      </c>
      <c r="C2134" t="s">
        <v>1</v>
      </c>
    </row>
    <row r="2135" spans="1:3" x14ac:dyDescent="0.2">
      <c r="A2135" t="s">
        <v>2095</v>
      </c>
      <c r="B2135" t="str">
        <f>"18170428113"</f>
        <v>18170428113</v>
      </c>
      <c r="C2135" t="s">
        <v>1</v>
      </c>
    </row>
    <row r="2136" spans="1:3" x14ac:dyDescent="0.2">
      <c r="A2136" t="s">
        <v>2096</v>
      </c>
      <c r="B2136" t="str">
        <f>"15197598209"</f>
        <v>15197598209</v>
      </c>
      <c r="C2136" t="s">
        <v>1</v>
      </c>
    </row>
    <row r="2137" spans="1:3" x14ac:dyDescent="0.2">
      <c r="A2137" t="s">
        <v>2097</v>
      </c>
      <c r="B2137" t="str">
        <f>"13713498526"</f>
        <v>13713498526</v>
      </c>
      <c r="C2137" t="s">
        <v>1</v>
      </c>
    </row>
    <row r="2138" spans="1:3" x14ac:dyDescent="0.2">
      <c r="A2138" t="s">
        <v>2098</v>
      </c>
      <c r="B2138" t="str">
        <f>"18302877856"</f>
        <v>18302877856</v>
      </c>
      <c r="C2138" t="s">
        <v>1</v>
      </c>
    </row>
    <row r="2139" spans="1:3" x14ac:dyDescent="0.2">
      <c r="A2139" t="s">
        <v>2099</v>
      </c>
      <c r="B2139" t="str">
        <f>"15197298322"</f>
        <v>15197298322</v>
      </c>
      <c r="C2139" t="s">
        <v>1</v>
      </c>
    </row>
    <row r="2140" spans="1:3" x14ac:dyDescent="0.2">
      <c r="A2140" t="s">
        <v>2100</v>
      </c>
      <c r="B2140" t="str">
        <f>"15699355014"</f>
        <v>15699355014</v>
      </c>
      <c r="C2140" t="s">
        <v>1</v>
      </c>
    </row>
    <row r="2141" spans="1:3" x14ac:dyDescent="0.2">
      <c r="A2141" t="s">
        <v>2101</v>
      </c>
      <c r="B2141" t="str">
        <f>"18612135208"</f>
        <v>18612135208</v>
      </c>
      <c r="C2141" t="s">
        <v>1</v>
      </c>
    </row>
    <row r="2142" spans="1:3" x14ac:dyDescent="0.2">
      <c r="A2142" t="s">
        <v>2102</v>
      </c>
      <c r="B2142" t="str">
        <f>"15105194560"</f>
        <v>15105194560</v>
      </c>
      <c r="C2142" t="s">
        <v>1</v>
      </c>
    </row>
    <row r="2143" spans="1:3" x14ac:dyDescent="0.2">
      <c r="A2143" t="s">
        <v>2103</v>
      </c>
      <c r="B2143" t="str">
        <f>"18223235508"</f>
        <v>18223235508</v>
      </c>
      <c r="C2143" t="s">
        <v>1</v>
      </c>
    </row>
    <row r="2144" spans="1:3" x14ac:dyDescent="0.2">
      <c r="A2144" t="s">
        <v>2104</v>
      </c>
      <c r="B2144" t="str">
        <f>"18718269483"</f>
        <v>18718269483</v>
      </c>
      <c r="C2144" t="s">
        <v>1</v>
      </c>
    </row>
    <row r="2145" spans="1:3" x14ac:dyDescent="0.2">
      <c r="A2145" t="s">
        <v>2105</v>
      </c>
      <c r="B2145" t="str">
        <f>"13776698368"</f>
        <v>13776698368</v>
      </c>
      <c r="C2145" t="s">
        <v>1</v>
      </c>
    </row>
    <row r="2146" spans="1:3" x14ac:dyDescent="0.2">
      <c r="A2146" t="s">
        <v>2106</v>
      </c>
      <c r="B2146" t="str">
        <f>"18379220008"</f>
        <v>18379220008</v>
      </c>
      <c r="C2146" t="s">
        <v>1</v>
      </c>
    </row>
    <row r="2147" spans="1:3" x14ac:dyDescent="0.2">
      <c r="A2147" t="s">
        <v>2107</v>
      </c>
      <c r="B2147" t="str">
        <f>"15003742323"</f>
        <v>15003742323</v>
      </c>
      <c r="C2147" t="s">
        <v>1</v>
      </c>
    </row>
    <row r="2148" spans="1:3" x14ac:dyDescent="0.2">
      <c r="A2148" t="s">
        <v>2108</v>
      </c>
      <c r="B2148" t="str">
        <f>"15073626622"</f>
        <v>15073626622</v>
      </c>
      <c r="C2148" t="s">
        <v>1</v>
      </c>
    </row>
    <row r="2149" spans="1:3" x14ac:dyDescent="0.2">
      <c r="A2149" t="s">
        <v>2109</v>
      </c>
      <c r="B2149" t="str">
        <f>"13908848011"</f>
        <v>13908848011</v>
      </c>
      <c r="C2149" t="s">
        <v>1</v>
      </c>
    </row>
    <row r="2150" spans="1:3" x14ac:dyDescent="0.2">
      <c r="A2150" t="s">
        <v>2110</v>
      </c>
      <c r="B2150" t="str">
        <f>"18700735961"</f>
        <v>18700735961</v>
      </c>
      <c r="C2150" t="s">
        <v>1</v>
      </c>
    </row>
    <row r="2151" spans="1:3" x14ac:dyDescent="0.2">
      <c r="A2151" t="s">
        <v>2111</v>
      </c>
      <c r="B2151" t="str">
        <f>"13516522879"</f>
        <v>13516522879</v>
      </c>
      <c r="C2151" t="s">
        <v>1</v>
      </c>
    </row>
    <row r="2152" spans="1:3" x14ac:dyDescent="0.2">
      <c r="A2152" t="s">
        <v>2112</v>
      </c>
      <c r="B2152" t="str">
        <f>"18953575007"</f>
        <v>18953575007</v>
      </c>
      <c r="C2152" t="s">
        <v>1</v>
      </c>
    </row>
    <row r="2153" spans="1:3" x14ac:dyDescent="0.2">
      <c r="A2153" t="s">
        <v>2113</v>
      </c>
      <c r="B2153" t="str">
        <f>"13667244099"</f>
        <v>13667244099</v>
      </c>
      <c r="C2153" t="s">
        <v>1</v>
      </c>
    </row>
    <row r="2154" spans="1:3" x14ac:dyDescent="0.2">
      <c r="A2154" t="s">
        <v>2114</v>
      </c>
      <c r="B2154" t="str">
        <f>"18219939933"</f>
        <v>18219939933</v>
      </c>
      <c r="C2154" t="s">
        <v>1</v>
      </c>
    </row>
    <row r="2155" spans="1:3" x14ac:dyDescent="0.2">
      <c r="A2155" t="s">
        <v>2115</v>
      </c>
      <c r="B2155" t="str">
        <f>"18288736840"</f>
        <v>18288736840</v>
      </c>
      <c r="C2155" t="s">
        <v>1</v>
      </c>
    </row>
    <row r="2156" spans="1:3" x14ac:dyDescent="0.2">
      <c r="A2156" t="s">
        <v>2116</v>
      </c>
      <c r="B2156" t="str">
        <f>"18653554453"</f>
        <v>18653554453</v>
      </c>
      <c r="C2156" t="s">
        <v>1</v>
      </c>
    </row>
    <row r="2157" spans="1:3" x14ac:dyDescent="0.2">
      <c r="A2157" t="s">
        <v>2117</v>
      </c>
      <c r="B2157" t="str">
        <f>"18345264438"</f>
        <v>18345264438</v>
      </c>
      <c r="C2157" t="s">
        <v>1</v>
      </c>
    </row>
    <row r="2158" spans="1:3" x14ac:dyDescent="0.2">
      <c r="A2158" t="s">
        <v>2118</v>
      </c>
      <c r="B2158" t="str">
        <f>"18218228688"</f>
        <v>18218228688</v>
      </c>
      <c r="C2158" t="s">
        <v>1</v>
      </c>
    </row>
    <row r="2159" spans="1:3" x14ac:dyDescent="0.2">
      <c r="A2159" t="s">
        <v>2119</v>
      </c>
      <c r="B2159" t="str">
        <f>"13822875994"</f>
        <v>13822875994</v>
      </c>
      <c r="C2159" t="s">
        <v>1</v>
      </c>
    </row>
    <row r="2160" spans="1:3" x14ac:dyDescent="0.2">
      <c r="A2160" t="s">
        <v>2120</v>
      </c>
      <c r="B2160" t="str">
        <f>"13115626665"</f>
        <v>13115626665</v>
      </c>
      <c r="C2160" t="s">
        <v>1</v>
      </c>
    </row>
    <row r="2161" spans="1:3" x14ac:dyDescent="0.2">
      <c r="A2161" t="s">
        <v>2121</v>
      </c>
      <c r="B2161" t="str">
        <f>"15135804712"</f>
        <v>15135804712</v>
      </c>
      <c r="C2161" t="s">
        <v>1</v>
      </c>
    </row>
    <row r="2162" spans="1:3" x14ac:dyDescent="0.2">
      <c r="A2162" t="s">
        <v>2122</v>
      </c>
      <c r="B2162" t="str">
        <f>"18157912005"</f>
        <v>18157912005</v>
      </c>
      <c r="C2162" t="s">
        <v>1</v>
      </c>
    </row>
    <row r="2163" spans="1:3" x14ac:dyDescent="0.2">
      <c r="A2163" t="s">
        <v>2031</v>
      </c>
      <c r="B2163" t="str">
        <f>"15377001809"</f>
        <v>15377001809</v>
      </c>
      <c r="C2163" t="s">
        <v>1</v>
      </c>
    </row>
    <row r="2164" spans="1:3" x14ac:dyDescent="0.2">
      <c r="A2164" t="s">
        <v>2123</v>
      </c>
      <c r="B2164" t="str">
        <f>"18723965645"</f>
        <v>18723965645</v>
      </c>
      <c r="C2164" t="s">
        <v>1</v>
      </c>
    </row>
    <row r="2165" spans="1:3" x14ac:dyDescent="0.2">
      <c r="A2165" t="s">
        <v>2124</v>
      </c>
      <c r="B2165" t="str">
        <f>"18005566513"</f>
        <v>18005566513</v>
      </c>
      <c r="C2165" t="s">
        <v>1</v>
      </c>
    </row>
    <row r="2166" spans="1:3" x14ac:dyDescent="0.2">
      <c r="A2166" t="s">
        <v>2125</v>
      </c>
      <c r="B2166" t="str">
        <f>"13709520944"</f>
        <v>13709520944</v>
      </c>
      <c r="C2166" t="s">
        <v>1</v>
      </c>
    </row>
    <row r="2167" spans="1:3" x14ac:dyDescent="0.2">
      <c r="A2167" t="s">
        <v>2126</v>
      </c>
      <c r="B2167" t="str">
        <f>"18115751698"</f>
        <v>18115751698</v>
      </c>
      <c r="C2167" t="s">
        <v>1</v>
      </c>
    </row>
    <row r="2168" spans="1:3" x14ac:dyDescent="0.2">
      <c r="A2168" t="s">
        <v>2127</v>
      </c>
      <c r="B2168" t="str">
        <f>"13488316606"</f>
        <v>13488316606</v>
      </c>
      <c r="C2168" t="s">
        <v>1</v>
      </c>
    </row>
    <row r="2169" spans="1:3" x14ac:dyDescent="0.2">
      <c r="A2169" t="s">
        <v>2128</v>
      </c>
      <c r="B2169" t="str">
        <f>"13338899103"</f>
        <v>13338899103</v>
      </c>
      <c r="C2169" t="s">
        <v>1</v>
      </c>
    </row>
    <row r="2170" spans="1:3" x14ac:dyDescent="0.2">
      <c r="A2170" t="s">
        <v>2129</v>
      </c>
      <c r="B2170" t="str">
        <f>"15859933460"</f>
        <v>15859933460</v>
      </c>
      <c r="C2170" t="s">
        <v>1</v>
      </c>
    </row>
    <row r="2171" spans="1:3" x14ac:dyDescent="0.2">
      <c r="A2171" t="s">
        <v>2130</v>
      </c>
      <c r="B2171" t="str">
        <f>"13843133570"</f>
        <v>13843133570</v>
      </c>
      <c r="C2171" t="s">
        <v>1</v>
      </c>
    </row>
    <row r="2172" spans="1:3" x14ac:dyDescent="0.2">
      <c r="A2172" t="s">
        <v>2131</v>
      </c>
      <c r="B2172" t="str">
        <f>"18981171238"</f>
        <v>18981171238</v>
      </c>
      <c r="C2172" t="s">
        <v>1</v>
      </c>
    </row>
    <row r="2173" spans="1:3" x14ac:dyDescent="0.2">
      <c r="A2173" t="s">
        <v>2132</v>
      </c>
      <c r="B2173" t="str">
        <f>"18056263377"</f>
        <v>18056263377</v>
      </c>
      <c r="C2173" t="s">
        <v>1</v>
      </c>
    </row>
    <row r="2174" spans="1:3" x14ac:dyDescent="0.2">
      <c r="A2174" t="s">
        <v>2133</v>
      </c>
      <c r="B2174" t="str">
        <f>"15886459527"</f>
        <v>15886459527</v>
      </c>
      <c r="C2174" t="s">
        <v>1</v>
      </c>
    </row>
    <row r="2175" spans="1:3" x14ac:dyDescent="0.2">
      <c r="A2175" t="s">
        <v>2134</v>
      </c>
      <c r="B2175" t="str">
        <f>"15993720897"</f>
        <v>15993720897</v>
      </c>
      <c r="C2175" t="s">
        <v>1</v>
      </c>
    </row>
    <row r="2176" spans="1:3" x14ac:dyDescent="0.2">
      <c r="A2176" t="s">
        <v>1364</v>
      </c>
      <c r="B2176" t="str">
        <f>"15075554520"</f>
        <v>15075554520</v>
      </c>
      <c r="C2176" t="s">
        <v>1</v>
      </c>
    </row>
    <row r="2177" spans="1:3" x14ac:dyDescent="0.2">
      <c r="A2177" t="s">
        <v>2135</v>
      </c>
      <c r="B2177" t="str">
        <f>"15252653750"</f>
        <v>15252653750</v>
      </c>
      <c r="C2177" t="s">
        <v>1</v>
      </c>
    </row>
    <row r="2178" spans="1:3" x14ac:dyDescent="0.2">
      <c r="A2178" t="s">
        <v>1209</v>
      </c>
      <c r="B2178" t="str">
        <f>"18292916976"</f>
        <v>18292916976</v>
      </c>
      <c r="C2178" t="s">
        <v>1</v>
      </c>
    </row>
    <row r="2179" spans="1:3" x14ac:dyDescent="0.2">
      <c r="A2179" t="s">
        <v>2136</v>
      </c>
      <c r="B2179" t="str">
        <f>"18475170711"</f>
        <v>18475170711</v>
      </c>
      <c r="C2179" t="s">
        <v>1</v>
      </c>
    </row>
    <row r="2180" spans="1:3" x14ac:dyDescent="0.2">
      <c r="A2180" t="s">
        <v>2137</v>
      </c>
      <c r="B2180" t="str">
        <f>"13677654120"</f>
        <v>13677654120</v>
      </c>
      <c r="C2180" t="s">
        <v>1</v>
      </c>
    </row>
    <row r="2181" spans="1:3" x14ac:dyDescent="0.2">
      <c r="A2181" t="s">
        <v>2138</v>
      </c>
      <c r="B2181" t="str">
        <f>"15888325929"</f>
        <v>15888325929</v>
      </c>
      <c r="C2181" t="s">
        <v>1</v>
      </c>
    </row>
    <row r="2182" spans="1:3" x14ac:dyDescent="0.2">
      <c r="A2182" t="s">
        <v>2139</v>
      </c>
      <c r="B2182" t="str">
        <f>"15860273272"</f>
        <v>15860273272</v>
      </c>
      <c r="C2182" t="s">
        <v>1</v>
      </c>
    </row>
    <row r="2183" spans="1:3" x14ac:dyDescent="0.2">
      <c r="A2183" t="s">
        <v>2140</v>
      </c>
      <c r="B2183" t="str">
        <f>"15998535133"</f>
        <v>15998535133</v>
      </c>
      <c r="C2183" t="s">
        <v>1</v>
      </c>
    </row>
    <row r="2184" spans="1:3" x14ac:dyDescent="0.2">
      <c r="A2184" t="s">
        <v>2141</v>
      </c>
      <c r="B2184" t="str">
        <f>"13035168616"</f>
        <v>13035168616</v>
      </c>
      <c r="C2184" t="s">
        <v>1</v>
      </c>
    </row>
    <row r="2185" spans="1:3" x14ac:dyDescent="0.2">
      <c r="A2185" t="s">
        <v>2142</v>
      </c>
      <c r="B2185" t="str">
        <f>"15302153057"</f>
        <v>15302153057</v>
      </c>
      <c r="C2185" t="s">
        <v>1</v>
      </c>
    </row>
    <row r="2186" spans="1:3" x14ac:dyDescent="0.2">
      <c r="A2186" t="s">
        <v>2143</v>
      </c>
      <c r="B2186" t="str">
        <f>"18202840615"</f>
        <v>18202840615</v>
      </c>
      <c r="C2186" t="s">
        <v>1</v>
      </c>
    </row>
    <row r="2187" spans="1:3" x14ac:dyDescent="0.2">
      <c r="A2187" t="s">
        <v>2144</v>
      </c>
      <c r="B2187" t="str">
        <f>"18237761866"</f>
        <v>18237761866</v>
      </c>
      <c r="C2187" t="s">
        <v>1</v>
      </c>
    </row>
    <row r="2188" spans="1:3" x14ac:dyDescent="0.2">
      <c r="A2188" t="s">
        <v>2145</v>
      </c>
      <c r="B2188" t="str">
        <f>"15258573963"</f>
        <v>15258573963</v>
      </c>
      <c r="C2188" t="s">
        <v>1</v>
      </c>
    </row>
    <row r="2189" spans="1:3" x14ac:dyDescent="0.2">
      <c r="A2189" t="s">
        <v>2146</v>
      </c>
      <c r="B2189" t="str">
        <f>"13988459535"</f>
        <v>13988459535</v>
      </c>
      <c r="C2189" t="s">
        <v>1</v>
      </c>
    </row>
    <row r="2190" spans="1:3" x14ac:dyDescent="0.2">
      <c r="A2190" t="s">
        <v>171</v>
      </c>
      <c r="B2190" t="str">
        <f>"13966248410"</f>
        <v>13966248410</v>
      </c>
      <c r="C2190" t="s">
        <v>1</v>
      </c>
    </row>
    <row r="2191" spans="1:3" x14ac:dyDescent="0.2">
      <c r="A2191" t="s">
        <v>2147</v>
      </c>
      <c r="B2191" t="str">
        <f>"18586170157"</f>
        <v>18586170157</v>
      </c>
      <c r="C2191" t="s">
        <v>1</v>
      </c>
    </row>
    <row r="2192" spans="1:3" x14ac:dyDescent="0.2">
      <c r="A2192" t="s">
        <v>2148</v>
      </c>
      <c r="B2192" t="str">
        <f>"14715475716"</f>
        <v>14715475716</v>
      </c>
      <c r="C2192" t="s">
        <v>1</v>
      </c>
    </row>
    <row r="2193" spans="1:3" x14ac:dyDescent="0.2">
      <c r="A2193" t="s">
        <v>2149</v>
      </c>
      <c r="B2193" t="str">
        <f>"17606568403"</f>
        <v>17606568403</v>
      </c>
      <c r="C2193" t="s">
        <v>1</v>
      </c>
    </row>
    <row r="2194" spans="1:3" x14ac:dyDescent="0.2">
      <c r="A2194" t="s">
        <v>2150</v>
      </c>
      <c r="B2194" t="str">
        <f>"18789928631"</f>
        <v>18789928631</v>
      </c>
      <c r="C2194" t="s">
        <v>1</v>
      </c>
    </row>
    <row r="2195" spans="1:3" x14ac:dyDescent="0.2">
      <c r="A2195" t="s">
        <v>2151</v>
      </c>
      <c r="B2195" t="str">
        <f>"15559582820"</f>
        <v>15559582820</v>
      </c>
      <c r="C2195" t="s">
        <v>1</v>
      </c>
    </row>
    <row r="2196" spans="1:3" x14ac:dyDescent="0.2">
      <c r="A2196" t="s">
        <v>2152</v>
      </c>
      <c r="B2196" t="str">
        <f>"13145666088"</f>
        <v>13145666088</v>
      </c>
      <c r="C2196" t="s">
        <v>1</v>
      </c>
    </row>
    <row r="2197" spans="1:3" x14ac:dyDescent="0.2">
      <c r="A2197" t="s">
        <v>2153</v>
      </c>
      <c r="B2197" t="str">
        <f>"18550490179"</f>
        <v>18550490179</v>
      </c>
      <c r="C2197" t="s">
        <v>1</v>
      </c>
    </row>
    <row r="2198" spans="1:3" x14ac:dyDescent="0.2">
      <c r="A2198" t="s">
        <v>2154</v>
      </c>
      <c r="B2198" t="str">
        <f>"14702444408"</f>
        <v>14702444408</v>
      </c>
      <c r="C2198" t="s">
        <v>1</v>
      </c>
    </row>
    <row r="2199" spans="1:3" x14ac:dyDescent="0.2">
      <c r="A2199" t="s">
        <v>2155</v>
      </c>
      <c r="B2199" t="str">
        <f>"15947194012"</f>
        <v>15947194012</v>
      </c>
      <c r="C2199" t="s">
        <v>1</v>
      </c>
    </row>
    <row r="2200" spans="1:3" x14ac:dyDescent="0.2">
      <c r="A2200" t="s">
        <v>2156</v>
      </c>
      <c r="B2200" t="str">
        <f>"15720670525"</f>
        <v>15720670525</v>
      </c>
      <c r="C2200" t="s">
        <v>1</v>
      </c>
    </row>
    <row r="2201" spans="1:3" x14ac:dyDescent="0.2">
      <c r="A2201" t="s">
        <v>2157</v>
      </c>
      <c r="B2201" t="str">
        <f>"13500478379"</f>
        <v>13500478379</v>
      </c>
      <c r="C2201" t="s">
        <v>1</v>
      </c>
    </row>
    <row r="2202" spans="1:3" x14ac:dyDescent="0.2">
      <c r="A2202" t="s">
        <v>2158</v>
      </c>
      <c r="B2202" t="str">
        <f>"15165158187"</f>
        <v>15165158187</v>
      </c>
      <c r="C2202" t="s">
        <v>1</v>
      </c>
    </row>
    <row r="2203" spans="1:3" x14ac:dyDescent="0.2">
      <c r="A2203" t="s">
        <v>2159</v>
      </c>
      <c r="B2203" t="str">
        <f>"15093912486"</f>
        <v>15093912486</v>
      </c>
      <c r="C2203" t="s">
        <v>1</v>
      </c>
    </row>
    <row r="2204" spans="1:3" x14ac:dyDescent="0.2">
      <c r="A2204" t="s">
        <v>2160</v>
      </c>
      <c r="B2204" t="str">
        <f>"13574119478"</f>
        <v>13574119478</v>
      </c>
      <c r="C2204" t="s">
        <v>1</v>
      </c>
    </row>
    <row r="2205" spans="1:3" x14ac:dyDescent="0.2">
      <c r="A2205" t="s">
        <v>2161</v>
      </c>
      <c r="B2205" t="str">
        <f>"18583942101"</f>
        <v>18583942101</v>
      </c>
      <c r="C2205" t="s">
        <v>1</v>
      </c>
    </row>
    <row r="2206" spans="1:3" x14ac:dyDescent="0.2">
      <c r="A2206" t="s">
        <v>2162</v>
      </c>
      <c r="B2206" t="str">
        <f>"13102736521"</f>
        <v>13102736521</v>
      </c>
      <c r="C2206" t="s">
        <v>1</v>
      </c>
    </row>
    <row r="2207" spans="1:3" x14ac:dyDescent="0.2">
      <c r="A2207" t="s">
        <v>2163</v>
      </c>
      <c r="B2207" t="str">
        <f>"13513680004"</f>
        <v>13513680004</v>
      </c>
      <c r="C2207" t="s">
        <v>1</v>
      </c>
    </row>
    <row r="2208" spans="1:3" x14ac:dyDescent="0.2">
      <c r="A2208" t="s">
        <v>2164</v>
      </c>
      <c r="B2208" t="str">
        <f>"18284244177"</f>
        <v>18284244177</v>
      </c>
      <c r="C2208" t="s">
        <v>1</v>
      </c>
    </row>
    <row r="2209" spans="1:3" x14ac:dyDescent="0.2">
      <c r="A2209" t="s">
        <v>2165</v>
      </c>
      <c r="B2209" t="str">
        <f>"18288700924"</f>
        <v>18288700924</v>
      </c>
      <c r="C2209" t="s">
        <v>1</v>
      </c>
    </row>
    <row r="2210" spans="1:3" x14ac:dyDescent="0.2">
      <c r="A2210" t="s">
        <v>2166</v>
      </c>
      <c r="B2210" t="str">
        <f>"13405466733"</f>
        <v>13405466733</v>
      </c>
      <c r="C2210" t="s">
        <v>1</v>
      </c>
    </row>
    <row r="2211" spans="1:3" x14ac:dyDescent="0.2">
      <c r="A2211" t="s">
        <v>2167</v>
      </c>
      <c r="B2211" t="str">
        <f>"13880358747"</f>
        <v>13880358747</v>
      </c>
      <c r="C2211" t="s">
        <v>1</v>
      </c>
    </row>
    <row r="2212" spans="1:3" x14ac:dyDescent="0.2">
      <c r="A2212" t="s">
        <v>2168</v>
      </c>
      <c r="B2212" t="str">
        <f>"13766157773"</f>
        <v>13766157773</v>
      </c>
      <c r="C2212" t="s">
        <v>1</v>
      </c>
    </row>
    <row r="2213" spans="1:3" x14ac:dyDescent="0.2">
      <c r="A2213" t="s">
        <v>2169</v>
      </c>
      <c r="B2213" t="str">
        <f>"13601439892"</f>
        <v>13601439892</v>
      </c>
      <c r="C2213" t="s">
        <v>1</v>
      </c>
    </row>
    <row r="2214" spans="1:3" x14ac:dyDescent="0.2">
      <c r="A2214" t="s">
        <v>2170</v>
      </c>
      <c r="B2214" t="str">
        <f>"15776424710"</f>
        <v>15776424710</v>
      </c>
      <c r="C2214" t="s">
        <v>1</v>
      </c>
    </row>
    <row r="2215" spans="1:3" x14ac:dyDescent="0.2">
      <c r="A2215" t="s">
        <v>2171</v>
      </c>
      <c r="B2215" t="str">
        <f>"15162690949"</f>
        <v>15162690949</v>
      </c>
      <c r="C2215" t="s">
        <v>1</v>
      </c>
    </row>
    <row r="2216" spans="1:3" x14ac:dyDescent="0.2">
      <c r="A2216" t="s">
        <v>2172</v>
      </c>
      <c r="B2216" t="str">
        <f>"15769937225"</f>
        <v>15769937225</v>
      </c>
      <c r="C2216" t="s">
        <v>1</v>
      </c>
    </row>
    <row r="2217" spans="1:3" x14ac:dyDescent="0.2">
      <c r="A2217" t="s">
        <v>2173</v>
      </c>
      <c r="B2217" t="str">
        <f>"18635661717"</f>
        <v>18635661717</v>
      </c>
      <c r="C2217" t="s">
        <v>1</v>
      </c>
    </row>
    <row r="2218" spans="1:3" x14ac:dyDescent="0.2">
      <c r="A2218" t="s">
        <v>2174</v>
      </c>
      <c r="B2218" t="str">
        <f>"15892625237"</f>
        <v>15892625237</v>
      </c>
      <c r="C2218" t="s">
        <v>1</v>
      </c>
    </row>
    <row r="2219" spans="1:3" x14ac:dyDescent="0.2">
      <c r="A2219" t="s">
        <v>2175</v>
      </c>
      <c r="B2219" t="str">
        <f>"13686555052"</f>
        <v>13686555052</v>
      </c>
      <c r="C2219" t="s">
        <v>1</v>
      </c>
    </row>
    <row r="2220" spans="1:3" x14ac:dyDescent="0.2">
      <c r="A2220" t="s">
        <v>2176</v>
      </c>
      <c r="B2220" t="str">
        <f>"13569615131"</f>
        <v>13569615131</v>
      </c>
      <c r="C2220" t="s">
        <v>1</v>
      </c>
    </row>
    <row r="2221" spans="1:3" x14ac:dyDescent="0.2">
      <c r="A2221" t="s">
        <v>2177</v>
      </c>
      <c r="B2221" t="str">
        <f>"18234965251"</f>
        <v>18234965251</v>
      </c>
      <c r="C2221" t="s">
        <v>1</v>
      </c>
    </row>
    <row r="2222" spans="1:3" x14ac:dyDescent="0.2">
      <c r="A2222" t="s">
        <v>2178</v>
      </c>
      <c r="B2222" t="str">
        <f>"15029994650"</f>
        <v>15029994650</v>
      </c>
      <c r="C2222" t="s">
        <v>1</v>
      </c>
    </row>
    <row r="2223" spans="1:3" x14ac:dyDescent="0.2">
      <c r="A2223" t="s">
        <v>2179</v>
      </c>
      <c r="B2223" t="str">
        <f>"15116931075"</f>
        <v>15116931075</v>
      </c>
      <c r="C2223" t="s">
        <v>1</v>
      </c>
    </row>
    <row r="2224" spans="1:3" x14ac:dyDescent="0.2">
      <c r="A2224" t="s">
        <v>2180</v>
      </c>
      <c r="B2224" t="str">
        <f>"15366477666"</f>
        <v>15366477666</v>
      </c>
      <c r="C2224" t="s">
        <v>1</v>
      </c>
    </row>
    <row r="2225" spans="1:3" x14ac:dyDescent="0.2">
      <c r="A2225" t="s">
        <v>2181</v>
      </c>
      <c r="B2225" t="str">
        <f>"13600542890"</f>
        <v>13600542890</v>
      </c>
      <c r="C2225" t="s">
        <v>1</v>
      </c>
    </row>
    <row r="2226" spans="1:3" x14ac:dyDescent="0.2">
      <c r="A2226" t="s">
        <v>1022</v>
      </c>
      <c r="B2226" t="str">
        <f>"17756589772"</f>
        <v>17756589772</v>
      </c>
      <c r="C2226" t="s">
        <v>1</v>
      </c>
    </row>
    <row r="2227" spans="1:3" x14ac:dyDescent="0.2">
      <c r="A2227" t="s">
        <v>2182</v>
      </c>
      <c r="B2227" t="str">
        <f>"13855798002"</f>
        <v>13855798002</v>
      </c>
      <c r="C2227" t="s">
        <v>1</v>
      </c>
    </row>
    <row r="2228" spans="1:3" x14ac:dyDescent="0.2">
      <c r="A2228" t="s">
        <v>2183</v>
      </c>
      <c r="B2228" t="str">
        <f>"18879418894"</f>
        <v>18879418894</v>
      </c>
      <c r="C2228" t="s">
        <v>1</v>
      </c>
    </row>
    <row r="2229" spans="1:3" x14ac:dyDescent="0.2">
      <c r="A2229" t="s">
        <v>2184</v>
      </c>
      <c r="B2229" t="str">
        <f>"15013284864"</f>
        <v>15013284864</v>
      </c>
      <c r="C2229" t="s">
        <v>1</v>
      </c>
    </row>
    <row r="2230" spans="1:3" x14ac:dyDescent="0.2">
      <c r="A2230" t="s">
        <v>2185</v>
      </c>
      <c r="B2230" t="str">
        <f>"13675674444"</f>
        <v>13675674444</v>
      </c>
      <c r="C2230" t="s">
        <v>1</v>
      </c>
    </row>
    <row r="2231" spans="1:3" x14ac:dyDescent="0.2">
      <c r="A2231" t="s">
        <v>2186</v>
      </c>
      <c r="B2231" t="str">
        <f>"15044448714"</f>
        <v>15044448714</v>
      </c>
      <c r="C2231" t="s">
        <v>1</v>
      </c>
    </row>
    <row r="2232" spans="1:3" x14ac:dyDescent="0.2">
      <c r="A2232" t="s">
        <v>2187</v>
      </c>
      <c r="B2232" t="str">
        <f>"18349184313"</f>
        <v>18349184313</v>
      </c>
      <c r="C2232" t="s">
        <v>1</v>
      </c>
    </row>
    <row r="2233" spans="1:3" x14ac:dyDescent="0.2">
      <c r="A2233" t="s">
        <v>2188</v>
      </c>
      <c r="B2233" t="str">
        <f>"17561420106"</f>
        <v>17561420106</v>
      </c>
      <c r="C2233" t="s">
        <v>1</v>
      </c>
    </row>
    <row r="2234" spans="1:3" x14ac:dyDescent="0.2">
      <c r="A2234" t="s">
        <v>2189</v>
      </c>
      <c r="B2234" t="str">
        <f>"18719427658"</f>
        <v>18719427658</v>
      </c>
      <c r="C2234" t="s">
        <v>1</v>
      </c>
    </row>
    <row r="2235" spans="1:3" x14ac:dyDescent="0.2">
      <c r="A2235" t="s">
        <v>2190</v>
      </c>
      <c r="B2235" t="str">
        <f>"18323884494"</f>
        <v>18323884494</v>
      </c>
      <c r="C2235" t="s">
        <v>1</v>
      </c>
    </row>
    <row r="2236" spans="1:3" x14ac:dyDescent="0.2">
      <c r="A2236" t="s">
        <v>2191</v>
      </c>
      <c r="B2236" t="str">
        <f>"18157370602"</f>
        <v>18157370602</v>
      </c>
      <c r="C2236" t="s">
        <v>1</v>
      </c>
    </row>
    <row r="2237" spans="1:3" x14ac:dyDescent="0.2">
      <c r="A2237" t="s">
        <v>2192</v>
      </c>
      <c r="B2237" t="str">
        <f>"13953950622"</f>
        <v>13953950622</v>
      </c>
      <c r="C2237" t="s">
        <v>1</v>
      </c>
    </row>
    <row r="2238" spans="1:3" x14ac:dyDescent="0.2">
      <c r="A2238" t="s">
        <v>2193</v>
      </c>
      <c r="B2238" t="str">
        <f>"18395705067"</f>
        <v>18395705067</v>
      </c>
      <c r="C2238" t="s">
        <v>1</v>
      </c>
    </row>
    <row r="2239" spans="1:3" x14ac:dyDescent="0.2">
      <c r="A2239" t="s">
        <v>2194</v>
      </c>
      <c r="B2239" t="str">
        <f>"15858826243"</f>
        <v>15858826243</v>
      </c>
      <c r="C2239" t="s">
        <v>1</v>
      </c>
    </row>
    <row r="2240" spans="1:3" x14ac:dyDescent="0.2">
      <c r="A2240" t="s">
        <v>2195</v>
      </c>
      <c r="B2240" t="str">
        <f>"18250154281"</f>
        <v>18250154281</v>
      </c>
      <c r="C2240" t="s">
        <v>1</v>
      </c>
    </row>
    <row r="2241" spans="1:3" x14ac:dyDescent="0.2">
      <c r="A2241" t="s">
        <v>2196</v>
      </c>
      <c r="B2241" t="str">
        <f>"13679071730"</f>
        <v>13679071730</v>
      </c>
      <c r="C2241" t="s">
        <v>1</v>
      </c>
    </row>
    <row r="2242" spans="1:3" x14ac:dyDescent="0.2">
      <c r="A2242" t="s">
        <v>2197</v>
      </c>
      <c r="B2242" t="str">
        <f>"15306453786"</f>
        <v>15306453786</v>
      </c>
      <c r="C2242" t="s">
        <v>1</v>
      </c>
    </row>
    <row r="2243" spans="1:3" x14ac:dyDescent="0.2">
      <c r="A2243" t="s">
        <v>2198</v>
      </c>
      <c r="B2243" t="str">
        <f>"15110310417"</f>
        <v>15110310417</v>
      </c>
      <c r="C2243" t="s">
        <v>1</v>
      </c>
    </row>
    <row r="2244" spans="1:3" x14ac:dyDescent="0.2">
      <c r="A2244" t="s">
        <v>2199</v>
      </c>
      <c r="B2244" t="str">
        <f>"18628624403"</f>
        <v>18628624403</v>
      </c>
      <c r="C2244" t="s">
        <v>1</v>
      </c>
    </row>
    <row r="2245" spans="1:3" x14ac:dyDescent="0.2">
      <c r="A2245" t="s">
        <v>2200</v>
      </c>
      <c r="B2245" t="str">
        <f>"13177637759"</f>
        <v>13177637759</v>
      </c>
      <c r="C2245" t="s">
        <v>1</v>
      </c>
    </row>
    <row r="2246" spans="1:3" x14ac:dyDescent="0.2">
      <c r="A2246" t="s">
        <v>2201</v>
      </c>
      <c r="B2246" t="str">
        <f>"13485327437"</f>
        <v>13485327437</v>
      </c>
      <c r="C2246" t="s">
        <v>1</v>
      </c>
    </row>
    <row r="2247" spans="1:3" x14ac:dyDescent="0.2">
      <c r="A2247" t="s">
        <v>2202</v>
      </c>
      <c r="B2247" t="str">
        <f>"18677946022"</f>
        <v>18677946022</v>
      </c>
      <c r="C2247" t="s">
        <v>1</v>
      </c>
    </row>
    <row r="2248" spans="1:3" x14ac:dyDescent="0.2">
      <c r="A2248" t="s">
        <v>2203</v>
      </c>
      <c r="B2248" t="str">
        <f>"18559083668"</f>
        <v>18559083668</v>
      </c>
      <c r="C2248" t="s">
        <v>1</v>
      </c>
    </row>
    <row r="2249" spans="1:3" x14ac:dyDescent="0.2">
      <c r="A2249" t="s">
        <v>408</v>
      </c>
      <c r="B2249" t="str">
        <f>"15835558991"</f>
        <v>15835558991</v>
      </c>
      <c r="C2249" t="s">
        <v>1</v>
      </c>
    </row>
    <row r="2250" spans="1:3" x14ac:dyDescent="0.2">
      <c r="A2250" t="s">
        <v>2204</v>
      </c>
      <c r="B2250" t="str">
        <f>"13824810015"</f>
        <v>13824810015</v>
      </c>
      <c r="C2250" t="s">
        <v>1</v>
      </c>
    </row>
    <row r="2251" spans="1:3" x14ac:dyDescent="0.2">
      <c r="A2251" t="s">
        <v>2205</v>
      </c>
      <c r="B2251" t="str">
        <f>"15393638106"</f>
        <v>15393638106</v>
      </c>
      <c r="C2251" t="s">
        <v>1</v>
      </c>
    </row>
    <row r="2252" spans="1:3" x14ac:dyDescent="0.2">
      <c r="A2252" t="s">
        <v>2206</v>
      </c>
      <c r="B2252" t="str">
        <f>"15016730122"</f>
        <v>15016730122</v>
      </c>
      <c r="C2252" t="s">
        <v>1</v>
      </c>
    </row>
    <row r="2253" spans="1:3" x14ac:dyDescent="0.2">
      <c r="A2253" t="s">
        <v>2207</v>
      </c>
      <c r="B2253" t="str">
        <f>"18516636055"</f>
        <v>18516636055</v>
      </c>
      <c r="C2253" t="s">
        <v>1</v>
      </c>
    </row>
    <row r="2254" spans="1:3" x14ac:dyDescent="0.2">
      <c r="A2254" t="s">
        <v>2208</v>
      </c>
      <c r="B2254" t="str">
        <f>"13673334025"</f>
        <v>13673334025</v>
      </c>
      <c r="C2254" t="s">
        <v>1</v>
      </c>
    </row>
    <row r="2255" spans="1:3" x14ac:dyDescent="0.2">
      <c r="A2255" t="s">
        <v>2209</v>
      </c>
      <c r="B2255" t="str">
        <f>"13723610574"</f>
        <v>13723610574</v>
      </c>
      <c r="C2255" t="s">
        <v>1</v>
      </c>
    </row>
    <row r="2256" spans="1:3" x14ac:dyDescent="0.2">
      <c r="A2256" t="s">
        <v>2210</v>
      </c>
      <c r="B2256" t="str">
        <f>"18326980753"</f>
        <v>18326980753</v>
      </c>
      <c r="C2256" t="s">
        <v>1</v>
      </c>
    </row>
    <row r="2257" spans="1:3" x14ac:dyDescent="0.2">
      <c r="A2257" t="s">
        <v>2211</v>
      </c>
      <c r="B2257" t="str">
        <f>"15805322799"</f>
        <v>15805322799</v>
      </c>
      <c r="C2257" t="s">
        <v>1</v>
      </c>
    </row>
    <row r="2258" spans="1:3" x14ac:dyDescent="0.2">
      <c r="A2258" t="s">
        <v>2212</v>
      </c>
      <c r="B2258" t="str">
        <f>"13179137775"</f>
        <v>13179137775</v>
      </c>
      <c r="C2258" t="s">
        <v>1</v>
      </c>
    </row>
    <row r="2259" spans="1:3" x14ac:dyDescent="0.2">
      <c r="A2259" t="s">
        <v>2213</v>
      </c>
      <c r="B2259" t="str">
        <f>"15144394309"</f>
        <v>15144394309</v>
      </c>
      <c r="C2259" t="s">
        <v>1</v>
      </c>
    </row>
    <row r="2260" spans="1:3" x14ac:dyDescent="0.2">
      <c r="A2260" t="s">
        <v>2214</v>
      </c>
      <c r="B2260" t="str">
        <f>"17666242553"</f>
        <v>17666242553</v>
      </c>
      <c r="C2260" t="s">
        <v>1</v>
      </c>
    </row>
    <row r="2261" spans="1:3" x14ac:dyDescent="0.2">
      <c r="A2261" t="s">
        <v>2215</v>
      </c>
      <c r="B2261" t="str">
        <f>"13860619890"</f>
        <v>13860619890</v>
      </c>
      <c r="C2261" t="s">
        <v>1</v>
      </c>
    </row>
    <row r="2262" spans="1:3" x14ac:dyDescent="0.2">
      <c r="A2262" t="s">
        <v>2216</v>
      </c>
      <c r="B2262" t="str">
        <f>"17771731184"</f>
        <v>17771731184</v>
      </c>
      <c r="C2262" t="s">
        <v>1</v>
      </c>
    </row>
    <row r="2263" spans="1:3" x14ac:dyDescent="0.2">
      <c r="A2263" t="s">
        <v>2217</v>
      </c>
      <c r="B2263" t="str">
        <f>"15861053668"</f>
        <v>15861053668</v>
      </c>
      <c r="C2263" t="s">
        <v>1</v>
      </c>
    </row>
    <row r="2264" spans="1:3" x14ac:dyDescent="0.2">
      <c r="A2264" t="s">
        <v>2218</v>
      </c>
      <c r="B2264" t="str">
        <f>"18752067258"</f>
        <v>18752067258</v>
      </c>
      <c r="C2264" t="s">
        <v>1</v>
      </c>
    </row>
    <row r="2265" spans="1:3" x14ac:dyDescent="0.2">
      <c r="A2265" t="s">
        <v>2219</v>
      </c>
      <c r="B2265" t="str">
        <f>"13416980454"</f>
        <v>13416980454</v>
      </c>
      <c r="C2265" t="s">
        <v>1</v>
      </c>
    </row>
    <row r="2266" spans="1:3" x14ac:dyDescent="0.2">
      <c r="A2266" t="s">
        <v>2220</v>
      </c>
      <c r="B2266" t="str">
        <f>"18696980177"</f>
        <v>18696980177</v>
      </c>
      <c r="C2266" t="s">
        <v>1</v>
      </c>
    </row>
    <row r="2267" spans="1:3" x14ac:dyDescent="0.2">
      <c r="A2267" t="s">
        <v>2221</v>
      </c>
      <c r="B2267" t="str">
        <f>"13750309365"</f>
        <v>13750309365</v>
      </c>
      <c r="C2267" t="s">
        <v>1</v>
      </c>
    </row>
    <row r="2268" spans="1:3" x14ac:dyDescent="0.2">
      <c r="A2268" t="s">
        <v>2222</v>
      </c>
      <c r="B2268" t="str">
        <f>"15569697321"</f>
        <v>15569697321</v>
      </c>
      <c r="C2268" t="s">
        <v>1</v>
      </c>
    </row>
    <row r="2269" spans="1:3" x14ac:dyDescent="0.2">
      <c r="A2269" t="s">
        <v>2223</v>
      </c>
      <c r="B2269" t="str">
        <f>"15856918193"</f>
        <v>15856918193</v>
      </c>
      <c r="C2269" t="s">
        <v>1</v>
      </c>
    </row>
    <row r="2270" spans="1:3" x14ac:dyDescent="0.2">
      <c r="A2270" t="s">
        <v>2224</v>
      </c>
      <c r="B2270" t="str">
        <f>"13288693282"</f>
        <v>13288693282</v>
      </c>
      <c r="C2270" t="s">
        <v>1</v>
      </c>
    </row>
    <row r="2271" spans="1:3" x14ac:dyDescent="0.2">
      <c r="A2271" t="s">
        <v>2225</v>
      </c>
      <c r="B2271" t="str">
        <f>"15037903716"</f>
        <v>15037903716</v>
      </c>
      <c r="C2271" t="s">
        <v>1</v>
      </c>
    </row>
    <row r="2272" spans="1:3" x14ac:dyDescent="0.2">
      <c r="A2272" t="s">
        <v>2226</v>
      </c>
      <c r="B2272" t="str">
        <f>"15945289397"</f>
        <v>15945289397</v>
      </c>
      <c r="C2272" t="s">
        <v>1</v>
      </c>
    </row>
    <row r="2273" spans="1:3" x14ac:dyDescent="0.2">
      <c r="A2273" t="s">
        <v>2227</v>
      </c>
      <c r="B2273" t="str">
        <f>"18887871287"</f>
        <v>18887871287</v>
      </c>
      <c r="C2273" t="s">
        <v>1</v>
      </c>
    </row>
    <row r="2274" spans="1:3" x14ac:dyDescent="0.2">
      <c r="A2274" t="s">
        <v>2228</v>
      </c>
      <c r="B2274" t="str">
        <f>"15930393925"</f>
        <v>15930393925</v>
      </c>
      <c r="C2274" t="s">
        <v>1</v>
      </c>
    </row>
    <row r="2275" spans="1:3" x14ac:dyDescent="0.2">
      <c r="A2275" t="s">
        <v>2229</v>
      </c>
      <c r="B2275" t="str">
        <f>"18179053002"</f>
        <v>18179053002</v>
      </c>
      <c r="C2275" t="s">
        <v>1</v>
      </c>
    </row>
    <row r="2276" spans="1:3" x14ac:dyDescent="0.2">
      <c r="A2276" t="s">
        <v>2230</v>
      </c>
      <c r="B2276" t="str">
        <f>"18292604131"</f>
        <v>18292604131</v>
      </c>
      <c r="C2276" t="s">
        <v>1</v>
      </c>
    </row>
    <row r="2277" spans="1:3" x14ac:dyDescent="0.2">
      <c r="A2277" t="s">
        <v>109</v>
      </c>
      <c r="B2277" t="str">
        <f>"18783308409"</f>
        <v>18783308409</v>
      </c>
      <c r="C2277" t="s">
        <v>1</v>
      </c>
    </row>
    <row r="2278" spans="1:3" x14ac:dyDescent="0.2">
      <c r="A2278" t="s">
        <v>2231</v>
      </c>
      <c r="B2278" t="str">
        <f>"15966104433"</f>
        <v>15966104433</v>
      </c>
      <c r="C2278" t="s">
        <v>1</v>
      </c>
    </row>
    <row r="2279" spans="1:3" x14ac:dyDescent="0.2">
      <c r="A2279" t="s">
        <v>2232</v>
      </c>
      <c r="B2279" t="str">
        <f>"13843047475"</f>
        <v>13843047475</v>
      </c>
      <c r="C2279" t="s">
        <v>1</v>
      </c>
    </row>
    <row r="2280" spans="1:3" x14ac:dyDescent="0.2">
      <c r="A2280" t="s">
        <v>2233</v>
      </c>
      <c r="B2280" t="str">
        <f>"13361383020"</f>
        <v>13361383020</v>
      </c>
      <c r="C2280" t="s">
        <v>1</v>
      </c>
    </row>
    <row r="2281" spans="1:3" x14ac:dyDescent="0.2">
      <c r="A2281" t="s">
        <v>2234</v>
      </c>
      <c r="B2281" t="str">
        <f>"18384217544"</f>
        <v>18384217544</v>
      </c>
      <c r="C2281" t="s">
        <v>1</v>
      </c>
    </row>
    <row r="2282" spans="1:3" x14ac:dyDescent="0.2">
      <c r="A2282" t="s">
        <v>2235</v>
      </c>
      <c r="B2282" t="str">
        <f>"13539371844"</f>
        <v>13539371844</v>
      </c>
      <c r="C2282" t="s">
        <v>1</v>
      </c>
    </row>
    <row r="2283" spans="1:3" x14ac:dyDescent="0.2">
      <c r="A2283" t="s">
        <v>2236</v>
      </c>
      <c r="B2283" t="str">
        <f>"18375236360"</f>
        <v>18375236360</v>
      </c>
      <c r="C2283" t="s">
        <v>1</v>
      </c>
    </row>
    <row r="2284" spans="1:3" x14ac:dyDescent="0.2">
      <c r="A2284" t="s">
        <v>1774</v>
      </c>
      <c r="B2284" t="str">
        <f>"18385582809"</f>
        <v>18385582809</v>
      </c>
      <c r="C2284" t="s">
        <v>1</v>
      </c>
    </row>
    <row r="2285" spans="1:3" x14ac:dyDescent="0.2">
      <c r="A2285" t="s">
        <v>2237</v>
      </c>
      <c r="B2285" t="str">
        <f>"18779139843"</f>
        <v>18779139843</v>
      </c>
      <c r="C2285" t="s">
        <v>1</v>
      </c>
    </row>
    <row r="2286" spans="1:3" x14ac:dyDescent="0.2">
      <c r="A2286" t="s">
        <v>2238</v>
      </c>
      <c r="B2286" t="str">
        <f>"15698258109"</f>
        <v>15698258109</v>
      </c>
      <c r="C2286" t="s">
        <v>1</v>
      </c>
    </row>
    <row r="2287" spans="1:3" x14ac:dyDescent="0.2">
      <c r="A2287" t="s">
        <v>1447</v>
      </c>
      <c r="B2287" t="str">
        <f>"18263049663"</f>
        <v>18263049663</v>
      </c>
      <c r="C2287" t="s">
        <v>1</v>
      </c>
    </row>
    <row r="2288" spans="1:3" x14ac:dyDescent="0.2">
      <c r="A2288" t="s">
        <v>2239</v>
      </c>
      <c r="B2288" t="str">
        <f>"15016809085"</f>
        <v>15016809085</v>
      </c>
      <c r="C2288" t="s">
        <v>1</v>
      </c>
    </row>
    <row r="2289" spans="1:3" x14ac:dyDescent="0.2">
      <c r="A2289" t="s">
        <v>2240</v>
      </c>
      <c r="B2289" t="str">
        <f>"18845952080"</f>
        <v>18845952080</v>
      </c>
      <c r="C2289" t="s">
        <v>1</v>
      </c>
    </row>
    <row r="2290" spans="1:3" x14ac:dyDescent="0.2">
      <c r="A2290" t="s">
        <v>2241</v>
      </c>
      <c r="B2290" t="str">
        <f>"15148719892"</f>
        <v>15148719892</v>
      </c>
      <c r="C2290" t="s">
        <v>1</v>
      </c>
    </row>
    <row r="2291" spans="1:3" x14ac:dyDescent="0.2">
      <c r="A2291" t="s">
        <v>2242</v>
      </c>
      <c r="B2291" t="str">
        <f>"18108463436"</f>
        <v>18108463436</v>
      </c>
      <c r="C2291" t="s">
        <v>1</v>
      </c>
    </row>
    <row r="2292" spans="1:3" x14ac:dyDescent="0.2">
      <c r="A2292" t="s">
        <v>2243</v>
      </c>
      <c r="B2292" t="str">
        <f>"15813686620"</f>
        <v>15813686620</v>
      </c>
      <c r="C2292" t="s">
        <v>1</v>
      </c>
    </row>
    <row r="2293" spans="1:3" x14ac:dyDescent="0.2">
      <c r="A2293" t="s">
        <v>2244</v>
      </c>
      <c r="B2293" t="str">
        <f>"18268680911"</f>
        <v>18268680911</v>
      </c>
      <c r="C2293" t="s">
        <v>1</v>
      </c>
    </row>
    <row r="2294" spans="1:3" x14ac:dyDescent="0.2">
      <c r="A2294" t="s">
        <v>2245</v>
      </c>
      <c r="B2294" t="str">
        <f>"13949035150"</f>
        <v>13949035150</v>
      </c>
      <c r="C2294" t="s">
        <v>1</v>
      </c>
    </row>
    <row r="2295" spans="1:3" x14ac:dyDescent="0.2">
      <c r="A2295" t="s">
        <v>2246</v>
      </c>
      <c r="B2295" t="str">
        <f>"17679992541"</f>
        <v>17679992541</v>
      </c>
      <c r="C2295" t="s">
        <v>1</v>
      </c>
    </row>
    <row r="2296" spans="1:3" x14ac:dyDescent="0.2">
      <c r="A2296" t="s">
        <v>2247</v>
      </c>
      <c r="B2296" t="str">
        <f>"18847521550"</f>
        <v>18847521550</v>
      </c>
      <c r="C2296" t="s">
        <v>1</v>
      </c>
    </row>
    <row r="2297" spans="1:3" x14ac:dyDescent="0.2">
      <c r="A2297" t="s">
        <v>2248</v>
      </c>
      <c r="B2297" t="str">
        <f>"13724053442"</f>
        <v>13724053442</v>
      </c>
      <c r="C2297" t="s">
        <v>1</v>
      </c>
    </row>
    <row r="2298" spans="1:3" x14ac:dyDescent="0.2">
      <c r="A2298" t="s">
        <v>2249</v>
      </c>
      <c r="B2298" t="str">
        <f>"18213699195"</f>
        <v>18213699195</v>
      </c>
      <c r="C2298" t="s">
        <v>1</v>
      </c>
    </row>
    <row r="2299" spans="1:3" x14ac:dyDescent="0.2">
      <c r="A2299" t="s">
        <v>2250</v>
      </c>
      <c r="B2299" t="str">
        <f>"15723331042"</f>
        <v>15723331042</v>
      </c>
      <c r="C2299" t="s">
        <v>1</v>
      </c>
    </row>
    <row r="2300" spans="1:3" x14ac:dyDescent="0.2">
      <c r="A2300" t="s">
        <v>2251</v>
      </c>
      <c r="B2300" t="str">
        <f>"18221891386"</f>
        <v>18221891386</v>
      </c>
      <c r="C2300" t="s">
        <v>1</v>
      </c>
    </row>
    <row r="2301" spans="1:3" x14ac:dyDescent="0.2">
      <c r="A2301" t="s">
        <v>2252</v>
      </c>
      <c r="B2301" t="str">
        <f>"18691892954"</f>
        <v>18691892954</v>
      </c>
      <c r="C2301" t="s">
        <v>1</v>
      </c>
    </row>
    <row r="2302" spans="1:3" x14ac:dyDescent="0.2">
      <c r="A2302" t="s">
        <v>2253</v>
      </c>
      <c r="B2302" t="str">
        <f>"18553698360"</f>
        <v>18553698360</v>
      </c>
      <c r="C2302" t="s">
        <v>1</v>
      </c>
    </row>
    <row r="2303" spans="1:3" x14ac:dyDescent="0.2">
      <c r="A2303" t="s">
        <v>2254</v>
      </c>
      <c r="B2303" t="str">
        <f>"15817707557"</f>
        <v>15817707557</v>
      </c>
      <c r="C2303" t="s">
        <v>1</v>
      </c>
    </row>
    <row r="2304" spans="1:3" x14ac:dyDescent="0.2">
      <c r="A2304" t="s">
        <v>2255</v>
      </c>
      <c r="B2304" t="str">
        <f>"13406320880"</f>
        <v>13406320880</v>
      </c>
      <c r="C2304" t="s">
        <v>1</v>
      </c>
    </row>
    <row r="2305" spans="1:3" x14ac:dyDescent="0.2">
      <c r="A2305" t="s">
        <v>2256</v>
      </c>
      <c r="B2305" t="str">
        <f>"15154754333"</f>
        <v>15154754333</v>
      </c>
      <c r="C2305" t="s">
        <v>1</v>
      </c>
    </row>
    <row r="2306" spans="1:3" x14ac:dyDescent="0.2">
      <c r="A2306" t="s">
        <v>2257</v>
      </c>
      <c r="B2306" t="str">
        <f>"18383504203"</f>
        <v>18383504203</v>
      </c>
      <c r="C2306" t="s">
        <v>1</v>
      </c>
    </row>
    <row r="2307" spans="1:3" x14ac:dyDescent="0.2">
      <c r="A2307" t="s">
        <v>2258</v>
      </c>
      <c r="B2307" t="str">
        <f>"15991918003"</f>
        <v>15991918003</v>
      </c>
      <c r="C2307" t="s">
        <v>1</v>
      </c>
    </row>
    <row r="2308" spans="1:3" x14ac:dyDescent="0.2">
      <c r="A2308" t="s">
        <v>2259</v>
      </c>
      <c r="B2308" t="str">
        <f>"15731763332"</f>
        <v>15731763332</v>
      </c>
      <c r="C2308" t="s">
        <v>1</v>
      </c>
    </row>
    <row r="2309" spans="1:3" x14ac:dyDescent="0.2">
      <c r="A2309" t="s">
        <v>2260</v>
      </c>
      <c r="B2309" t="str">
        <f>"15244449045"</f>
        <v>15244449045</v>
      </c>
      <c r="C2309" t="s">
        <v>1</v>
      </c>
    </row>
    <row r="2310" spans="1:3" x14ac:dyDescent="0.2">
      <c r="A2310" t="s">
        <v>2261</v>
      </c>
      <c r="B2310" t="str">
        <f>"18895411227"</f>
        <v>18895411227</v>
      </c>
      <c r="C2310" t="s">
        <v>1</v>
      </c>
    </row>
    <row r="2311" spans="1:3" x14ac:dyDescent="0.2">
      <c r="A2311" t="s">
        <v>2262</v>
      </c>
      <c r="B2311" t="str">
        <f>"15106552891"</f>
        <v>15106552891</v>
      </c>
      <c r="C2311" t="s">
        <v>1</v>
      </c>
    </row>
    <row r="2312" spans="1:3" x14ac:dyDescent="0.2">
      <c r="A2312" t="s">
        <v>2263</v>
      </c>
      <c r="B2312" t="str">
        <f>"18389889796"</f>
        <v>18389889796</v>
      </c>
      <c r="C2312" t="s">
        <v>1</v>
      </c>
    </row>
    <row r="2313" spans="1:3" x14ac:dyDescent="0.2">
      <c r="A2313" t="s">
        <v>2264</v>
      </c>
      <c r="B2313" t="str">
        <f>"13155042488"</f>
        <v>13155042488</v>
      </c>
      <c r="C2313" t="s">
        <v>1</v>
      </c>
    </row>
    <row r="2314" spans="1:3" x14ac:dyDescent="0.2">
      <c r="A2314" t="s">
        <v>2265</v>
      </c>
      <c r="B2314" t="str">
        <f>"15841993712"</f>
        <v>15841993712</v>
      </c>
      <c r="C2314" t="s">
        <v>1</v>
      </c>
    </row>
    <row r="2315" spans="1:3" x14ac:dyDescent="0.2">
      <c r="A2315" t="s">
        <v>4</v>
      </c>
      <c r="B2315" t="str">
        <f>"13585980676"</f>
        <v>13585980676</v>
      </c>
      <c r="C2315" t="s">
        <v>1</v>
      </c>
    </row>
    <row r="2316" spans="1:3" x14ac:dyDescent="0.2">
      <c r="A2316" t="s">
        <v>2266</v>
      </c>
      <c r="B2316" t="str">
        <f>"13939812995"</f>
        <v>13939812995</v>
      </c>
      <c r="C2316" t="s">
        <v>1</v>
      </c>
    </row>
    <row r="2317" spans="1:3" x14ac:dyDescent="0.2">
      <c r="A2317" t="s">
        <v>2267</v>
      </c>
      <c r="B2317" t="str">
        <f>"18672650328"</f>
        <v>18672650328</v>
      </c>
      <c r="C2317" t="s">
        <v>1</v>
      </c>
    </row>
    <row r="2318" spans="1:3" x14ac:dyDescent="0.2">
      <c r="A2318" t="s">
        <v>2268</v>
      </c>
      <c r="B2318" t="str">
        <f>"15262915239"</f>
        <v>15262915239</v>
      </c>
      <c r="C2318" t="s">
        <v>1</v>
      </c>
    </row>
    <row r="2319" spans="1:3" x14ac:dyDescent="0.2">
      <c r="A2319" t="s">
        <v>941</v>
      </c>
      <c r="B2319" t="str">
        <f>"18951590423"</f>
        <v>18951590423</v>
      </c>
      <c r="C2319" t="s">
        <v>1</v>
      </c>
    </row>
    <row r="2320" spans="1:3" x14ac:dyDescent="0.2">
      <c r="A2320" t="s">
        <v>2269</v>
      </c>
      <c r="B2320" t="str">
        <f>"13126602381"</f>
        <v>13126602381</v>
      </c>
      <c r="C2320" t="s">
        <v>1</v>
      </c>
    </row>
    <row r="2321" spans="1:3" x14ac:dyDescent="0.2">
      <c r="A2321" t="s">
        <v>2270</v>
      </c>
      <c r="B2321" t="str">
        <f>"13114935222"</f>
        <v>13114935222</v>
      </c>
      <c r="C2321" t="s">
        <v>1</v>
      </c>
    </row>
    <row r="2322" spans="1:3" x14ac:dyDescent="0.2">
      <c r="A2322" t="s">
        <v>2271</v>
      </c>
      <c r="B2322" t="str">
        <f>"13679224207"</f>
        <v>13679224207</v>
      </c>
      <c r="C2322" t="s">
        <v>1</v>
      </c>
    </row>
    <row r="2323" spans="1:3" x14ac:dyDescent="0.2">
      <c r="A2323" t="s">
        <v>2272</v>
      </c>
      <c r="B2323" t="str">
        <f>"18288986651"</f>
        <v>18288986651</v>
      </c>
      <c r="C2323" t="s">
        <v>1</v>
      </c>
    </row>
    <row r="2324" spans="1:3" x14ac:dyDescent="0.2">
      <c r="A2324" t="s">
        <v>2273</v>
      </c>
      <c r="B2324" t="str">
        <f>"13078728459"</f>
        <v>13078728459</v>
      </c>
      <c r="C2324" t="s">
        <v>1</v>
      </c>
    </row>
    <row r="2325" spans="1:3" x14ac:dyDescent="0.2">
      <c r="A2325" t="s">
        <v>2274</v>
      </c>
      <c r="B2325" t="str">
        <f>"17795513944"</f>
        <v>17795513944</v>
      </c>
      <c r="C2325" t="s">
        <v>1</v>
      </c>
    </row>
    <row r="2326" spans="1:3" x14ac:dyDescent="0.2">
      <c r="A2326" t="s">
        <v>2275</v>
      </c>
      <c r="B2326" t="str">
        <f>"18351797090"</f>
        <v>18351797090</v>
      </c>
      <c r="C2326" t="s">
        <v>1</v>
      </c>
    </row>
    <row r="2327" spans="1:3" x14ac:dyDescent="0.2">
      <c r="A2327" t="s">
        <v>2276</v>
      </c>
      <c r="B2327" t="str">
        <f>"13453766540"</f>
        <v>13453766540</v>
      </c>
      <c r="C2327" t="s">
        <v>1</v>
      </c>
    </row>
    <row r="2328" spans="1:3" x14ac:dyDescent="0.2">
      <c r="A2328" t="s">
        <v>2277</v>
      </c>
      <c r="B2328" t="str">
        <f>"15595672233"</f>
        <v>15595672233</v>
      </c>
      <c r="C2328" t="s">
        <v>1</v>
      </c>
    </row>
    <row r="2329" spans="1:3" x14ac:dyDescent="0.2">
      <c r="A2329" t="s">
        <v>1910</v>
      </c>
      <c r="B2329" t="str">
        <f>"15890168105"</f>
        <v>15890168105</v>
      </c>
      <c r="C2329" t="s">
        <v>1</v>
      </c>
    </row>
    <row r="2330" spans="1:3" x14ac:dyDescent="0.2">
      <c r="A2330" t="s">
        <v>2278</v>
      </c>
      <c r="B2330" t="str">
        <f>"13553268858"</f>
        <v>13553268858</v>
      </c>
      <c r="C2330" t="s">
        <v>1</v>
      </c>
    </row>
    <row r="2331" spans="1:3" x14ac:dyDescent="0.2">
      <c r="A2331" t="s">
        <v>2279</v>
      </c>
      <c r="B2331" t="str">
        <f>"15255735515"</f>
        <v>15255735515</v>
      </c>
      <c r="C2331" t="s">
        <v>1</v>
      </c>
    </row>
    <row r="2332" spans="1:3" x14ac:dyDescent="0.2">
      <c r="A2332" t="s">
        <v>2280</v>
      </c>
      <c r="B2332" t="str">
        <f>"15394825121"</f>
        <v>15394825121</v>
      </c>
      <c r="C2332" t="s">
        <v>1</v>
      </c>
    </row>
    <row r="2333" spans="1:3" x14ac:dyDescent="0.2">
      <c r="A2333" t="s">
        <v>2281</v>
      </c>
      <c r="B2333" t="str">
        <f>"13613626680"</f>
        <v>13613626680</v>
      </c>
      <c r="C2333" t="s">
        <v>1</v>
      </c>
    </row>
    <row r="2334" spans="1:3" x14ac:dyDescent="0.2">
      <c r="A2334" t="s">
        <v>2282</v>
      </c>
      <c r="B2334" t="str">
        <f>"15176550456"</f>
        <v>15176550456</v>
      </c>
      <c r="C2334" t="s">
        <v>1</v>
      </c>
    </row>
    <row r="2335" spans="1:3" x14ac:dyDescent="0.2">
      <c r="A2335" t="s">
        <v>2283</v>
      </c>
      <c r="B2335" t="str">
        <f>"18872484894"</f>
        <v>18872484894</v>
      </c>
      <c r="C2335" t="s">
        <v>1</v>
      </c>
    </row>
    <row r="2336" spans="1:3" x14ac:dyDescent="0.2">
      <c r="A2336" t="s">
        <v>2284</v>
      </c>
      <c r="B2336" t="str">
        <f>"18105649759"</f>
        <v>18105649759</v>
      </c>
      <c r="C2336" t="s">
        <v>1</v>
      </c>
    </row>
    <row r="2337" spans="1:3" x14ac:dyDescent="0.2">
      <c r="A2337" t="s">
        <v>2285</v>
      </c>
      <c r="B2337" t="str">
        <f>"15990907752"</f>
        <v>15990907752</v>
      </c>
      <c r="C2337" t="s">
        <v>1</v>
      </c>
    </row>
    <row r="2338" spans="1:3" x14ac:dyDescent="0.2">
      <c r="A2338" t="s">
        <v>2286</v>
      </c>
      <c r="B2338" t="str">
        <f>"13552559534"</f>
        <v>13552559534</v>
      </c>
      <c r="C2338" t="s">
        <v>1</v>
      </c>
    </row>
    <row r="2339" spans="1:3" x14ac:dyDescent="0.2">
      <c r="A2339" t="s">
        <v>2287</v>
      </c>
      <c r="B2339" t="str">
        <f>"18358285890"</f>
        <v>18358285890</v>
      </c>
      <c r="C2339" t="s">
        <v>1</v>
      </c>
    </row>
    <row r="2340" spans="1:3" x14ac:dyDescent="0.2">
      <c r="A2340" t="s">
        <v>2288</v>
      </c>
      <c r="B2340" t="str">
        <f>"18861015730"</f>
        <v>18861015730</v>
      </c>
      <c r="C2340" t="s">
        <v>1</v>
      </c>
    </row>
    <row r="2341" spans="1:3" x14ac:dyDescent="0.2">
      <c r="A2341" t="s">
        <v>2289</v>
      </c>
      <c r="B2341" t="str">
        <f>"15978868259"</f>
        <v>15978868259</v>
      </c>
      <c r="C2341" t="s">
        <v>1</v>
      </c>
    </row>
    <row r="2342" spans="1:3" x14ac:dyDescent="0.2">
      <c r="A2342" t="s">
        <v>2290</v>
      </c>
      <c r="B2342" t="str">
        <f>"15255520509"</f>
        <v>15255520509</v>
      </c>
      <c r="C2342" t="s">
        <v>1</v>
      </c>
    </row>
    <row r="2343" spans="1:3" x14ac:dyDescent="0.2">
      <c r="A2343" t="s">
        <v>2291</v>
      </c>
      <c r="B2343" t="str">
        <f>"15171837256"</f>
        <v>15171837256</v>
      </c>
      <c r="C2343" t="s">
        <v>1</v>
      </c>
    </row>
    <row r="2344" spans="1:3" x14ac:dyDescent="0.2">
      <c r="A2344" t="s">
        <v>2292</v>
      </c>
      <c r="B2344" t="str">
        <f>"15134916133"</f>
        <v>15134916133</v>
      </c>
      <c r="C2344" t="s">
        <v>1</v>
      </c>
    </row>
    <row r="2345" spans="1:3" x14ac:dyDescent="0.2">
      <c r="A2345" t="s">
        <v>2293</v>
      </c>
      <c r="B2345" t="str">
        <f>"18382106628"</f>
        <v>18382106628</v>
      </c>
      <c r="C2345" t="s">
        <v>1</v>
      </c>
    </row>
    <row r="2346" spans="1:3" x14ac:dyDescent="0.2">
      <c r="A2346" t="s">
        <v>2294</v>
      </c>
      <c r="B2346" t="str">
        <f>"13841488828"</f>
        <v>13841488828</v>
      </c>
      <c r="C2346" t="s">
        <v>1</v>
      </c>
    </row>
    <row r="2347" spans="1:3" x14ac:dyDescent="0.2">
      <c r="A2347" t="s">
        <v>2295</v>
      </c>
      <c r="B2347" t="str">
        <f>"13920172203"</f>
        <v>13920172203</v>
      </c>
      <c r="C2347" t="s">
        <v>1</v>
      </c>
    </row>
    <row r="2348" spans="1:3" x14ac:dyDescent="0.2">
      <c r="A2348" t="s">
        <v>2296</v>
      </c>
      <c r="B2348" t="str">
        <f>"13383017665"</f>
        <v>13383017665</v>
      </c>
      <c r="C2348" t="s">
        <v>1</v>
      </c>
    </row>
    <row r="2349" spans="1:3" x14ac:dyDescent="0.2">
      <c r="A2349" t="s">
        <v>2297</v>
      </c>
      <c r="B2349" t="str">
        <f>"15262261378"</f>
        <v>15262261378</v>
      </c>
      <c r="C2349" t="s">
        <v>1</v>
      </c>
    </row>
    <row r="2350" spans="1:3" x14ac:dyDescent="0.2">
      <c r="A2350" t="s">
        <v>2298</v>
      </c>
      <c r="B2350" t="str">
        <f>"15048631786"</f>
        <v>15048631786</v>
      </c>
      <c r="C2350" t="s">
        <v>1</v>
      </c>
    </row>
    <row r="2351" spans="1:3" x14ac:dyDescent="0.2">
      <c r="A2351" t="s">
        <v>2299</v>
      </c>
      <c r="B2351" t="str">
        <f>"18298000376"</f>
        <v>18298000376</v>
      </c>
      <c r="C2351" t="s">
        <v>1</v>
      </c>
    </row>
    <row r="2352" spans="1:3" x14ac:dyDescent="0.2">
      <c r="A2352" t="s">
        <v>2300</v>
      </c>
      <c r="B2352" t="str">
        <f>"18009443682"</f>
        <v>18009443682</v>
      </c>
      <c r="C2352" t="s">
        <v>1</v>
      </c>
    </row>
    <row r="2353" spans="1:3" x14ac:dyDescent="0.2">
      <c r="A2353" t="s">
        <v>2301</v>
      </c>
      <c r="B2353" t="str">
        <f>"17703433282"</f>
        <v>17703433282</v>
      </c>
      <c r="C2353" t="s">
        <v>1</v>
      </c>
    </row>
    <row r="2354" spans="1:3" x14ac:dyDescent="0.2">
      <c r="A2354" t="s">
        <v>2302</v>
      </c>
      <c r="B2354" t="str">
        <f>"17607106784"</f>
        <v>17607106784</v>
      </c>
      <c r="C2354" t="s">
        <v>1</v>
      </c>
    </row>
    <row r="2355" spans="1:3" x14ac:dyDescent="0.2">
      <c r="A2355" t="s">
        <v>2303</v>
      </c>
      <c r="B2355" t="str">
        <f>"13983864103"</f>
        <v>13983864103</v>
      </c>
      <c r="C2355" t="s">
        <v>1</v>
      </c>
    </row>
    <row r="2356" spans="1:3" x14ac:dyDescent="0.2">
      <c r="A2356" t="s">
        <v>2304</v>
      </c>
      <c r="B2356" t="str">
        <f>"15258987367"</f>
        <v>15258987367</v>
      </c>
      <c r="C2356" t="s">
        <v>1</v>
      </c>
    </row>
    <row r="2357" spans="1:3" x14ac:dyDescent="0.2">
      <c r="A2357" t="s">
        <v>2305</v>
      </c>
      <c r="B2357" t="str">
        <f>"15072425356"</f>
        <v>15072425356</v>
      </c>
      <c r="C2357" t="s">
        <v>1</v>
      </c>
    </row>
    <row r="2358" spans="1:3" x14ac:dyDescent="0.2">
      <c r="A2358" t="s">
        <v>2306</v>
      </c>
      <c r="B2358" t="str">
        <f>"13554034112"</f>
        <v>13554034112</v>
      </c>
      <c r="C2358" t="s">
        <v>1</v>
      </c>
    </row>
    <row r="2359" spans="1:3" x14ac:dyDescent="0.2">
      <c r="A2359" t="s">
        <v>2307</v>
      </c>
      <c r="B2359" t="str">
        <f>"13704368485"</f>
        <v>13704368485</v>
      </c>
      <c r="C2359" t="s">
        <v>1</v>
      </c>
    </row>
    <row r="2360" spans="1:3" x14ac:dyDescent="0.2">
      <c r="A2360" t="s">
        <v>2308</v>
      </c>
      <c r="B2360" t="str">
        <f>"15928665728"</f>
        <v>15928665728</v>
      </c>
      <c r="C2360" t="s">
        <v>1</v>
      </c>
    </row>
    <row r="2361" spans="1:3" x14ac:dyDescent="0.2">
      <c r="A2361" t="s">
        <v>2309</v>
      </c>
      <c r="B2361" t="str">
        <f>"15145347695"</f>
        <v>15145347695</v>
      </c>
      <c r="C2361" t="s">
        <v>1</v>
      </c>
    </row>
    <row r="2362" spans="1:3" x14ac:dyDescent="0.2">
      <c r="A2362" t="s">
        <v>2310</v>
      </c>
      <c r="B2362" t="str">
        <f>"18788610624"</f>
        <v>18788610624</v>
      </c>
      <c r="C2362" t="s">
        <v>1</v>
      </c>
    </row>
    <row r="2363" spans="1:3" x14ac:dyDescent="0.2">
      <c r="A2363" t="s">
        <v>2311</v>
      </c>
      <c r="B2363" t="str">
        <f>"13694571234"</f>
        <v>13694571234</v>
      </c>
      <c r="C2363" t="s">
        <v>1</v>
      </c>
    </row>
    <row r="2364" spans="1:3" x14ac:dyDescent="0.2">
      <c r="A2364" t="s">
        <v>2312</v>
      </c>
      <c r="B2364" t="str">
        <f>"18094583559"</f>
        <v>18094583559</v>
      </c>
      <c r="C2364" t="s">
        <v>1</v>
      </c>
    </row>
    <row r="2365" spans="1:3" x14ac:dyDescent="0.2">
      <c r="A2365" t="s">
        <v>2313</v>
      </c>
      <c r="B2365" t="str">
        <f>"15175656730"</f>
        <v>15175656730</v>
      </c>
      <c r="C2365" t="s">
        <v>1</v>
      </c>
    </row>
    <row r="2366" spans="1:3" x14ac:dyDescent="0.2">
      <c r="A2366" t="s">
        <v>2314</v>
      </c>
      <c r="B2366" t="str">
        <f>"13455635320"</f>
        <v>13455635320</v>
      </c>
      <c r="C2366" t="s">
        <v>1</v>
      </c>
    </row>
    <row r="2367" spans="1:3" x14ac:dyDescent="0.2">
      <c r="A2367" t="s">
        <v>2315</v>
      </c>
      <c r="B2367" t="str">
        <f>"18223343728"</f>
        <v>18223343728</v>
      </c>
      <c r="C2367" t="s">
        <v>1</v>
      </c>
    </row>
    <row r="2368" spans="1:3" x14ac:dyDescent="0.2">
      <c r="A2368" t="s">
        <v>2316</v>
      </c>
      <c r="B2368" t="str">
        <f>"18370366052"</f>
        <v>18370366052</v>
      </c>
      <c r="C2368" t="s">
        <v>1</v>
      </c>
    </row>
    <row r="2369" spans="1:3" x14ac:dyDescent="0.2">
      <c r="A2369" t="s">
        <v>2317</v>
      </c>
      <c r="B2369" t="str">
        <f>"15229795786"</f>
        <v>15229795786</v>
      </c>
      <c r="C2369" t="s">
        <v>1</v>
      </c>
    </row>
    <row r="2370" spans="1:3" x14ac:dyDescent="0.2">
      <c r="A2370" t="s">
        <v>2318</v>
      </c>
      <c r="B2370" t="str">
        <f>"17625954775"</f>
        <v>17625954775</v>
      </c>
      <c r="C2370" t="s">
        <v>1</v>
      </c>
    </row>
    <row r="2371" spans="1:3" x14ac:dyDescent="0.2">
      <c r="A2371" t="s">
        <v>2319</v>
      </c>
      <c r="B2371" t="str">
        <f>"15028850698"</f>
        <v>15028850698</v>
      </c>
      <c r="C2371" t="s">
        <v>1</v>
      </c>
    </row>
    <row r="2372" spans="1:3" x14ac:dyDescent="0.2">
      <c r="A2372" t="s">
        <v>2320</v>
      </c>
      <c r="B2372" t="str">
        <f>"13433192530"</f>
        <v>13433192530</v>
      </c>
      <c r="C2372" t="s">
        <v>1</v>
      </c>
    </row>
    <row r="2373" spans="1:3" x14ac:dyDescent="0.2">
      <c r="A2373" t="s">
        <v>2321</v>
      </c>
      <c r="B2373" t="str">
        <f>"15108948087"</f>
        <v>15108948087</v>
      </c>
      <c r="C2373" t="s">
        <v>1</v>
      </c>
    </row>
    <row r="2374" spans="1:3" x14ac:dyDescent="0.2">
      <c r="A2374" t="s">
        <v>2322</v>
      </c>
      <c r="B2374" t="str">
        <f>"18579119840"</f>
        <v>18579119840</v>
      </c>
      <c r="C2374" t="s">
        <v>1</v>
      </c>
    </row>
    <row r="2375" spans="1:3" x14ac:dyDescent="0.2">
      <c r="A2375" t="s">
        <v>2323</v>
      </c>
      <c r="B2375" t="str">
        <f>"18121833612"</f>
        <v>18121833612</v>
      </c>
      <c r="C2375" t="s">
        <v>1</v>
      </c>
    </row>
    <row r="2376" spans="1:3" x14ac:dyDescent="0.2">
      <c r="A2376" t="s">
        <v>2324</v>
      </c>
      <c r="B2376" t="str">
        <f>"15031250053"</f>
        <v>15031250053</v>
      </c>
      <c r="C2376" t="s">
        <v>1</v>
      </c>
    </row>
    <row r="2377" spans="1:3" x14ac:dyDescent="0.2">
      <c r="A2377" t="s">
        <v>2325</v>
      </c>
      <c r="B2377" t="str">
        <f>"18503073206"</f>
        <v>18503073206</v>
      </c>
      <c r="C2377" t="s">
        <v>1</v>
      </c>
    </row>
    <row r="2378" spans="1:3" x14ac:dyDescent="0.2">
      <c r="A2378" t="s">
        <v>2326</v>
      </c>
      <c r="B2378" t="str">
        <f>"15804739020"</f>
        <v>15804739020</v>
      </c>
      <c r="C2378" t="s">
        <v>1</v>
      </c>
    </row>
    <row r="2379" spans="1:3" x14ac:dyDescent="0.2">
      <c r="A2379" t="s">
        <v>2327</v>
      </c>
      <c r="B2379" t="str">
        <f>"13455788763"</f>
        <v>13455788763</v>
      </c>
      <c r="C2379" t="s">
        <v>1</v>
      </c>
    </row>
    <row r="2380" spans="1:3" x14ac:dyDescent="0.2">
      <c r="A2380" t="s">
        <v>2328</v>
      </c>
      <c r="B2380" t="str">
        <f>"15284446490"</f>
        <v>15284446490</v>
      </c>
      <c r="C2380" t="s">
        <v>1</v>
      </c>
    </row>
    <row r="2381" spans="1:3" x14ac:dyDescent="0.2">
      <c r="A2381" t="s">
        <v>2329</v>
      </c>
      <c r="B2381" t="str">
        <f>"18524749705"</f>
        <v>18524749705</v>
      </c>
      <c r="C2381" t="s">
        <v>1</v>
      </c>
    </row>
    <row r="2382" spans="1:3" x14ac:dyDescent="0.2">
      <c r="A2382" t="s">
        <v>2330</v>
      </c>
      <c r="B2382" t="str">
        <f>"15005210010"</f>
        <v>15005210010</v>
      </c>
      <c r="C2382" t="s">
        <v>1</v>
      </c>
    </row>
    <row r="2383" spans="1:3" x14ac:dyDescent="0.2">
      <c r="A2383" t="s">
        <v>2331</v>
      </c>
      <c r="B2383" t="str">
        <f>"13150271037"</f>
        <v>13150271037</v>
      </c>
      <c r="C2383" t="s">
        <v>1</v>
      </c>
    </row>
    <row r="2384" spans="1:3" x14ac:dyDescent="0.2">
      <c r="A2384" t="s">
        <v>2332</v>
      </c>
      <c r="B2384" t="str">
        <f>"15000167361"</f>
        <v>15000167361</v>
      </c>
      <c r="C2384" t="s">
        <v>1</v>
      </c>
    </row>
    <row r="2385" spans="1:3" x14ac:dyDescent="0.2">
      <c r="A2385" t="s">
        <v>2333</v>
      </c>
      <c r="B2385" t="str">
        <f>"13975007504"</f>
        <v>13975007504</v>
      </c>
      <c r="C2385" t="s">
        <v>1</v>
      </c>
    </row>
    <row r="2386" spans="1:3" x14ac:dyDescent="0.2">
      <c r="A2386" t="s">
        <v>2334</v>
      </c>
      <c r="B2386" t="str">
        <f>"18817409190"</f>
        <v>18817409190</v>
      </c>
      <c r="C2386" t="s">
        <v>1</v>
      </c>
    </row>
    <row r="2387" spans="1:3" x14ac:dyDescent="0.2">
      <c r="A2387" t="s">
        <v>2335</v>
      </c>
      <c r="B2387" t="str">
        <f>"15239223843"</f>
        <v>15239223843</v>
      </c>
      <c r="C2387" t="s">
        <v>1</v>
      </c>
    </row>
    <row r="2388" spans="1:3" x14ac:dyDescent="0.2">
      <c r="A2388" t="s">
        <v>2336</v>
      </c>
      <c r="B2388" t="str">
        <f>"13479533150"</f>
        <v>13479533150</v>
      </c>
      <c r="C2388" t="s">
        <v>1</v>
      </c>
    </row>
    <row r="2389" spans="1:3" x14ac:dyDescent="0.2">
      <c r="A2389" t="s">
        <v>2337</v>
      </c>
      <c r="B2389" t="str">
        <f>"13882910039"</f>
        <v>13882910039</v>
      </c>
      <c r="C2389" t="s">
        <v>1</v>
      </c>
    </row>
    <row r="2390" spans="1:3" x14ac:dyDescent="0.2">
      <c r="A2390" t="s">
        <v>2338</v>
      </c>
      <c r="B2390" t="str">
        <f>"15920406580"</f>
        <v>15920406580</v>
      </c>
      <c r="C2390" t="s">
        <v>1</v>
      </c>
    </row>
    <row r="2391" spans="1:3" x14ac:dyDescent="0.2">
      <c r="A2391" t="s">
        <v>2339</v>
      </c>
      <c r="B2391" t="str">
        <f>"15871493140"</f>
        <v>15871493140</v>
      </c>
      <c r="C2391" t="s">
        <v>1</v>
      </c>
    </row>
    <row r="2392" spans="1:3" x14ac:dyDescent="0.2">
      <c r="A2392" t="s">
        <v>2340</v>
      </c>
      <c r="B2392" t="str">
        <f>"15829108766"</f>
        <v>15829108766</v>
      </c>
      <c r="C2392" t="s">
        <v>1</v>
      </c>
    </row>
    <row r="2393" spans="1:3" x14ac:dyDescent="0.2">
      <c r="A2393" t="s">
        <v>2341</v>
      </c>
      <c r="B2393" t="str">
        <f>"15119249349"</f>
        <v>15119249349</v>
      </c>
      <c r="C2393" t="s">
        <v>1</v>
      </c>
    </row>
    <row r="2394" spans="1:3" x14ac:dyDescent="0.2">
      <c r="A2394" t="s">
        <v>2342</v>
      </c>
      <c r="B2394" t="str">
        <f>"15095646465"</f>
        <v>15095646465</v>
      </c>
      <c r="C2394" t="s">
        <v>1</v>
      </c>
    </row>
    <row r="2395" spans="1:3" x14ac:dyDescent="0.2">
      <c r="A2395" t="s">
        <v>2343</v>
      </c>
      <c r="B2395" t="str">
        <f>"13466352543"</f>
        <v>13466352543</v>
      </c>
      <c r="C2395" t="s">
        <v>1</v>
      </c>
    </row>
    <row r="2396" spans="1:3" x14ac:dyDescent="0.2">
      <c r="A2396" t="s">
        <v>2344</v>
      </c>
      <c r="B2396" t="str">
        <f>"13615975570"</f>
        <v>13615975570</v>
      </c>
      <c r="C2396" t="s">
        <v>1</v>
      </c>
    </row>
    <row r="2397" spans="1:3" x14ac:dyDescent="0.2">
      <c r="A2397" t="s">
        <v>2345</v>
      </c>
      <c r="B2397" t="str">
        <f>"15067525467"</f>
        <v>15067525467</v>
      </c>
      <c r="C2397" t="s">
        <v>1</v>
      </c>
    </row>
    <row r="2398" spans="1:3" x14ac:dyDescent="0.2">
      <c r="A2398" t="s">
        <v>2346</v>
      </c>
      <c r="B2398" t="str">
        <f>"13936193338"</f>
        <v>13936193338</v>
      </c>
      <c r="C2398" t="s">
        <v>1</v>
      </c>
    </row>
    <row r="2399" spans="1:3" x14ac:dyDescent="0.2">
      <c r="A2399" t="s">
        <v>2347</v>
      </c>
      <c r="B2399" t="str">
        <f>"15082083327"</f>
        <v>15082083327</v>
      </c>
      <c r="C2399" t="s">
        <v>1</v>
      </c>
    </row>
    <row r="2400" spans="1:3" x14ac:dyDescent="0.2">
      <c r="A2400" t="s">
        <v>2348</v>
      </c>
      <c r="B2400" t="str">
        <f>"13355519122"</f>
        <v>13355519122</v>
      </c>
      <c r="C2400" t="s">
        <v>1</v>
      </c>
    </row>
    <row r="2401" spans="1:3" x14ac:dyDescent="0.2">
      <c r="A2401" t="s">
        <v>2349</v>
      </c>
      <c r="B2401" t="str">
        <f>"17560320470"</f>
        <v>17560320470</v>
      </c>
      <c r="C2401" t="s">
        <v>1</v>
      </c>
    </row>
    <row r="2402" spans="1:3" x14ac:dyDescent="0.2">
      <c r="A2402" t="s">
        <v>2350</v>
      </c>
      <c r="B2402" t="str">
        <f>"13159998912"</f>
        <v>13159998912</v>
      </c>
      <c r="C2402" t="s">
        <v>1</v>
      </c>
    </row>
    <row r="2403" spans="1:3" x14ac:dyDescent="0.2">
      <c r="A2403" t="s">
        <v>2351</v>
      </c>
      <c r="B2403" t="str">
        <f>"15118073925"</f>
        <v>15118073925</v>
      </c>
      <c r="C2403" t="s">
        <v>1</v>
      </c>
    </row>
    <row r="2404" spans="1:3" x14ac:dyDescent="0.2">
      <c r="A2404" t="s">
        <v>2352</v>
      </c>
      <c r="B2404" t="str">
        <f>"18622757133"</f>
        <v>18622757133</v>
      </c>
      <c r="C2404" t="s">
        <v>1</v>
      </c>
    </row>
    <row r="2405" spans="1:3" x14ac:dyDescent="0.2">
      <c r="A2405" t="s">
        <v>2353</v>
      </c>
      <c r="B2405" t="str">
        <f>"18813224227"</f>
        <v>18813224227</v>
      </c>
      <c r="C2405" t="s">
        <v>1</v>
      </c>
    </row>
    <row r="2406" spans="1:3" x14ac:dyDescent="0.2">
      <c r="A2406" t="s">
        <v>2354</v>
      </c>
      <c r="B2406" t="str">
        <f>"13662505595"</f>
        <v>13662505595</v>
      </c>
      <c r="C2406" t="s">
        <v>1</v>
      </c>
    </row>
    <row r="2407" spans="1:3" x14ac:dyDescent="0.2">
      <c r="A2407" t="s">
        <v>2355</v>
      </c>
      <c r="B2407" t="str">
        <f>"18338654676"</f>
        <v>18338654676</v>
      </c>
      <c r="C2407" t="s">
        <v>1</v>
      </c>
    </row>
    <row r="2408" spans="1:3" x14ac:dyDescent="0.2">
      <c r="A2408" t="s">
        <v>2356</v>
      </c>
      <c r="B2408" t="str">
        <f>"15196636630"</f>
        <v>15196636630</v>
      </c>
      <c r="C2408" t="s">
        <v>1</v>
      </c>
    </row>
    <row r="2409" spans="1:3" x14ac:dyDescent="0.2">
      <c r="A2409" t="s">
        <v>2357</v>
      </c>
      <c r="B2409" t="str">
        <f>"18699993230"</f>
        <v>18699993230</v>
      </c>
      <c r="C2409" t="s">
        <v>1</v>
      </c>
    </row>
    <row r="2410" spans="1:3" x14ac:dyDescent="0.2">
      <c r="A2410" t="s">
        <v>2358</v>
      </c>
      <c r="B2410" t="str">
        <f>"17709376015"</f>
        <v>17709376015</v>
      </c>
      <c r="C2410" t="s">
        <v>1</v>
      </c>
    </row>
    <row r="2411" spans="1:3" x14ac:dyDescent="0.2">
      <c r="A2411" t="s">
        <v>2359</v>
      </c>
      <c r="B2411" t="str">
        <f>"15247147822"</f>
        <v>15247147822</v>
      </c>
      <c r="C2411" t="s">
        <v>1</v>
      </c>
    </row>
    <row r="2412" spans="1:3" x14ac:dyDescent="0.2">
      <c r="A2412" t="s">
        <v>2360</v>
      </c>
      <c r="B2412" t="str">
        <f>"15282272326"</f>
        <v>15282272326</v>
      </c>
      <c r="C2412" t="s">
        <v>1</v>
      </c>
    </row>
    <row r="2413" spans="1:3" x14ac:dyDescent="0.2">
      <c r="A2413" t="s">
        <v>2361</v>
      </c>
      <c r="B2413" t="str">
        <f>"15193428376"</f>
        <v>15193428376</v>
      </c>
      <c r="C2413" t="s">
        <v>1</v>
      </c>
    </row>
    <row r="2414" spans="1:3" x14ac:dyDescent="0.2">
      <c r="A2414" t="s">
        <v>2362</v>
      </c>
      <c r="B2414" t="str">
        <f>"18335996992"</f>
        <v>18335996992</v>
      </c>
      <c r="C2414" t="s">
        <v>1</v>
      </c>
    </row>
    <row r="2415" spans="1:3" x14ac:dyDescent="0.2">
      <c r="A2415" t="s">
        <v>2363</v>
      </c>
      <c r="B2415" t="str">
        <f>"18582876912"</f>
        <v>18582876912</v>
      </c>
      <c r="C2415" t="s">
        <v>1</v>
      </c>
    </row>
    <row r="2416" spans="1:3" x14ac:dyDescent="0.2">
      <c r="A2416" t="s">
        <v>2364</v>
      </c>
      <c r="B2416" t="str">
        <f>"13195862035"</f>
        <v>13195862035</v>
      </c>
      <c r="C2416" t="s">
        <v>1</v>
      </c>
    </row>
    <row r="2417" spans="1:3" x14ac:dyDescent="0.2">
      <c r="A2417" t="s">
        <v>2365</v>
      </c>
      <c r="B2417" t="str">
        <f>"15904262113"</f>
        <v>15904262113</v>
      </c>
      <c r="C2417" t="s">
        <v>1</v>
      </c>
    </row>
    <row r="2418" spans="1:3" x14ac:dyDescent="0.2">
      <c r="A2418" t="s">
        <v>2366</v>
      </c>
      <c r="B2418" t="str">
        <f>"15008680207"</f>
        <v>15008680207</v>
      </c>
      <c r="C2418" t="s">
        <v>1</v>
      </c>
    </row>
    <row r="2419" spans="1:3" x14ac:dyDescent="0.2">
      <c r="A2419" t="s">
        <v>1593</v>
      </c>
      <c r="B2419" t="str">
        <f>"18507386000"</f>
        <v>18507386000</v>
      </c>
      <c r="C2419" t="s">
        <v>1</v>
      </c>
    </row>
    <row r="2420" spans="1:3" x14ac:dyDescent="0.2">
      <c r="A2420" t="s">
        <v>2367</v>
      </c>
      <c r="B2420" t="str">
        <f>"15041074521"</f>
        <v>15041074521</v>
      </c>
      <c r="C2420" t="s">
        <v>1</v>
      </c>
    </row>
    <row r="2421" spans="1:3" x14ac:dyDescent="0.2">
      <c r="A2421" t="s">
        <v>2368</v>
      </c>
      <c r="B2421" t="str">
        <f>"15500553599"</f>
        <v>15500553599</v>
      </c>
      <c r="C2421" t="s">
        <v>1</v>
      </c>
    </row>
    <row r="2422" spans="1:3" x14ac:dyDescent="0.2">
      <c r="A2422" t="s">
        <v>2369</v>
      </c>
      <c r="B2422" t="str">
        <f>"13591717543"</f>
        <v>13591717543</v>
      </c>
      <c r="C2422" t="s">
        <v>1</v>
      </c>
    </row>
    <row r="2423" spans="1:3" x14ac:dyDescent="0.2">
      <c r="A2423" t="s">
        <v>2370</v>
      </c>
      <c r="B2423" t="str">
        <f>"13117668748"</f>
        <v>13117668748</v>
      </c>
      <c r="C2423" t="s">
        <v>1</v>
      </c>
    </row>
    <row r="2424" spans="1:3" x14ac:dyDescent="0.2">
      <c r="A2424" t="s">
        <v>2371</v>
      </c>
      <c r="B2424" t="str">
        <f>"14780830263"</f>
        <v>14780830263</v>
      </c>
      <c r="C2424" t="s">
        <v>1</v>
      </c>
    </row>
    <row r="2425" spans="1:3" x14ac:dyDescent="0.2">
      <c r="A2425" t="s">
        <v>2372</v>
      </c>
      <c r="B2425" t="str">
        <f>"18012355706"</f>
        <v>18012355706</v>
      </c>
      <c r="C2425" t="s">
        <v>1</v>
      </c>
    </row>
    <row r="2426" spans="1:3" x14ac:dyDescent="0.2">
      <c r="A2426" t="s">
        <v>2373</v>
      </c>
      <c r="B2426" t="str">
        <f>"13876178473"</f>
        <v>13876178473</v>
      </c>
      <c r="C2426" t="s">
        <v>1</v>
      </c>
    </row>
    <row r="2427" spans="1:3" x14ac:dyDescent="0.2">
      <c r="A2427" t="s">
        <v>2374</v>
      </c>
      <c r="B2427" t="str">
        <f>"13402784501"</f>
        <v>13402784501</v>
      </c>
      <c r="C2427" t="s">
        <v>1</v>
      </c>
    </row>
    <row r="2428" spans="1:3" x14ac:dyDescent="0.2">
      <c r="A2428" t="s">
        <v>2375</v>
      </c>
      <c r="B2428" t="str">
        <f>"15881038862"</f>
        <v>15881038862</v>
      </c>
      <c r="C2428" t="s">
        <v>1</v>
      </c>
    </row>
    <row r="2429" spans="1:3" x14ac:dyDescent="0.2">
      <c r="A2429" t="s">
        <v>2376</v>
      </c>
      <c r="B2429" t="str">
        <f>"13660685910"</f>
        <v>13660685910</v>
      </c>
      <c r="C2429" t="s">
        <v>1</v>
      </c>
    </row>
    <row r="2430" spans="1:3" x14ac:dyDescent="0.2">
      <c r="A2430" t="s">
        <v>2377</v>
      </c>
      <c r="B2430" t="str">
        <f>"13980978565"</f>
        <v>13980978565</v>
      </c>
      <c r="C2430" t="s">
        <v>1</v>
      </c>
    </row>
    <row r="2431" spans="1:3" x14ac:dyDescent="0.2">
      <c r="A2431" t="s">
        <v>2378</v>
      </c>
      <c r="B2431" t="str">
        <f>"15053173898"</f>
        <v>15053173898</v>
      </c>
      <c r="C2431" t="s">
        <v>1</v>
      </c>
    </row>
    <row r="2432" spans="1:3" x14ac:dyDescent="0.2">
      <c r="A2432" t="s">
        <v>2379</v>
      </c>
      <c r="B2432" t="str">
        <f>"13672367757"</f>
        <v>13672367757</v>
      </c>
      <c r="C2432" t="s">
        <v>1</v>
      </c>
    </row>
    <row r="2433" spans="1:3" x14ac:dyDescent="0.2">
      <c r="A2433" t="s">
        <v>2380</v>
      </c>
      <c r="B2433" t="str">
        <f>"18826540954"</f>
        <v>18826540954</v>
      </c>
      <c r="C2433" t="s">
        <v>1</v>
      </c>
    </row>
    <row r="2434" spans="1:3" x14ac:dyDescent="0.2">
      <c r="A2434" t="s">
        <v>2381</v>
      </c>
      <c r="B2434" t="str">
        <f>"13599748444"</f>
        <v>13599748444</v>
      </c>
      <c r="C2434" t="s">
        <v>1</v>
      </c>
    </row>
    <row r="2435" spans="1:3" x14ac:dyDescent="0.2">
      <c r="A2435" t="s">
        <v>161</v>
      </c>
      <c r="B2435" t="str">
        <f>"13474025705"</f>
        <v>13474025705</v>
      </c>
      <c r="C2435" t="s">
        <v>1</v>
      </c>
    </row>
    <row r="2436" spans="1:3" x14ac:dyDescent="0.2">
      <c r="A2436" t="s">
        <v>2382</v>
      </c>
      <c r="B2436" t="str">
        <f>"18613091793"</f>
        <v>18613091793</v>
      </c>
      <c r="C2436" t="s">
        <v>1</v>
      </c>
    </row>
    <row r="2437" spans="1:3" x14ac:dyDescent="0.2">
      <c r="A2437" t="s">
        <v>2383</v>
      </c>
      <c r="B2437" t="str">
        <f>"18637230851"</f>
        <v>18637230851</v>
      </c>
      <c r="C2437" t="s">
        <v>1</v>
      </c>
    </row>
    <row r="2438" spans="1:3" x14ac:dyDescent="0.2">
      <c r="A2438" t="s">
        <v>2384</v>
      </c>
      <c r="B2438" t="str">
        <f>"13696730565"</f>
        <v>13696730565</v>
      </c>
      <c r="C2438" t="s">
        <v>1</v>
      </c>
    </row>
    <row r="2439" spans="1:3" x14ac:dyDescent="0.2">
      <c r="A2439" t="s">
        <v>2385</v>
      </c>
      <c r="B2439" t="str">
        <f>"18161022311"</f>
        <v>18161022311</v>
      </c>
      <c r="C2439" t="s">
        <v>1</v>
      </c>
    </row>
    <row r="2440" spans="1:3" x14ac:dyDescent="0.2">
      <c r="A2440" t="s">
        <v>2386</v>
      </c>
      <c r="B2440" t="str">
        <f>"13073967253"</f>
        <v>13073967253</v>
      </c>
      <c r="C2440" t="s">
        <v>1</v>
      </c>
    </row>
    <row r="2441" spans="1:3" x14ac:dyDescent="0.2">
      <c r="A2441" t="s">
        <v>2387</v>
      </c>
      <c r="B2441" t="str">
        <f>"13897735343"</f>
        <v>13897735343</v>
      </c>
      <c r="C2441" t="s">
        <v>1</v>
      </c>
    </row>
    <row r="2442" spans="1:3" x14ac:dyDescent="0.2">
      <c r="A2442" t="s">
        <v>2388</v>
      </c>
      <c r="B2442" t="str">
        <f>"18390602482"</f>
        <v>18390602482</v>
      </c>
      <c r="C2442" t="s">
        <v>1</v>
      </c>
    </row>
    <row r="2443" spans="1:3" x14ac:dyDescent="0.2">
      <c r="A2443" t="s">
        <v>2389</v>
      </c>
      <c r="B2443" t="str">
        <f>"18702213097"</f>
        <v>18702213097</v>
      </c>
      <c r="C2443" t="s">
        <v>1</v>
      </c>
    </row>
    <row r="2444" spans="1:3" x14ac:dyDescent="0.2">
      <c r="A2444" t="s">
        <v>2390</v>
      </c>
      <c r="B2444" t="str">
        <f>"18629512984"</f>
        <v>18629512984</v>
      </c>
      <c r="C2444" t="s">
        <v>1</v>
      </c>
    </row>
    <row r="2445" spans="1:3" x14ac:dyDescent="0.2">
      <c r="A2445" t="s">
        <v>2391</v>
      </c>
      <c r="B2445" t="str">
        <f>"18898390823"</f>
        <v>18898390823</v>
      </c>
      <c r="C2445" t="s">
        <v>1</v>
      </c>
    </row>
    <row r="2446" spans="1:3" x14ac:dyDescent="0.2">
      <c r="A2446" t="s">
        <v>2392</v>
      </c>
      <c r="B2446" t="str">
        <f>"15689460278"</f>
        <v>15689460278</v>
      </c>
      <c r="C2446" t="s">
        <v>1</v>
      </c>
    </row>
    <row r="2447" spans="1:3" x14ac:dyDescent="0.2">
      <c r="A2447" t="s">
        <v>2393</v>
      </c>
      <c r="B2447" t="str">
        <f>"13832663639"</f>
        <v>13832663639</v>
      </c>
      <c r="C2447" t="s">
        <v>1</v>
      </c>
    </row>
    <row r="2448" spans="1:3" x14ac:dyDescent="0.2">
      <c r="A2448" t="s">
        <v>2394</v>
      </c>
      <c r="B2448" t="str">
        <f>"15154254122"</f>
        <v>15154254122</v>
      </c>
      <c r="C2448" t="s">
        <v>1</v>
      </c>
    </row>
    <row r="2449" spans="1:3" x14ac:dyDescent="0.2">
      <c r="A2449" t="s">
        <v>560</v>
      </c>
      <c r="B2449" t="str">
        <f>"15021237672"</f>
        <v>15021237672</v>
      </c>
      <c r="C2449" t="s">
        <v>1</v>
      </c>
    </row>
    <row r="2450" spans="1:3" x14ac:dyDescent="0.2">
      <c r="A2450" t="s">
        <v>2395</v>
      </c>
      <c r="B2450" t="str">
        <f>"15155907597"</f>
        <v>15155907597</v>
      </c>
      <c r="C2450" t="s">
        <v>1</v>
      </c>
    </row>
    <row r="2451" spans="1:3" x14ac:dyDescent="0.2">
      <c r="A2451" t="s">
        <v>2396</v>
      </c>
      <c r="B2451" t="str">
        <f>"18773672276"</f>
        <v>18773672276</v>
      </c>
      <c r="C2451" t="s">
        <v>1</v>
      </c>
    </row>
    <row r="2452" spans="1:3" x14ac:dyDescent="0.2">
      <c r="A2452" t="s">
        <v>2397</v>
      </c>
      <c r="B2452" t="str">
        <f>"13040110176"</f>
        <v>13040110176</v>
      </c>
      <c r="C2452" t="s">
        <v>1</v>
      </c>
    </row>
    <row r="2453" spans="1:3" x14ac:dyDescent="0.2">
      <c r="A2453" t="s">
        <v>2398</v>
      </c>
      <c r="B2453" t="str">
        <f>"18435173174"</f>
        <v>18435173174</v>
      </c>
      <c r="C2453" t="s">
        <v>1</v>
      </c>
    </row>
    <row r="2454" spans="1:3" x14ac:dyDescent="0.2">
      <c r="A2454" t="s">
        <v>2399</v>
      </c>
      <c r="B2454" t="str">
        <f>"18243371515"</f>
        <v>18243371515</v>
      </c>
      <c r="C2454" t="s">
        <v>1</v>
      </c>
    </row>
    <row r="2455" spans="1:3" x14ac:dyDescent="0.2">
      <c r="A2455" t="s">
        <v>2377</v>
      </c>
      <c r="B2455" t="str">
        <f>"15364513138"</f>
        <v>15364513138</v>
      </c>
      <c r="C2455" t="s">
        <v>1</v>
      </c>
    </row>
    <row r="2456" spans="1:3" x14ac:dyDescent="0.2">
      <c r="A2456" t="s">
        <v>2400</v>
      </c>
      <c r="B2456" t="str">
        <f>"13933009442"</f>
        <v>13933009442</v>
      </c>
      <c r="C2456" t="s">
        <v>1</v>
      </c>
    </row>
    <row r="2457" spans="1:3" x14ac:dyDescent="0.2">
      <c r="A2457" t="s">
        <v>2401</v>
      </c>
      <c r="B2457" t="str">
        <f>"18350861987"</f>
        <v>18350861987</v>
      </c>
      <c r="C2457" t="s">
        <v>1</v>
      </c>
    </row>
    <row r="2458" spans="1:3" x14ac:dyDescent="0.2">
      <c r="A2458" t="s">
        <v>2402</v>
      </c>
      <c r="B2458" t="str">
        <f>"15210650053"</f>
        <v>15210650053</v>
      </c>
      <c r="C2458" t="s">
        <v>1</v>
      </c>
    </row>
    <row r="2459" spans="1:3" x14ac:dyDescent="0.2">
      <c r="A2459" t="s">
        <v>381</v>
      </c>
      <c r="B2459" t="str">
        <f>"18656750967"</f>
        <v>18656750967</v>
      </c>
      <c r="C2459" t="s">
        <v>1</v>
      </c>
    </row>
    <row r="2460" spans="1:3" x14ac:dyDescent="0.2">
      <c r="A2460" t="s">
        <v>610</v>
      </c>
      <c r="B2460" t="str">
        <f>"17600934668"</f>
        <v>17600934668</v>
      </c>
      <c r="C2460" t="s">
        <v>1</v>
      </c>
    </row>
    <row r="2461" spans="1:3" x14ac:dyDescent="0.2">
      <c r="A2461" t="s">
        <v>100</v>
      </c>
      <c r="B2461" t="str">
        <f>"15621106335"</f>
        <v>15621106335</v>
      </c>
      <c r="C2461" t="s">
        <v>1</v>
      </c>
    </row>
    <row r="2462" spans="1:3" x14ac:dyDescent="0.2">
      <c r="A2462" t="s">
        <v>2403</v>
      </c>
      <c r="B2462" t="str">
        <f>"15846196734"</f>
        <v>15846196734</v>
      </c>
      <c r="C2462" t="s">
        <v>1</v>
      </c>
    </row>
    <row r="2463" spans="1:3" x14ac:dyDescent="0.2">
      <c r="A2463" t="s">
        <v>2404</v>
      </c>
      <c r="B2463" t="str">
        <f>"18749888869"</f>
        <v>18749888869</v>
      </c>
      <c r="C2463" t="s">
        <v>1</v>
      </c>
    </row>
    <row r="2464" spans="1:3" x14ac:dyDescent="0.2">
      <c r="A2464" t="s">
        <v>2405</v>
      </c>
      <c r="B2464" t="str">
        <f>"13552382337"</f>
        <v>13552382337</v>
      </c>
      <c r="C2464" t="s">
        <v>1</v>
      </c>
    </row>
    <row r="2465" spans="1:3" x14ac:dyDescent="0.2">
      <c r="A2465" t="s">
        <v>2406</v>
      </c>
      <c r="B2465" t="str">
        <f>"13268993838"</f>
        <v>13268993838</v>
      </c>
      <c r="C2465" t="s">
        <v>1</v>
      </c>
    </row>
    <row r="2466" spans="1:3" x14ac:dyDescent="0.2">
      <c r="A2466" t="s">
        <v>2407</v>
      </c>
      <c r="B2466" t="str">
        <f>"18709628123"</f>
        <v>18709628123</v>
      </c>
      <c r="C2466" t="s">
        <v>1</v>
      </c>
    </row>
    <row r="2467" spans="1:3" x14ac:dyDescent="0.2">
      <c r="A2467" t="s">
        <v>2408</v>
      </c>
      <c r="B2467" t="str">
        <f>"18584822665"</f>
        <v>18584822665</v>
      </c>
      <c r="C2467" t="s">
        <v>1</v>
      </c>
    </row>
    <row r="2468" spans="1:3" x14ac:dyDescent="0.2">
      <c r="A2468" t="s">
        <v>2409</v>
      </c>
      <c r="B2468" t="str">
        <f>"15100050670"</f>
        <v>15100050670</v>
      </c>
      <c r="C2468" t="s">
        <v>1</v>
      </c>
    </row>
    <row r="2469" spans="1:3" x14ac:dyDescent="0.2">
      <c r="A2469" t="s">
        <v>2410</v>
      </c>
      <c r="B2469" t="str">
        <f>"13812862297"</f>
        <v>13812862297</v>
      </c>
      <c r="C2469" t="s">
        <v>1</v>
      </c>
    </row>
    <row r="2470" spans="1:3" x14ac:dyDescent="0.2">
      <c r="A2470" t="s">
        <v>2411</v>
      </c>
      <c r="B2470" t="str">
        <f>"13859316550"</f>
        <v>13859316550</v>
      </c>
      <c r="C2470" t="s">
        <v>1</v>
      </c>
    </row>
    <row r="2471" spans="1:3" x14ac:dyDescent="0.2">
      <c r="A2471" t="s">
        <v>2412</v>
      </c>
      <c r="B2471" t="str">
        <f>"17692336379"</f>
        <v>17692336379</v>
      </c>
      <c r="C2471" t="s">
        <v>1</v>
      </c>
    </row>
    <row r="2472" spans="1:3" x14ac:dyDescent="0.2">
      <c r="A2472" t="s">
        <v>813</v>
      </c>
      <c r="B2472" t="str">
        <f>"15670933174"</f>
        <v>15670933174</v>
      </c>
      <c r="C2472" t="s">
        <v>1</v>
      </c>
    </row>
    <row r="2473" spans="1:3" x14ac:dyDescent="0.2">
      <c r="A2473" t="s">
        <v>2413</v>
      </c>
      <c r="B2473" t="str">
        <f>"15262797684"</f>
        <v>15262797684</v>
      </c>
      <c r="C2473" t="s">
        <v>1</v>
      </c>
    </row>
    <row r="2474" spans="1:3" x14ac:dyDescent="0.2">
      <c r="A2474" t="s">
        <v>2414</v>
      </c>
      <c r="B2474" t="str">
        <f>"18234775745"</f>
        <v>18234775745</v>
      </c>
      <c r="C2474" t="s">
        <v>1</v>
      </c>
    </row>
    <row r="2475" spans="1:3" x14ac:dyDescent="0.2">
      <c r="A2475" t="s">
        <v>2415</v>
      </c>
      <c r="B2475" t="str">
        <f>"13778100409"</f>
        <v>13778100409</v>
      </c>
      <c r="C2475" t="s">
        <v>1</v>
      </c>
    </row>
    <row r="2476" spans="1:3" x14ac:dyDescent="0.2">
      <c r="A2476" t="s">
        <v>2416</v>
      </c>
      <c r="B2476" t="str">
        <f>"18729487598"</f>
        <v>18729487598</v>
      </c>
      <c r="C2476" t="s">
        <v>1</v>
      </c>
    </row>
    <row r="2477" spans="1:3" x14ac:dyDescent="0.2">
      <c r="A2477" t="s">
        <v>1833</v>
      </c>
      <c r="B2477" t="str">
        <f>"15829091191"</f>
        <v>15829091191</v>
      </c>
      <c r="C2477" t="s">
        <v>1</v>
      </c>
    </row>
    <row r="2478" spans="1:3" x14ac:dyDescent="0.2">
      <c r="A2478" t="s">
        <v>813</v>
      </c>
      <c r="B2478" t="str">
        <f>"13733656149"</f>
        <v>13733656149</v>
      </c>
      <c r="C2478" t="s">
        <v>1</v>
      </c>
    </row>
    <row r="2479" spans="1:3" x14ac:dyDescent="0.2">
      <c r="A2479" t="s">
        <v>2417</v>
      </c>
      <c r="B2479" t="str">
        <f>"13439696954"</f>
        <v>13439696954</v>
      </c>
      <c r="C2479" t="s">
        <v>1</v>
      </c>
    </row>
    <row r="2480" spans="1:3" x14ac:dyDescent="0.2">
      <c r="A2480" t="s">
        <v>2418</v>
      </c>
      <c r="B2480" t="str">
        <f>"18284639349"</f>
        <v>18284639349</v>
      </c>
      <c r="C2480" t="s">
        <v>1</v>
      </c>
    </row>
    <row r="2481" spans="1:3" x14ac:dyDescent="0.2">
      <c r="A2481" t="s">
        <v>2419</v>
      </c>
      <c r="B2481" t="str">
        <f>"13826562220"</f>
        <v>13826562220</v>
      </c>
      <c r="C2481" t="s">
        <v>1</v>
      </c>
    </row>
    <row r="2482" spans="1:3" x14ac:dyDescent="0.2">
      <c r="A2482" t="s">
        <v>1355</v>
      </c>
      <c r="B2482" t="str">
        <f>"18628261712"</f>
        <v>18628261712</v>
      </c>
      <c r="C2482" t="s">
        <v>1</v>
      </c>
    </row>
    <row r="2483" spans="1:3" x14ac:dyDescent="0.2">
      <c r="A2483" t="s">
        <v>2420</v>
      </c>
      <c r="B2483" t="str">
        <f>"13888491693"</f>
        <v>13888491693</v>
      </c>
      <c r="C2483" t="s">
        <v>1</v>
      </c>
    </row>
    <row r="2484" spans="1:3" x14ac:dyDescent="0.2">
      <c r="A2484" t="s">
        <v>2421</v>
      </c>
      <c r="B2484" t="str">
        <f>"13852742452"</f>
        <v>13852742452</v>
      </c>
      <c r="C2484" t="s">
        <v>1</v>
      </c>
    </row>
    <row r="2485" spans="1:3" x14ac:dyDescent="0.2">
      <c r="A2485" t="s">
        <v>2422</v>
      </c>
      <c r="B2485" t="str">
        <f>"15595898940"</f>
        <v>15595898940</v>
      </c>
      <c r="C2485" t="s">
        <v>1</v>
      </c>
    </row>
    <row r="2486" spans="1:3" x14ac:dyDescent="0.2">
      <c r="A2486" t="s">
        <v>2423</v>
      </c>
      <c r="B2486" t="str">
        <f>"15875450630"</f>
        <v>15875450630</v>
      </c>
      <c r="C2486" t="s">
        <v>1</v>
      </c>
    </row>
    <row r="2487" spans="1:3" x14ac:dyDescent="0.2">
      <c r="A2487" t="s">
        <v>2424</v>
      </c>
      <c r="B2487" t="str">
        <f>"13544364324"</f>
        <v>13544364324</v>
      </c>
      <c r="C2487" t="s">
        <v>1</v>
      </c>
    </row>
    <row r="2488" spans="1:3" x14ac:dyDescent="0.2">
      <c r="A2488" t="s">
        <v>2425</v>
      </c>
      <c r="B2488" t="str">
        <f>"18500322878"</f>
        <v>18500322878</v>
      </c>
      <c r="C2488" t="s">
        <v>1</v>
      </c>
    </row>
    <row r="2489" spans="1:3" x14ac:dyDescent="0.2">
      <c r="A2489" t="s">
        <v>2426</v>
      </c>
      <c r="B2489" t="str">
        <f>"15599068939"</f>
        <v>15599068939</v>
      </c>
      <c r="C2489" t="s">
        <v>1</v>
      </c>
    </row>
    <row r="2490" spans="1:3" x14ac:dyDescent="0.2">
      <c r="A2490" t="s">
        <v>2427</v>
      </c>
      <c r="B2490" t="str">
        <f>"13465221555"</f>
        <v>13465221555</v>
      </c>
      <c r="C2490" t="s">
        <v>1</v>
      </c>
    </row>
    <row r="2491" spans="1:3" x14ac:dyDescent="0.2">
      <c r="A2491" t="s">
        <v>2428</v>
      </c>
      <c r="B2491" t="str">
        <f>"13817940252"</f>
        <v>13817940252</v>
      </c>
      <c r="C2491" t="s">
        <v>1</v>
      </c>
    </row>
    <row r="2492" spans="1:3" x14ac:dyDescent="0.2">
      <c r="A2492" t="s">
        <v>2429</v>
      </c>
      <c r="B2492" t="str">
        <f>"17601480603"</f>
        <v>17601480603</v>
      </c>
      <c r="C2492" t="s">
        <v>1</v>
      </c>
    </row>
    <row r="2493" spans="1:3" x14ac:dyDescent="0.2">
      <c r="A2493" t="s">
        <v>2430</v>
      </c>
      <c r="B2493" t="str">
        <f>"13163997169"</f>
        <v>13163997169</v>
      </c>
      <c r="C2493" t="s">
        <v>1</v>
      </c>
    </row>
    <row r="2494" spans="1:3" x14ac:dyDescent="0.2">
      <c r="A2494" t="s">
        <v>2431</v>
      </c>
      <c r="B2494" t="str">
        <f>"13599213481"</f>
        <v>13599213481</v>
      </c>
      <c r="C2494" t="s">
        <v>1</v>
      </c>
    </row>
    <row r="2495" spans="1:3" x14ac:dyDescent="0.2">
      <c r="A2495" t="s">
        <v>2432</v>
      </c>
      <c r="B2495" t="str">
        <f>"15971495171"</f>
        <v>15971495171</v>
      </c>
      <c r="C2495" t="s">
        <v>1</v>
      </c>
    </row>
    <row r="2496" spans="1:3" x14ac:dyDescent="0.2">
      <c r="A2496" t="s">
        <v>2433</v>
      </c>
      <c r="B2496" t="str">
        <f>"15558051625"</f>
        <v>15558051625</v>
      </c>
      <c r="C2496" t="s">
        <v>1</v>
      </c>
    </row>
    <row r="2497" spans="1:3" x14ac:dyDescent="0.2">
      <c r="A2497" t="s">
        <v>2434</v>
      </c>
      <c r="B2497" t="str">
        <f>"18628575767"</f>
        <v>18628575767</v>
      </c>
      <c r="C2497" t="s">
        <v>1</v>
      </c>
    </row>
    <row r="2498" spans="1:3" x14ac:dyDescent="0.2">
      <c r="A2498" t="s">
        <v>2435</v>
      </c>
      <c r="B2498" t="str">
        <f>"18767989832"</f>
        <v>18767989832</v>
      </c>
      <c r="C2498" t="s">
        <v>1</v>
      </c>
    </row>
    <row r="2499" spans="1:3" x14ac:dyDescent="0.2">
      <c r="A2499" t="s">
        <v>2436</v>
      </c>
      <c r="B2499" t="str">
        <f>"18637331224"</f>
        <v>18637331224</v>
      </c>
      <c r="C2499" t="s">
        <v>1</v>
      </c>
    </row>
    <row r="2500" spans="1:3" x14ac:dyDescent="0.2">
      <c r="A2500" t="s">
        <v>2437</v>
      </c>
      <c r="B2500" t="str">
        <f>"13302187176"</f>
        <v>13302187176</v>
      </c>
      <c r="C2500" t="s">
        <v>1</v>
      </c>
    </row>
    <row r="2501" spans="1:3" x14ac:dyDescent="0.2">
      <c r="A2501" t="s">
        <v>2438</v>
      </c>
      <c r="B2501" t="str">
        <f>"13942045093"</f>
        <v>13942045093</v>
      </c>
      <c r="C2501" t="s">
        <v>1</v>
      </c>
    </row>
    <row r="2502" spans="1:3" x14ac:dyDescent="0.2">
      <c r="A2502" t="s">
        <v>2439</v>
      </c>
      <c r="B2502" t="str">
        <f>"13212754570"</f>
        <v>13212754570</v>
      </c>
      <c r="C2502" t="s">
        <v>1</v>
      </c>
    </row>
    <row r="2503" spans="1:3" x14ac:dyDescent="0.2">
      <c r="A2503" t="s">
        <v>2440</v>
      </c>
      <c r="B2503" t="str">
        <f>"17623184445"</f>
        <v>17623184445</v>
      </c>
      <c r="C2503" t="s">
        <v>1</v>
      </c>
    </row>
    <row r="2504" spans="1:3" x14ac:dyDescent="0.2">
      <c r="A2504" t="s">
        <v>2441</v>
      </c>
      <c r="B2504" t="str">
        <f>"13908848040"</f>
        <v>13908848040</v>
      </c>
      <c r="C2504" t="s">
        <v>1</v>
      </c>
    </row>
    <row r="2505" spans="1:3" x14ac:dyDescent="0.2">
      <c r="A2505" t="s">
        <v>2442</v>
      </c>
      <c r="B2505" t="str">
        <f>"18789006369"</f>
        <v>18789006369</v>
      </c>
      <c r="C2505" t="s">
        <v>1</v>
      </c>
    </row>
    <row r="2506" spans="1:3" x14ac:dyDescent="0.2">
      <c r="A2506" t="s">
        <v>2443</v>
      </c>
      <c r="B2506" t="str">
        <f>"13133330298"</f>
        <v>13133330298</v>
      </c>
      <c r="C2506" t="s">
        <v>1</v>
      </c>
    </row>
    <row r="2507" spans="1:3" x14ac:dyDescent="0.2">
      <c r="A2507" t="s">
        <v>2444</v>
      </c>
      <c r="B2507" t="str">
        <f>"15176914932"</f>
        <v>15176914932</v>
      </c>
      <c r="C2507" t="s">
        <v>1</v>
      </c>
    </row>
    <row r="2508" spans="1:3" x14ac:dyDescent="0.2">
      <c r="A2508" t="s">
        <v>2445</v>
      </c>
      <c r="B2508" t="str">
        <f>"18352655990"</f>
        <v>18352655990</v>
      </c>
      <c r="C2508" t="s">
        <v>1</v>
      </c>
    </row>
    <row r="2509" spans="1:3" x14ac:dyDescent="0.2">
      <c r="A2509" t="s">
        <v>2446</v>
      </c>
      <c r="B2509" t="str">
        <f>"15999511155"</f>
        <v>15999511155</v>
      </c>
      <c r="C2509" t="s">
        <v>1</v>
      </c>
    </row>
    <row r="2510" spans="1:3" x14ac:dyDescent="0.2">
      <c r="A2510" t="s">
        <v>2447</v>
      </c>
      <c r="B2510" t="str">
        <f>"17633091330"</f>
        <v>17633091330</v>
      </c>
      <c r="C2510" t="s">
        <v>1</v>
      </c>
    </row>
    <row r="2511" spans="1:3" x14ac:dyDescent="0.2">
      <c r="A2511" t="s">
        <v>2448</v>
      </c>
      <c r="B2511" t="str">
        <f>"18727230826"</f>
        <v>18727230826</v>
      </c>
      <c r="C2511" t="s">
        <v>1</v>
      </c>
    </row>
    <row r="2512" spans="1:3" x14ac:dyDescent="0.2">
      <c r="A2512" t="s">
        <v>2449</v>
      </c>
      <c r="B2512" t="str">
        <f>"18228052581"</f>
        <v>18228052581</v>
      </c>
      <c r="C2512" t="s">
        <v>1</v>
      </c>
    </row>
    <row r="2513" spans="1:3" x14ac:dyDescent="0.2">
      <c r="A2513" t="s">
        <v>2450</v>
      </c>
      <c r="B2513" t="str">
        <f>"17371540551"</f>
        <v>17371540551</v>
      </c>
      <c r="C2513" t="s">
        <v>1</v>
      </c>
    </row>
    <row r="2514" spans="1:3" x14ac:dyDescent="0.2">
      <c r="A2514" t="s">
        <v>2451</v>
      </c>
      <c r="B2514" t="str">
        <f>"13889641716"</f>
        <v>13889641716</v>
      </c>
      <c r="C2514" t="s">
        <v>1</v>
      </c>
    </row>
    <row r="2515" spans="1:3" x14ac:dyDescent="0.2">
      <c r="A2515" t="s">
        <v>2452</v>
      </c>
      <c r="B2515" t="str">
        <f>"18233225315"</f>
        <v>18233225315</v>
      </c>
      <c r="C2515" t="s">
        <v>1</v>
      </c>
    </row>
    <row r="2516" spans="1:3" x14ac:dyDescent="0.2">
      <c r="A2516" t="s">
        <v>2453</v>
      </c>
      <c r="B2516" t="str">
        <f>"15032578607"</f>
        <v>15032578607</v>
      </c>
      <c r="C2516" t="s">
        <v>1</v>
      </c>
    </row>
    <row r="2517" spans="1:3" x14ac:dyDescent="0.2">
      <c r="A2517" t="s">
        <v>8</v>
      </c>
      <c r="B2517" t="str">
        <f>"13516958447"</f>
        <v>13516958447</v>
      </c>
      <c r="C2517" t="s">
        <v>1</v>
      </c>
    </row>
    <row r="2518" spans="1:3" x14ac:dyDescent="0.2">
      <c r="A2518" t="s">
        <v>2454</v>
      </c>
      <c r="B2518" t="str">
        <f>"18551681512"</f>
        <v>18551681512</v>
      </c>
      <c r="C2518" t="s">
        <v>1</v>
      </c>
    </row>
    <row r="2519" spans="1:3" x14ac:dyDescent="0.2">
      <c r="A2519" t="s">
        <v>2455</v>
      </c>
      <c r="B2519" t="str">
        <f>"15164498282"</f>
        <v>15164498282</v>
      </c>
      <c r="C2519" t="s">
        <v>1</v>
      </c>
    </row>
    <row r="2520" spans="1:3" x14ac:dyDescent="0.2">
      <c r="A2520" t="s">
        <v>2456</v>
      </c>
      <c r="B2520" t="str">
        <f>"13896799264"</f>
        <v>13896799264</v>
      </c>
      <c r="C2520" t="s">
        <v>1</v>
      </c>
    </row>
    <row r="2521" spans="1:3" x14ac:dyDescent="0.2">
      <c r="A2521" t="s">
        <v>2457</v>
      </c>
      <c r="B2521" t="str">
        <f>"18458066301"</f>
        <v>18458066301</v>
      </c>
      <c r="C2521" t="s">
        <v>1</v>
      </c>
    </row>
    <row r="2522" spans="1:3" x14ac:dyDescent="0.2">
      <c r="A2522" t="s">
        <v>2458</v>
      </c>
      <c r="B2522" t="str">
        <f>"13074800086"</f>
        <v>13074800086</v>
      </c>
      <c r="C2522" t="s">
        <v>1</v>
      </c>
    </row>
    <row r="2523" spans="1:3" x14ac:dyDescent="0.2">
      <c r="A2523" t="s">
        <v>2459</v>
      </c>
      <c r="B2523" t="str">
        <f>"13194001053"</f>
        <v>13194001053</v>
      </c>
      <c r="C2523" t="s">
        <v>1</v>
      </c>
    </row>
    <row r="2524" spans="1:3" x14ac:dyDescent="0.2">
      <c r="A2524" t="s">
        <v>2460</v>
      </c>
      <c r="B2524" t="str">
        <f>"18714166631"</f>
        <v>18714166631</v>
      </c>
      <c r="C2524" t="s">
        <v>1</v>
      </c>
    </row>
    <row r="2525" spans="1:3" x14ac:dyDescent="0.2">
      <c r="A2525" t="s">
        <v>2461</v>
      </c>
      <c r="B2525" t="str">
        <f>"18254170632"</f>
        <v>18254170632</v>
      </c>
      <c r="C2525" t="s">
        <v>1</v>
      </c>
    </row>
    <row r="2526" spans="1:3" x14ac:dyDescent="0.2">
      <c r="A2526" t="s">
        <v>2462</v>
      </c>
      <c r="B2526" t="str">
        <f>"18562653344"</f>
        <v>18562653344</v>
      </c>
      <c r="C2526" t="s">
        <v>1</v>
      </c>
    </row>
    <row r="2527" spans="1:3" x14ac:dyDescent="0.2">
      <c r="A2527" t="s">
        <v>2463</v>
      </c>
      <c r="B2527" t="str">
        <f>"13355538193"</f>
        <v>13355538193</v>
      </c>
      <c r="C2527" t="s">
        <v>1</v>
      </c>
    </row>
    <row r="2528" spans="1:3" x14ac:dyDescent="0.2">
      <c r="A2528" t="s">
        <v>2464</v>
      </c>
      <c r="B2528" t="str">
        <f>"18976467440"</f>
        <v>18976467440</v>
      </c>
      <c r="C2528" t="s">
        <v>1</v>
      </c>
    </row>
    <row r="2529" spans="1:3" x14ac:dyDescent="0.2">
      <c r="A2529" t="s">
        <v>2465</v>
      </c>
      <c r="B2529" t="str">
        <f>"13727808557"</f>
        <v>13727808557</v>
      </c>
      <c r="C2529" t="s">
        <v>1</v>
      </c>
    </row>
    <row r="2530" spans="1:3" x14ac:dyDescent="0.2">
      <c r="A2530" t="s">
        <v>2466</v>
      </c>
      <c r="B2530" t="str">
        <f>"13289599991"</f>
        <v>13289599991</v>
      </c>
      <c r="C2530" t="s">
        <v>1</v>
      </c>
    </row>
    <row r="2531" spans="1:3" x14ac:dyDescent="0.2">
      <c r="A2531" t="s">
        <v>2467</v>
      </c>
      <c r="B2531" t="str">
        <f>"16643444594"</f>
        <v>16643444594</v>
      </c>
      <c r="C2531" t="s">
        <v>1</v>
      </c>
    </row>
    <row r="2532" spans="1:3" x14ac:dyDescent="0.2">
      <c r="A2532" t="s">
        <v>2468</v>
      </c>
      <c r="B2532" t="str">
        <f>"13764699502"</f>
        <v>13764699502</v>
      </c>
      <c r="C2532" t="s">
        <v>1</v>
      </c>
    </row>
    <row r="2533" spans="1:3" x14ac:dyDescent="0.2">
      <c r="A2533" t="s">
        <v>2469</v>
      </c>
      <c r="B2533" t="str">
        <f>"18365401338"</f>
        <v>18365401338</v>
      </c>
      <c r="C2533" t="s">
        <v>1</v>
      </c>
    </row>
    <row r="2534" spans="1:3" x14ac:dyDescent="0.2">
      <c r="A2534" t="s">
        <v>2470</v>
      </c>
      <c r="B2534" t="str">
        <f>"13540307209"</f>
        <v>13540307209</v>
      </c>
      <c r="C2534" t="s">
        <v>1</v>
      </c>
    </row>
    <row r="2535" spans="1:3" x14ac:dyDescent="0.2">
      <c r="A2535" t="s">
        <v>2471</v>
      </c>
      <c r="B2535" t="str">
        <f>"15952221755"</f>
        <v>15952221755</v>
      </c>
      <c r="C2535" t="s">
        <v>1</v>
      </c>
    </row>
    <row r="2536" spans="1:3" x14ac:dyDescent="0.2">
      <c r="A2536" t="s">
        <v>2472</v>
      </c>
      <c r="B2536" t="str">
        <f>"15100103752"</f>
        <v>15100103752</v>
      </c>
      <c r="C2536" t="s">
        <v>1</v>
      </c>
    </row>
    <row r="2537" spans="1:3" x14ac:dyDescent="0.2">
      <c r="A2537" t="s">
        <v>759</v>
      </c>
      <c r="B2537" t="str">
        <f>"13653261357"</f>
        <v>13653261357</v>
      </c>
      <c r="C2537" t="s">
        <v>1</v>
      </c>
    </row>
    <row r="2538" spans="1:3" x14ac:dyDescent="0.2">
      <c r="A2538" t="s">
        <v>2473</v>
      </c>
      <c r="B2538" t="str">
        <f>"13569708126"</f>
        <v>13569708126</v>
      </c>
      <c r="C2538" t="s">
        <v>1</v>
      </c>
    </row>
    <row r="2539" spans="1:3" x14ac:dyDescent="0.2">
      <c r="A2539" t="s">
        <v>2474</v>
      </c>
      <c r="B2539" t="str">
        <f>"15108279935"</f>
        <v>15108279935</v>
      </c>
      <c r="C2539" t="s">
        <v>1</v>
      </c>
    </row>
    <row r="2540" spans="1:3" x14ac:dyDescent="0.2">
      <c r="A2540" t="s">
        <v>2475</v>
      </c>
      <c r="B2540" t="str">
        <f>"13591677952"</f>
        <v>13591677952</v>
      </c>
      <c r="C2540" t="s">
        <v>1</v>
      </c>
    </row>
    <row r="2541" spans="1:3" x14ac:dyDescent="0.2">
      <c r="A2541" t="s">
        <v>2476</v>
      </c>
      <c r="B2541" t="str">
        <f>"18296374022"</f>
        <v>18296374022</v>
      </c>
      <c r="C2541" t="s">
        <v>1</v>
      </c>
    </row>
    <row r="2542" spans="1:3" x14ac:dyDescent="0.2">
      <c r="A2542" t="s">
        <v>2477</v>
      </c>
      <c r="B2542" t="str">
        <f>"18723208668"</f>
        <v>18723208668</v>
      </c>
      <c r="C2542" t="s">
        <v>1</v>
      </c>
    </row>
    <row r="2543" spans="1:3" x14ac:dyDescent="0.2">
      <c r="A2543" t="s">
        <v>2478</v>
      </c>
      <c r="B2543" t="str">
        <f>"15706263942"</f>
        <v>15706263942</v>
      </c>
      <c r="C2543" t="s">
        <v>1</v>
      </c>
    </row>
    <row r="2544" spans="1:3" x14ac:dyDescent="0.2">
      <c r="A2544" t="s">
        <v>2479</v>
      </c>
      <c r="B2544" t="str">
        <f>"18857250201"</f>
        <v>18857250201</v>
      </c>
      <c r="C2544" t="s">
        <v>1</v>
      </c>
    </row>
    <row r="2545" spans="1:3" x14ac:dyDescent="0.2">
      <c r="A2545" t="s">
        <v>2480</v>
      </c>
      <c r="B2545" t="str">
        <f>"13637944280"</f>
        <v>13637944280</v>
      </c>
      <c r="C2545" t="s">
        <v>1</v>
      </c>
    </row>
    <row r="2546" spans="1:3" x14ac:dyDescent="0.2">
      <c r="A2546" t="s">
        <v>2481</v>
      </c>
      <c r="B2546" t="str">
        <f>"13628669107"</f>
        <v>13628669107</v>
      </c>
      <c r="C2546" t="s">
        <v>1</v>
      </c>
    </row>
    <row r="2547" spans="1:3" x14ac:dyDescent="0.2">
      <c r="A2547" t="s">
        <v>2482</v>
      </c>
      <c r="B2547" t="str">
        <f>"19983109230"</f>
        <v>19983109230</v>
      </c>
      <c r="C2547" t="s">
        <v>1</v>
      </c>
    </row>
    <row r="2548" spans="1:3" x14ac:dyDescent="0.2">
      <c r="A2548" t="s">
        <v>2483</v>
      </c>
      <c r="B2548" t="str">
        <f>"15081563355"</f>
        <v>15081563355</v>
      </c>
      <c r="C2548" t="s">
        <v>1</v>
      </c>
    </row>
    <row r="2549" spans="1:3" x14ac:dyDescent="0.2">
      <c r="A2549" t="s">
        <v>2484</v>
      </c>
      <c r="B2549" t="str">
        <f>"18814336717"</f>
        <v>18814336717</v>
      </c>
      <c r="C2549" t="s">
        <v>1</v>
      </c>
    </row>
    <row r="2550" spans="1:3" x14ac:dyDescent="0.2">
      <c r="A2550" t="s">
        <v>2485</v>
      </c>
      <c r="B2550" t="str">
        <f>"18604158656"</f>
        <v>18604158656</v>
      </c>
      <c r="C2550" t="s">
        <v>1</v>
      </c>
    </row>
    <row r="2551" spans="1:3" x14ac:dyDescent="0.2">
      <c r="A2551" t="s">
        <v>2486</v>
      </c>
      <c r="B2551" t="str">
        <f>"18560302048"</f>
        <v>18560302048</v>
      </c>
      <c r="C2551" t="s">
        <v>1</v>
      </c>
    </row>
    <row r="2552" spans="1:3" x14ac:dyDescent="0.2">
      <c r="A2552" t="s">
        <v>2487</v>
      </c>
      <c r="B2552" t="str">
        <f>"13584970239"</f>
        <v>13584970239</v>
      </c>
      <c r="C2552" t="s">
        <v>1</v>
      </c>
    </row>
    <row r="2553" spans="1:3" x14ac:dyDescent="0.2">
      <c r="A2553" t="s">
        <v>2488</v>
      </c>
      <c r="B2553" t="str">
        <f>"15270177755"</f>
        <v>15270177755</v>
      </c>
      <c r="C2553" t="s">
        <v>1</v>
      </c>
    </row>
    <row r="2554" spans="1:3" x14ac:dyDescent="0.2">
      <c r="A2554" t="s">
        <v>2489</v>
      </c>
      <c r="B2554" t="str">
        <f>"13797136156"</f>
        <v>13797136156</v>
      </c>
      <c r="C2554" t="s">
        <v>1</v>
      </c>
    </row>
    <row r="2555" spans="1:3" x14ac:dyDescent="0.2">
      <c r="A2555" t="s">
        <v>2490</v>
      </c>
      <c r="B2555" t="str">
        <f>"15171534324"</f>
        <v>15171534324</v>
      </c>
      <c r="C2555" t="s">
        <v>1</v>
      </c>
    </row>
    <row r="2556" spans="1:3" x14ac:dyDescent="0.2">
      <c r="A2556" t="s">
        <v>2491</v>
      </c>
      <c r="B2556" t="str">
        <f>"15826641148"</f>
        <v>15826641148</v>
      </c>
      <c r="C2556" t="s">
        <v>1</v>
      </c>
    </row>
    <row r="2557" spans="1:3" x14ac:dyDescent="0.2">
      <c r="A2557" t="s">
        <v>2492</v>
      </c>
      <c r="B2557" t="str">
        <f>"15318037536"</f>
        <v>15318037536</v>
      </c>
      <c r="C2557" t="s">
        <v>1</v>
      </c>
    </row>
    <row r="2558" spans="1:3" x14ac:dyDescent="0.2">
      <c r="A2558" t="s">
        <v>2493</v>
      </c>
      <c r="B2558" t="str">
        <f>"15762027582"</f>
        <v>15762027582</v>
      </c>
      <c r="C2558" t="s">
        <v>1</v>
      </c>
    </row>
    <row r="2559" spans="1:3" x14ac:dyDescent="0.2">
      <c r="A2559" t="s">
        <v>2494</v>
      </c>
      <c r="B2559" t="str">
        <f>"18359301034"</f>
        <v>18359301034</v>
      </c>
      <c r="C2559" t="s">
        <v>1</v>
      </c>
    </row>
    <row r="2560" spans="1:3" x14ac:dyDescent="0.2">
      <c r="A2560" t="s">
        <v>2495</v>
      </c>
      <c r="B2560" t="str">
        <f>"13909575782"</f>
        <v>13909575782</v>
      </c>
      <c r="C2560" t="s">
        <v>1</v>
      </c>
    </row>
    <row r="2561" spans="1:3" x14ac:dyDescent="0.2">
      <c r="A2561" t="s">
        <v>2496</v>
      </c>
      <c r="B2561" t="str">
        <f>"18258226250"</f>
        <v>18258226250</v>
      </c>
      <c r="C2561" t="s">
        <v>1</v>
      </c>
    </row>
    <row r="2562" spans="1:3" x14ac:dyDescent="0.2">
      <c r="A2562" t="s">
        <v>2497</v>
      </c>
      <c r="B2562" t="str">
        <f>"15138860368"</f>
        <v>15138860368</v>
      </c>
      <c r="C2562" t="s">
        <v>1</v>
      </c>
    </row>
    <row r="2563" spans="1:3" x14ac:dyDescent="0.2">
      <c r="A2563" t="s">
        <v>2498</v>
      </c>
      <c r="B2563" t="str">
        <f>"13715708135"</f>
        <v>13715708135</v>
      </c>
      <c r="C2563" t="s">
        <v>1</v>
      </c>
    </row>
    <row r="2564" spans="1:3" x14ac:dyDescent="0.2">
      <c r="A2564" t="s">
        <v>2499</v>
      </c>
      <c r="B2564" t="str">
        <f>"15911640251"</f>
        <v>15911640251</v>
      </c>
      <c r="C2564" t="s">
        <v>1</v>
      </c>
    </row>
    <row r="2565" spans="1:3" x14ac:dyDescent="0.2">
      <c r="A2565" t="s">
        <v>2500</v>
      </c>
      <c r="B2565" t="str">
        <f>"13428061320"</f>
        <v>13428061320</v>
      </c>
      <c r="C2565" t="s">
        <v>1</v>
      </c>
    </row>
    <row r="2566" spans="1:3" x14ac:dyDescent="0.2">
      <c r="A2566" t="s">
        <v>2501</v>
      </c>
      <c r="B2566" t="str">
        <f>"13109326951"</f>
        <v>13109326951</v>
      </c>
      <c r="C2566" t="s">
        <v>1</v>
      </c>
    </row>
    <row r="2567" spans="1:3" x14ac:dyDescent="0.2">
      <c r="A2567" t="s">
        <v>2502</v>
      </c>
      <c r="B2567" t="str">
        <f>"13432454619"</f>
        <v>13432454619</v>
      </c>
      <c r="C2567" t="s">
        <v>1</v>
      </c>
    </row>
    <row r="2568" spans="1:3" x14ac:dyDescent="0.2">
      <c r="A2568" t="s">
        <v>2503</v>
      </c>
      <c r="B2568" t="str">
        <f>"15005009785"</f>
        <v>15005009785</v>
      </c>
      <c r="C2568" t="s">
        <v>1</v>
      </c>
    </row>
    <row r="2569" spans="1:3" x14ac:dyDescent="0.2">
      <c r="A2569" t="s">
        <v>813</v>
      </c>
      <c r="B2569" t="str">
        <f>"13681218293"</f>
        <v>13681218293</v>
      </c>
      <c r="C2569" t="s">
        <v>1</v>
      </c>
    </row>
    <row r="2570" spans="1:3" x14ac:dyDescent="0.2">
      <c r="A2570" t="s">
        <v>2504</v>
      </c>
      <c r="B2570" t="str">
        <f>"18020424690"</f>
        <v>18020424690</v>
      </c>
      <c r="C2570" t="s">
        <v>1</v>
      </c>
    </row>
    <row r="2571" spans="1:3" x14ac:dyDescent="0.2">
      <c r="A2571" t="s">
        <v>2505</v>
      </c>
      <c r="B2571" t="str">
        <f>"13702553732"</f>
        <v>13702553732</v>
      </c>
      <c r="C2571" t="s">
        <v>1</v>
      </c>
    </row>
    <row r="2572" spans="1:3" x14ac:dyDescent="0.2">
      <c r="A2572" t="s">
        <v>2506</v>
      </c>
      <c r="B2572" t="str">
        <f>"13134105116"</f>
        <v>13134105116</v>
      </c>
      <c r="C2572" t="s">
        <v>1</v>
      </c>
    </row>
    <row r="2573" spans="1:3" x14ac:dyDescent="0.2">
      <c r="A2573" t="s">
        <v>2507</v>
      </c>
      <c r="B2573" t="str">
        <f>"13876937491"</f>
        <v>13876937491</v>
      </c>
      <c r="C2573" t="s">
        <v>1</v>
      </c>
    </row>
    <row r="2574" spans="1:3" x14ac:dyDescent="0.2">
      <c r="A2574" t="s">
        <v>2508</v>
      </c>
      <c r="B2574" t="str">
        <f>"18874705773"</f>
        <v>18874705773</v>
      </c>
      <c r="C2574" t="s">
        <v>1</v>
      </c>
    </row>
    <row r="2575" spans="1:3" x14ac:dyDescent="0.2">
      <c r="A2575" t="s">
        <v>2174</v>
      </c>
      <c r="B2575" t="str">
        <f>"15519512225"</f>
        <v>15519512225</v>
      </c>
      <c r="C2575" t="s">
        <v>1</v>
      </c>
    </row>
    <row r="2576" spans="1:3" x14ac:dyDescent="0.2">
      <c r="A2576" t="s">
        <v>2509</v>
      </c>
      <c r="B2576" t="str">
        <f>"17783851765"</f>
        <v>17783851765</v>
      </c>
      <c r="C2576" t="s">
        <v>1</v>
      </c>
    </row>
    <row r="2577" spans="1:3" x14ac:dyDescent="0.2">
      <c r="A2577" t="s">
        <v>2510</v>
      </c>
      <c r="B2577" t="str">
        <f>"13727235994"</f>
        <v>13727235994</v>
      </c>
      <c r="C2577" t="s">
        <v>1</v>
      </c>
    </row>
    <row r="2578" spans="1:3" x14ac:dyDescent="0.2">
      <c r="A2578" t="s">
        <v>2511</v>
      </c>
      <c r="B2578" t="str">
        <f>"15135146926"</f>
        <v>15135146926</v>
      </c>
      <c r="C2578" t="s">
        <v>1</v>
      </c>
    </row>
    <row r="2579" spans="1:3" x14ac:dyDescent="0.2">
      <c r="A2579" t="s">
        <v>1209</v>
      </c>
      <c r="B2579" t="str">
        <f>"18203098184"</f>
        <v>18203098184</v>
      </c>
      <c r="C2579" t="s">
        <v>1</v>
      </c>
    </row>
    <row r="2580" spans="1:3" x14ac:dyDescent="0.2">
      <c r="A2580" t="s">
        <v>2512</v>
      </c>
      <c r="B2580" t="str">
        <f>"18360641636"</f>
        <v>18360641636</v>
      </c>
      <c r="C2580" t="s">
        <v>1</v>
      </c>
    </row>
    <row r="2581" spans="1:3" x14ac:dyDescent="0.2">
      <c r="A2581" t="s">
        <v>2513</v>
      </c>
      <c r="B2581" t="str">
        <f>"13708240029"</f>
        <v>13708240029</v>
      </c>
      <c r="C2581" t="s">
        <v>1</v>
      </c>
    </row>
    <row r="2582" spans="1:3" x14ac:dyDescent="0.2">
      <c r="A2582" t="s">
        <v>2514</v>
      </c>
      <c r="B2582" t="str">
        <f>"17685036449"</f>
        <v>17685036449</v>
      </c>
      <c r="C2582" t="s">
        <v>1</v>
      </c>
    </row>
    <row r="2583" spans="1:3" x14ac:dyDescent="0.2">
      <c r="A2583" t="s">
        <v>2515</v>
      </c>
      <c r="B2583" t="str">
        <f>"15871474794"</f>
        <v>15871474794</v>
      </c>
      <c r="C2583" t="s">
        <v>1</v>
      </c>
    </row>
    <row r="2584" spans="1:3" x14ac:dyDescent="0.2">
      <c r="A2584" t="s">
        <v>2516</v>
      </c>
      <c r="B2584" t="str">
        <f>"13091988188"</f>
        <v>13091988188</v>
      </c>
      <c r="C2584" t="s">
        <v>1</v>
      </c>
    </row>
    <row r="2585" spans="1:3" x14ac:dyDescent="0.2">
      <c r="A2585" t="s">
        <v>2517</v>
      </c>
      <c r="B2585" t="str">
        <f>"15110199359"</f>
        <v>15110199359</v>
      </c>
      <c r="C2585" t="s">
        <v>1</v>
      </c>
    </row>
    <row r="2586" spans="1:3" x14ac:dyDescent="0.2">
      <c r="A2586" t="s">
        <v>2518</v>
      </c>
      <c r="B2586" t="str">
        <f>"13711159987"</f>
        <v>13711159987</v>
      </c>
      <c r="C2586" t="s">
        <v>1</v>
      </c>
    </row>
    <row r="2587" spans="1:3" x14ac:dyDescent="0.2">
      <c r="A2587" t="s">
        <v>2519</v>
      </c>
      <c r="B2587" t="str">
        <f>"18930899540"</f>
        <v>18930899540</v>
      </c>
      <c r="C2587" t="s">
        <v>1</v>
      </c>
    </row>
    <row r="2588" spans="1:3" x14ac:dyDescent="0.2">
      <c r="A2588" t="s">
        <v>2520</v>
      </c>
      <c r="B2588" t="str">
        <f>"18388499792"</f>
        <v>18388499792</v>
      </c>
      <c r="C2588" t="s">
        <v>1</v>
      </c>
    </row>
    <row r="2589" spans="1:3" x14ac:dyDescent="0.2">
      <c r="A2589" t="s">
        <v>2521</v>
      </c>
      <c r="B2589" t="str">
        <f>"13757316251"</f>
        <v>13757316251</v>
      </c>
      <c r="C2589" t="s">
        <v>1</v>
      </c>
    </row>
    <row r="2590" spans="1:3" x14ac:dyDescent="0.2">
      <c r="A2590" t="s">
        <v>2522</v>
      </c>
      <c r="B2590" t="str">
        <f>"13522085805"</f>
        <v>13522085805</v>
      </c>
      <c r="C2590" t="s">
        <v>1</v>
      </c>
    </row>
    <row r="2591" spans="1:3" x14ac:dyDescent="0.2">
      <c r="A2591" t="s">
        <v>2523</v>
      </c>
      <c r="B2591" t="str">
        <f>"18308388590"</f>
        <v>18308388590</v>
      </c>
      <c r="C2591" t="s">
        <v>1</v>
      </c>
    </row>
    <row r="2592" spans="1:3" x14ac:dyDescent="0.2">
      <c r="A2592" t="s">
        <v>2524</v>
      </c>
      <c r="B2592" t="str">
        <f>"15992731792"</f>
        <v>15992731792</v>
      </c>
      <c r="C2592" t="s">
        <v>1</v>
      </c>
    </row>
    <row r="2593" spans="1:3" x14ac:dyDescent="0.2">
      <c r="A2593" t="s">
        <v>2525</v>
      </c>
      <c r="B2593" t="str">
        <f>"13959805829"</f>
        <v>13959805829</v>
      </c>
      <c r="C2593" t="s">
        <v>1</v>
      </c>
    </row>
    <row r="2594" spans="1:3" x14ac:dyDescent="0.2">
      <c r="A2594" t="s">
        <v>2526</v>
      </c>
      <c r="B2594" t="str">
        <f>"18819812287"</f>
        <v>18819812287</v>
      </c>
      <c r="C2594" t="s">
        <v>1</v>
      </c>
    </row>
    <row r="2595" spans="1:3" x14ac:dyDescent="0.2">
      <c r="A2595" t="s">
        <v>2527</v>
      </c>
      <c r="B2595" t="str">
        <f>"15270621992"</f>
        <v>15270621992</v>
      </c>
      <c r="C2595" t="s">
        <v>1</v>
      </c>
    </row>
    <row r="2596" spans="1:3" x14ac:dyDescent="0.2">
      <c r="A2596" t="s">
        <v>2528</v>
      </c>
      <c r="B2596" t="str">
        <f>"13732609452"</f>
        <v>13732609452</v>
      </c>
      <c r="C2596" t="s">
        <v>1</v>
      </c>
    </row>
    <row r="2597" spans="1:3" x14ac:dyDescent="0.2">
      <c r="A2597" t="s">
        <v>2529</v>
      </c>
      <c r="B2597" t="str">
        <f>"18236012205"</f>
        <v>18236012205</v>
      </c>
      <c r="C2597" t="s">
        <v>1</v>
      </c>
    </row>
    <row r="2598" spans="1:3" x14ac:dyDescent="0.2">
      <c r="A2598" t="s">
        <v>2530</v>
      </c>
      <c r="B2598" t="str">
        <f>"18680607017"</f>
        <v>18680607017</v>
      </c>
      <c r="C2598" t="s">
        <v>1</v>
      </c>
    </row>
    <row r="2599" spans="1:3" x14ac:dyDescent="0.2">
      <c r="A2599" t="s">
        <v>2531</v>
      </c>
      <c r="B2599" t="str">
        <f>"13876450084"</f>
        <v>13876450084</v>
      </c>
      <c r="C2599" t="s">
        <v>1</v>
      </c>
    </row>
    <row r="2600" spans="1:3" x14ac:dyDescent="0.2">
      <c r="A2600" t="s">
        <v>2532</v>
      </c>
      <c r="B2600" t="str">
        <f>"15023839204"</f>
        <v>15023839204</v>
      </c>
      <c r="C2600" t="s">
        <v>1</v>
      </c>
    </row>
    <row r="2601" spans="1:3" x14ac:dyDescent="0.2">
      <c r="A2601" t="s">
        <v>2533</v>
      </c>
      <c r="B2601" t="str">
        <f>"13998530003"</f>
        <v>13998530003</v>
      </c>
      <c r="C2601" t="s">
        <v>1</v>
      </c>
    </row>
    <row r="2602" spans="1:3" x14ac:dyDescent="0.2">
      <c r="A2602" t="s">
        <v>2534</v>
      </c>
      <c r="B2602" t="str">
        <f>"13609639346"</f>
        <v>13609639346</v>
      </c>
      <c r="C2602" t="s">
        <v>1</v>
      </c>
    </row>
    <row r="2603" spans="1:3" x14ac:dyDescent="0.2">
      <c r="A2603" t="s">
        <v>2535</v>
      </c>
      <c r="B2603" t="str">
        <f>"15007105058"</f>
        <v>15007105058</v>
      </c>
      <c r="C2603" t="s">
        <v>1</v>
      </c>
    </row>
    <row r="2604" spans="1:3" x14ac:dyDescent="0.2">
      <c r="A2604" t="s">
        <v>2536</v>
      </c>
      <c r="B2604" t="str">
        <f>"13048913515"</f>
        <v>13048913515</v>
      </c>
      <c r="C2604" t="s">
        <v>1</v>
      </c>
    </row>
    <row r="2605" spans="1:3" x14ac:dyDescent="0.2">
      <c r="A2605" t="s">
        <v>2537</v>
      </c>
      <c r="B2605" t="str">
        <f>"15253434630"</f>
        <v>15253434630</v>
      </c>
      <c r="C2605" t="s">
        <v>1</v>
      </c>
    </row>
    <row r="2606" spans="1:3" x14ac:dyDescent="0.2">
      <c r="A2606" t="s">
        <v>1986</v>
      </c>
      <c r="B2606" t="str">
        <f>"18729530315"</f>
        <v>18729530315</v>
      </c>
      <c r="C2606" t="s">
        <v>1</v>
      </c>
    </row>
    <row r="2607" spans="1:3" x14ac:dyDescent="0.2">
      <c r="A2607" t="s">
        <v>2538</v>
      </c>
      <c r="B2607" t="str">
        <f>"15002491472"</f>
        <v>15002491472</v>
      </c>
      <c r="C2607" t="s">
        <v>1</v>
      </c>
    </row>
    <row r="2608" spans="1:3" x14ac:dyDescent="0.2">
      <c r="A2608" t="s">
        <v>2539</v>
      </c>
      <c r="B2608" t="str">
        <f>"18056379157"</f>
        <v>18056379157</v>
      </c>
      <c r="C2608" t="s">
        <v>1</v>
      </c>
    </row>
    <row r="2609" spans="1:3" x14ac:dyDescent="0.2">
      <c r="A2609" t="s">
        <v>2540</v>
      </c>
      <c r="B2609" t="str">
        <f>"13249174951"</f>
        <v>13249174951</v>
      </c>
      <c r="C2609" t="s">
        <v>1</v>
      </c>
    </row>
    <row r="2610" spans="1:3" x14ac:dyDescent="0.2">
      <c r="A2610" t="s">
        <v>2541</v>
      </c>
      <c r="B2610" t="str">
        <f>"17623861684"</f>
        <v>17623861684</v>
      </c>
      <c r="C2610" t="s">
        <v>1</v>
      </c>
    </row>
    <row r="2611" spans="1:3" x14ac:dyDescent="0.2">
      <c r="A2611" t="s">
        <v>473</v>
      </c>
      <c r="B2611" t="str">
        <f>"13883861151"</f>
        <v>13883861151</v>
      </c>
      <c r="C2611" t="s">
        <v>1</v>
      </c>
    </row>
    <row r="2612" spans="1:3" x14ac:dyDescent="0.2">
      <c r="A2612" t="s">
        <v>2542</v>
      </c>
      <c r="B2612" t="str">
        <f>"17608348281"</f>
        <v>17608348281</v>
      </c>
      <c r="C2612" t="s">
        <v>1</v>
      </c>
    </row>
    <row r="2613" spans="1:3" x14ac:dyDescent="0.2">
      <c r="A2613" t="s">
        <v>2543</v>
      </c>
      <c r="B2613" t="str">
        <f>"13866000650"</f>
        <v>13866000650</v>
      </c>
      <c r="C2613" t="s">
        <v>1</v>
      </c>
    </row>
    <row r="2614" spans="1:3" x14ac:dyDescent="0.2">
      <c r="A2614" t="s">
        <v>2544</v>
      </c>
      <c r="B2614" t="str">
        <f>"15284627520"</f>
        <v>15284627520</v>
      </c>
      <c r="C2614" t="s">
        <v>1</v>
      </c>
    </row>
    <row r="2615" spans="1:3" x14ac:dyDescent="0.2">
      <c r="A2615" t="s">
        <v>2545</v>
      </c>
      <c r="B2615" t="str">
        <f>"15578215850"</f>
        <v>15578215850</v>
      </c>
      <c r="C2615" t="s">
        <v>1</v>
      </c>
    </row>
    <row r="2616" spans="1:3" x14ac:dyDescent="0.2">
      <c r="A2616" t="s">
        <v>1146</v>
      </c>
      <c r="B2616" t="str">
        <f>"13263547333"</f>
        <v>13263547333</v>
      </c>
      <c r="C2616" t="s">
        <v>1</v>
      </c>
    </row>
    <row r="2617" spans="1:3" x14ac:dyDescent="0.2">
      <c r="A2617" t="s">
        <v>2546</v>
      </c>
      <c r="B2617" t="str">
        <f>"15666889166"</f>
        <v>15666889166</v>
      </c>
      <c r="C2617" t="s">
        <v>1</v>
      </c>
    </row>
    <row r="2618" spans="1:3" x14ac:dyDescent="0.2">
      <c r="A2618" t="s">
        <v>2547</v>
      </c>
      <c r="B2618" t="str">
        <f>"15364885175"</f>
        <v>15364885175</v>
      </c>
      <c r="C2618" t="s">
        <v>1</v>
      </c>
    </row>
    <row r="2619" spans="1:3" x14ac:dyDescent="0.2">
      <c r="A2619" t="s">
        <v>2548</v>
      </c>
      <c r="B2619" t="str">
        <f>"15881469201"</f>
        <v>15881469201</v>
      </c>
      <c r="C2619" t="s">
        <v>1</v>
      </c>
    </row>
    <row r="2620" spans="1:3" x14ac:dyDescent="0.2">
      <c r="A2620" t="s">
        <v>2549</v>
      </c>
      <c r="B2620" t="str">
        <f>"13113045246"</f>
        <v>13113045246</v>
      </c>
      <c r="C2620" t="s">
        <v>1</v>
      </c>
    </row>
    <row r="2621" spans="1:3" x14ac:dyDescent="0.2">
      <c r="A2621" t="s">
        <v>2550</v>
      </c>
      <c r="B2621" t="str">
        <f>"13515071875"</f>
        <v>13515071875</v>
      </c>
      <c r="C2621" t="s">
        <v>1</v>
      </c>
    </row>
    <row r="2622" spans="1:3" x14ac:dyDescent="0.2">
      <c r="A2622" t="s">
        <v>2551</v>
      </c>
      <c r="B2622" t="str">
        <f>"18754393653"</f>
        <v>18754393653</v>
      </c>
      <c r="C2622" t="s">
        <v>1</v>
      </c>
    </row>
    <row r="2623" spans="1:3" x14ac:dyDescent="0.2">
      <c r="A2623" t="s">
        <v>2552</v>
      </c>
      <c r="B2623" t="str">
        <f>"18323919759"</f>
        <v>18323919759</v>
      </c>
      <c r="C2623" t="s">
        <v>1</v>
      </c>
    </row>
    <row r="2624" spans="1:3" x14ac:dyDescent="0.2">
      <c r="A2624" t="s">
        <v>2553</v>
      </c>
      <c r="B2624" t="str">
        <f>"15158022253"</f>
        <v>15158022253</v>
      </c>
      <c r="C2624" t="s">
        <v>1</v>
      </c>
    </row>
    <row r="2625" spans="1:3" x14ac:dyDescent="0.2">
      <c r="A2625" t="s">
        <v>2554</v>
      </c>
      <c r="B2625" t="str">
        <f>"13458557640"</f>
        <v>13458557640</v>
      </c>
      <c r="C2625" t="s">
        <v>1</v>
      </c>
    </row>
    <row r="2626" spans="1:3" x14ac:dyDescent="0.2">
      <c r="A2626" t="s">
        <v>2555</v>
      </c>
      <c r="B2626" t="str">
        <f>"13811281748"</f>
        <v>13811281748</v>
      </c>
      <c r="C2626" t="s">
        <v>1</v>
      </c>
    </row>
    <row r="2627" spans="1:3" x14ac:dyDescent="0.2">
      <c r="A2627" t="s">
        <v>1558</v>
      </c>
      <c r="B2627" t="str">
        <f>"18875232086"</f>
        <v>18875232086</v>
      </c>
      <c r="C2627" t="s">
        <v>1</v>
      </c>
    </row>
    <row r="2628" spans="1:3" x14ac:dyDescent="0.2">
      <c r="A2628" t="s">
        <v>2556</v>
      </c>
      <c r="B2628" t="str">
        <f>"18825861958"</f>
        <v>18825861958</v>
      </c>
      <c r="C2628" t="s">
        <v>1</v>
      </c>
    </row>
    <row r="2629" spans="1:3" x14ac:dyDescent="0.2">
      <c r="A2629" t="s">
        <v>2557</v>
      </c>
      <c r="B2629" t="str">
        <f>"15956577871"</f>
        <v>15956577871</v>
      </c>
      <c r="C2629" t="s">
        <v>1</v>
      </c>
    </row>
    <row r="2630" spans="1:3" x14ac:dyDescent="0.2">
      <c r="A2630" t="s">
        <v>2558</v>
      </c>
      <c r="B2630" t="str">
        <f>"15071889540"</f>
        <v>15071889540</v>
      </c>
      <c r="C2630" t="s">
        <v>1</v>
      </c>
    </row>
    <row r="2631" spans="1:3" x14ac:dyDescent="0.2">
      <c r="A2631" t="s">
        <v>2559</v>
      </c>
      <c r="B2631" t="str">
        <f>"13824429013"</f>
        <v>13824429013</v>
      </c>
      <c r="C2631" t="s">
        <v>1</v>
      </c>
    </row>
    <row r="2632" spans="1:3" x14ac:dyDescent="0.2">
      <c r="A2632" t="s">
        <v>2560</v>
      </c>
      <c r="B2632" t="str">
        <f>"15152637235"</f>
        <v>15152637235</v>
      </c>
      <c r="C2632" t="s">
        <v>1</v>
      </c>
    </row>
    <row r="2633" spans="1:3" x14ac:dyDescent="0.2">
      <c r="A2633" t="s">
        <v>2561</v>
      </c>
      <c r="B2633" t="str">
        <f>"18520726888"</f>
        <v>18520726888</v>
      </c>
      <c r="C2633" t="s">
        <v>1</v>
      </c>
    </row>
    <row r="2634" spans="1:3" x14ac:dyDescent="0.2">
      <c r="A2634" t="s">
        <v>2562</v>
      </c>
      <c r="B2634" t="str">
        <f>"18213658064"</f>
        <v>18213658064</v>
      </c>
      <c r="C2634" t="s">
        <v>1</v>
      </c>
    </row>
    <row r="2635" spans="1:3" x14ac:dyDescent="0.2">
      <c r="A2635" t="s">
        <v>2563</v>
      </c>
      <c r="B2635" t="str">
        <f>"15808821325"</f>
        <v>15808821325</v>
      </c>
      <c r="C2635" t="s">
        <v>1</v>
      </c>
    </row>
    <row r="2636" spans="1:3" x14ac:dyDescent="0.2">
      <c r="A2636" t="s">
        <v>786</v>
      </c>
      <c r="B2636" t="str">
        <f>"15982630595"</f>
        <v>15982630595</v>
      </c>
      <c r="C2636" t="s">
        <v>1</v>
      </c>
    </row>
    <row r="2637" spans="1:3" x14ac:dyDescent="0.2">
      <c r="A2637" t="s">
        <v>2564</v>
      </c>
      <c r="B2637" t="str">
        <f>"15216140543"</f>
        <v>15216140543</v>
      </c>
      <c r="C2637" t="s">
        <v>1</v>
      </c>
    </row>
    <row r="2638" spans="1:3" x14ac:dyDescent="0.2">
      <c r="A2638" t="s">
        <v>2565</v>
      </c>
      <c r="B2638" t="str">
        <f>"18261512127"</f>
        <v>18261512127</v>
      </c>
      <c r="C2638" t="s">
        <v>1</v>
      </c>
    </row>
    <row r="2639" spans="1:3" x14ac:dyDescent="0.2">
      <c r="A2639" t="s">
        <v>2566</v>
      </c>
      <c r="B2639" t="str">
        <f>"15650015335"</f>
        <v>15650015335</v>
      </c>
      <c r="C2639" t="s">
        <v>1</v>
      </c>
    </row>
    <row r="2640" spans="1:3" x14ac:dyDescent="0.2">
      <c r="A2640" t="s">
        <v>2567</v>
      </c>
      <c r="B2640" t="str">
        <f>"15812092601"</f>
        <v>15812092601</v>
      </c>
      <c r="C2640" t="s">
        <v>1</v>
      </c>
    </row>
    <row r="2641" spans="1:3" x14ac:dyDescent="0.2">
      <c r="A2641" t="s">
        <v>2568</v>
      </c>
      <c r="B2641" t="str">
        <f>"13957893415"</f>
        <v>13957893415</v>
      </c>
      <c r="C2641" t="s">
        <v>1</v>
      </c>
    </row>
    <row r="2642" spans="1:3" x14ac:dyDescent="0.2">
      <c r="A2642" t="s">
        <v>2569</v>
      </c>
      <c r="B2642" t="str">
        <f>"13677129661"</f>
        <v>13677129661</v>
      </c>
      <c r="C2642" t="s">
        <v>1</v>
      </c>
    </row>
    <row r="2643" spans="1:3" x14ac:dyDescent="0.2">
      <c r="A2643" t="s">
        <v>2570</v>
      </c>
      <c r="B2643" t="str">
        <f>"13926641865"</f>
        <v>13926641865</v>
      </c>
      <c r="C2643" t="s">
        <v>1</v>
      </c>
    </row>
    <row r="2644" spans="1:3" x14ac:dyDescent="0.2">
      <c r="A2644" t="s">
        <v>2571</v>
      </c>
      <c r="B2644" t="str">
        <f>"13796112553"</f>
        <v>13796112553</v>
      </c>
      <c r="C2644" t="s">
        <v>1</v>
      </c>
    </row>
    <row r="2645" spans="1:3" x14ac:dyDescent="0.2">
      <c r="A2645" t="s">
        <v>2572</v>
      </c>
      <c r="B2645" t="str">
        <f>"15688803330"</f>
        <v>15688803330</v>
      </c>
      <c r="C2645" t="s">
        <v>1</v>
      </c>
    </row>
    <row r="2646" spans="1:3" x14ac:dyDescent="0.2">
      <c r="A2646" t="s">
        <v>2573</v>
      </c>
      <c r="B2646" t="str">
        <f>"13912679216"</f>
        <v>13912679216</v>
      </c>
      <c r="C2646" t="s">
        <v>1</v>
      </c>
    </row>
    <row r="2647" spans="1:3" x14ac:dyDescent="0.2">
      <c r="A2647" t="s">
        <v>2574</v>
      </c>
      <c r="B2647" t="str">
        <f>"13412382000"</f>
        <v>13412382000</v>
      </c>
      <c r="C2647" t="s">
        <v>1</v>
      </c>
    </row>
    <row r="2648" spans="1:3" x14ac:dyDescent="0.2">
      <c r="A2648" t="s">
        <v>2575</v>
      </c>
      <c r="B2648" t="str">
        <f>"13630009178"</f>
        <v>13630009178</v>
      </c>
      <c r="C2648" t="s">
        <v>1</v>
      </c>
    </row>
    <row r="2649" spans="1:3" x14ac:dyDescent="0.2">
      <c r="A2649" t="s">
        <v>2576</v>
      </c>
      <c r="B2649" t="str">
        <f>"13239322787"</f>
        <v>13239322787</v>
      </c>
      <c r="C2649" t="s">
        <v>1</v>
      </c>
    </row>
    <row r="2650" spans="1:3" x14ac:dyDescent="0.2">
      <c r="A2650" t="s">
        <v>2577</v>
      </c>
      <c r="B2650" t="str">
        <f>"13284983838"</f>
        <v>13284983838</v>
      </c>
      <c r="C2650" t="s">
        <v>1</v>
      </c>
    </row>
    <row r="2651" spans="1:3" x14ac:dyDescent="0.2">
      <c r="A2651" t="s">
        <v>2578</v>
      </c>
      <c r="B2651" t="str">
        <f>"18291849901"</f>
        <v>18291849901</v>
      </c>
      <c r="C2651" t="s">
        <v>1</v>
      </c>
    </row>
    <row r="2652" spans="1:3" x14ac:dyDescent="0.2">
      <c r="A2652" t="s">
        <v>2579</v>
      </c>
      <c r="B2652" t="str">
        <f>"15676770884"</f>
        <v>15676770884</v>
      </c>
      <c r="C2652" t="s">
        <v>1</v>
      </c>
    </row>
    <row r="2653" spans="1:3" x14ac:dyDescent="0.2">
      <c r="A2653" t="s">
        <v>2580</v>
      </c>
      <c r="B2653" t="str">
        <f>"18232912716"</f>
        <v>18232912716</v>
      </c>
      <c r="C2653" t="s">
        <v>1</v>
      </c>
    </row>
    <row r="2654" spans="1:3" x14ac:dyDescent="0.2">
      <c r="A2654" t="s">
        <v>2581</v>
      </c>
      <c r="B2654" t="str">
        <f>"15255477168"</f>
        <v>15255477168</v>
      </c>
      <c r="C2654" t="s">
        <v>1</v>
      </c>
    </row>
    <row r="2655" spans="1:3" x14ac:dyDescent="0.2">
      <c r="A2655" t="s">
        <v>2582</v>
      </c>
      <c r="B2655" t="str">
        <f>"15357021716"</f>
        <v>15357021716</v>
      </c>
      <c r="C2655" t="s">
        <v>1</v>
      </c>
    </row>
    <row r="2656" spans="1:3" x14ac:dyDescent="0.2">
      <c r="A2656" t="s">
        <v>2583</v>
      </c>
      <c r="B2656" t="str">
        <f>"18545119962"</f>
        <v>18545119962</v>
      </c>
      <c r="C2656" t="s">
        <v>1</v>
      </c>
    </row>
    <row r="2657" spans="1:3" x14ac:dyDescent="0.2">
      <c r="A2657" t="s">
        <v>2584</v>
      </c>
      <c r="B2657" t="str">
        <f>"15812079172"</f>
        <v>15812079172</v>
      </c>
      <c r="C2657" t="s">
        <v>1</v>
      </c>
    </row>
    <row r="2658" spans="1:3" x14ac:dyDescent="0.2">
      <c r="A2658" t="s">
        <v>2585</v>
      </c>
      <c r="B2658" t="str">
        <f>"15827853151"</f>
        <v>15827853151</v>
      </c>
      <c r="C2658" t="s">
        <v>1</v>
      </c>
    </row>
    <row r="2659" spans="1:3" x14ac:dyDescent="0.2">
      <c r="A2659" t="s">
        <v>2586</v>
      </c>
      <c r="B2659" t="str">
        <f>"15288693841"</f>
        <v>15288693841</v>
      </c>
      <c r="C2659" t="s">
        <v>1</v>
      </c>
    </row>
    <row r="2660" spans="1:3" x14ac:dyDescent="0.2">
      <c r="A2660" t="s">
        <v>2587</v>
      </c>
      <c r="B2660" t="str">
        <f>"13527830662"</f>
        <v>13527830662</v>
      </c>
      <c r="C2660" t="s">
        <v>1</v>
      </c>
    </row>
    <row r="2661" spans="1:3" x14ac:dyDescent="0.2">
      <c r="A2661" t="s">
        <v>2588</v>
      </c>
      <c r="B2661" t="str">
        <f>"15954736673"</f>
        <v>15954736673</v>
      </c>
      <c r="C2661" t="s">
        <v>1</v>
      </c>
    </row>
    <row r="2662" spans="1:3" x14ac:dyDescent="0.2">
      <c r="A2662" t="s">
        <v>2589</v>
      </c>
      <c r="B2662" t="str">
        <f>"15166660948"</f>
        <v>15166660948</v>
      </c>
      <c r="C2662" t="s">
        <v>1</v>
      </c>
    </row>
    <row r="2663" spans="1:3" x14ac:dyDescent="0.2">
      <c r="A2663" t="s">
        <v>2590</v>
      </c>
      <c r="B2663" t="str">
        <f>"13199718953"</f>
        <v>13199718953</v>
      </c>
      <c r="C2663" t="s">
        <v>1</v>
      </c>
    </row>
    <row r="2664" spans="1:3" x14ac:dyDescent="0.2">
      <c r="A2664" t="s">
        <v>2591</v>
      </c>
      <c r="B2664" t="str">
        <f>"18826091850"</f>
        <v>18826091850</v>
      </c>
      <c r="C2664" t="s">
        <v>1</v>
      </c>
    </row>
    <row r="2665" spans="1:3" x14ac:dyDescent="0.2">
      <c r="A2665" t="s">
        <v>2592</v>
      </c>
      <c r="B2665" t="str">
        <f>"17733176171"</f>
        <v>17733176171</v>
      </c>
      <c r="C2665" t="s">
        <v>1</v>
      </c>
    </row>
    <row r="2666" spans="1:3" x14ac:dyDescent="0.2">
      <c r="A2666" t="s">
        <v>254</v>
      </c>
      <c r="B2666" t="str">
        <f>"13755687734"</f>
        <v>13755687734</v>
      </c>
      <c r="C2666" t="s">
        <v>1</v>
      </c>
    </row>
    <row r="2667" spans="1:3" x14ac:dyDescent="0.2">
      <c r="A2667" t="s">
        <v>2593</v>
      </c>
      <c r="B2667" t="str">
        <f>"13715773273"</f>
        <v>13715773273</v>
      </c>
      <c r="C2667" t="s">
        <v>1</v>
      </c>
    </row>
    <row r="2668" spans="1:3" x14ac:dyDescent="0.2">
      <c r="A2668" t="s">
        <v>669</v>
      </c>
      <c r="B2668" t="str">
        <f>"13144440279"</f>
        <v>13144440279</v>
      </c>
      <c r="C2668" t="s">
        <v>1</v>
      </c>
    </row>
    <row r="2669" spans="1:3" x14ac:dyDescent="0.2">
      <c r="A2669" t="s">
        <v>2594</v>
      </c>
      <c r="B2669" t="str">
        <f>"17682393545"</f>
        <v>17682393545</v>
      </c>
      <c r="C2669" t="s">
        <v>1</v>
      </c>
    </row>
    <row r="2670" spans="1:3" x14ac:dyDescent="0.2">
      <c r="A2670" t="s">
        <v>2595</v>
      </c>
      <c r="B2670" t="str">
        <f>"18336279606"</f>
        <v>18336279606</v>
      </c>
      <c r="C2670" t="s">
        <v>1</v>
      </c>
    </row>
    <row r="2671" spans="1:3" x14ac:dyDescent="0.2">
      <c r="A2671" t="s">
        <v>2067</v>
      </c>
      <c r="B2671" t="str">
        <f>"15971331303"</f>
        <v>15971331303</v>
      </c>
      <c r="C2671" t="s">
        <v>1</v>
      </c>
    </row>
    <row r="2672" spans="1:3" x14ac:dyDescent="0.2">
      <c r="A2672" t="s">
        <v>784</v>
      </c>
      <c r="B2672" t="str">
        <f>"13996761596"</f>
        <v>13996761596</v>
      </c>
      <c r="C2672" t="s">
        <v>1</v>
      </c>
    </row>
    <row r="2673" spans="1:3" x14ac:dyDescent="0.2">
      <c r="A2673" t="s">
        <v>2596</v>
      </c>
      <c r="B2673" t="str">
        <f>"13715259294"</f>
        <v>13715259294</v>
      </c>
      <c r="C2673" t="s">
        <v>1</v>
      </c>
    </row>
    <row r="2674" spans="1:3" x14ac:dyDescent="0.2">
      <c r="A2674" t="s">
        <v>2597</v>
      </c>
      <c r="B2674" t="str">
        <f>"15148710923"</f>
        <v>15148710923</v>
      </c>
      <c r="C2674" t="s">
        <v>1</v>
      </c>
    </row>
    <row r="2675" spans="1:3" x14ac:dyDescent="0.2">
      <c r="A2675" t="s">
        <v>2598</v>
      </c>
      <c r="B2675" t="str">
        <f>"13154857652"</f>
        <v>13154857652</v>
      </c>
      <c r="C2675" t="s">
        <v>1</v>
      </c>
    </row>
    <row r="2676" spans="1:3" x14ac:dyDescent="0.2">
      <c r="A2676" t="s">
        <v>2599</v>
      </c>
      <c r="B2676" t="str">
        <f>"15388863399"</f>
        <v>15388863399</v>
      </c>
      <c r="C2676" t="s">
        <v>1</v>
      </c>
    </row>
    <row r="2677" spans="1:3" x14ac:dyDescent="0.2">
      <c r="A2677" t="s">
        <v>2600</v>
      </c>
      <c r="B2677" t="str">
        <f>"14799969171"</f>
        <v>14799969171</v>
      </c>
      <c r="C2677" t="s">
        <v>1</v>
      </c>
    </row>
    <row r="2678" spans="1:3" x14ac:dyDescent="0.2">
      <c r="A2678" t="s">
        <v>2601</v>
      </c>
      <c r="B2678" t="str">
        <f>"13536861694"</f>
        <v>13536861694</v>
      </c>
      <c r="C2678" t="s">
        <v>1</v>
      </c>
    </row>
    <row r="2679" spans="1:3" x14ac:dyDescent="0.2">
      <c r="A2679" t="s">
        <v>2602</v>
      </c>
      <c r="B2679" t="str">
        <f>"15884548609"</f>
        <v>15884548609</v>
      </c>
      <c r="C2679" t="s">
        <v>1</v>
      </c>
    </row>
    <row r="2680" spans="1:3" x14ac:dyDescent="0.2">
      <c r="A2680" t="s">
        <v>2603</v>
      </c>
      <c r="B2680" t="str">
        <f>"15033389787"</f>
        <v>15033389787</v>
      </c>
      <c r="C2680" t="s">
        <v>1</v>
      </c>
    </row>
    <row r="2681" spans="1:3" x14ac:dyDescent="0.2">
      <c r="A2681" t="s">
        <v>2604</v>
      </c>
      <c r="B2681" t="str">
        <f>"13832111445"</f>
        <v>13832111445</v>
      </c>
      <c r="C2681" t="s">
        <v>1</v>
      </c>
    </row>
    <row r="2682" spans="1:3" x14ac:dyDescent="0.2">
      <c r="A2682" t="s">
        <v>2605</v>
      </c>
      <c r="B2682" t="str">
        <f>"13665237595"</f>
        <v>13665237595</v>
      </c>
      <c r="C2682" t="s">
        <v>1</v>
      </c>
    </row>
    <row r="2683" spans="1:3" x14ac:dyDescent="0.2">
      <c r="A2683" t="s">
        <v>2606</v>
      </c>
      <c r="B2683" t="str">
        <f>"18866605398"</f>
        <v>18866605398</v>
      </c>
      <c r="C2683" t="s">
        <v>1</v>
      </c>
    </row>
    <row r="2684" spans="1:3" x14ac:dyDescent="0.2">
      <c r="A2684" t="s">
        <v>2607</v>
      </c>
      <c r="B2684" t="str">
        <f>"13928019514"</f>
        <v>13928019514</v>
      </c>
      <c r="C2684" t="s">
        <v>1</v>
      </c>
    </row>
    <row r="2685" spans="1:3" x14ac:dyDescent="0.2">
      <c r="A2685" t="s">
        <v>2608</v>
      </c>
      <c r="B2685" t="str">
        <f>"18256769951"</f>
        <v>18256769951</v>
      </c>
      <c r="C2685" t="s">
        <v>1</v>
      </c>
    </row>
    <row r="2686" spans="1:3" x14ac:dyDescent="0.2">
      <c r="A2686" t="s">
        <v>2609</v>
      </c>
      <c r="B2686" t="str">
        <f>"17625747621"</f>
        <v>17625747621</v>
      </c>
      <c r="C2686" t="s">
        <v>1</v>
      </c>
    </row>
    <row r="2687" spans="1:3" x14ac:dyDescent="0.2">
      <c r="A2687" t="s">
        <v>2610</v>
      </c>
      <c r="B2687" t="str">
        <f>"13880417790"</f>
        <v>13880417790</v>
      </c>
      <c r="C2687" t="s">
        <v>1</v>
      </c>
    </row>
    <row r="2688" spans="1:3" x14ac:dyDescent="0.2">
      <c r="A2688" t="s">
        <v>2611</v>
      </c>
      <c r="B2688" t="str">
        <f>"15393655598"</f>
        <v>15393655598</v>
      </c>
      <c r="C2688" t="s">
        <v>1</v>
      </c>
    </row>
    <row r="2689" spans="1:3" x14ac:dyDescent="0.2">
      <c r="A2689" t="s">
        <v>2612</v>
      </c>
      <c r="B2689" t="str">
        <f>"18704896133"</f>
        <v>18704896133</v>
      </c>
      <c r="C2689" t="s">
        <v>1</v>
      </c>
    </row>
    <row r="2690" spans="1:3" x14ac:dyDescent="0.2">
      <c r="A2690" t="s">
        <v>2613</v>
      </c>
      <c r="B2690" t="str">
        <f>"15797875888"</f>
        <v>15797875888</v>
      </c>
      <c r="C2690" t="s">
        <v>1</v>
      </c>
    </row>
    <row r="2691" spans="1:3" x14ac:dyDescent="0.2">
      <c r="A2691" t="s">
        <v>2614</v>
      </c>
      <c r="B2691" t="str">
        <f>"17712860659"</f>
        <v>17712860659</v>
      </c>
      <c r="C2691" t="s">
        <v>1</v>
      </c>
    </row>
    <row r="2692" spans="1:3" x14ac:dyDescent="0.2">
      <c r="A2692" t="s">
        <v>2615</v>
      </c>
      <c r="B2692" t="str">
        <f>"18316188509"</f>
        <v>18316188509</v>
      </c>
      <c r="C2692" t="s">
        <v>1</v>
      </c>
    </row>
    <row r="2693" spans="1:3" x14ac:dyDescent="0.2">
      <c r="A2693" t="s">
        <v>2616</v>
      </c>
      <c r="B2693" t="str">
        <f>"18743358108"</f>
        <v>18743358108</v>
      </c>
      <c r="C2693" t="s">
        <v>1</v>
      </c>
    </row>
    <row r="2694" spans="1:3" x14ac:dyDescent="0.2">
      <c r="A2694" t="s">
        <v>2617</v>
      </c>
      <c r="B2694" t="str">
        <f>"13280185914"</f>
        <v>13280185914</v>
      </c>
      <c r="C2694" t="s">
        <v>1</v>
      </c>
    </row>
    <row r="2695" spans="1:3" x14ac:dyDescent="0.2">
      <c r="A2695" t="s">
        <v>2618</v>
      </c>
      <c r="B2695" t="str">
        <f>"15595964787"</f>
        <v>15595964787</v>
      </c>
      <c r="C2695" t="s">
        <v>1</v>
      </c>
    </row>
    <row r="2696" spans="1:3" x14ac:dyDescent="0.2">
      <c r="A2696" t="s">
        <v>2619</v>
      </c>
      <c r="B2696" t="str">
        <f>"15213150327"</f>
        <v>15213150327</v>
      </c>
      <c r="C2696" t="s">
        <v>1</v>
      </c>
    </row>
    <row r="2697" spans="1:3" x14ac:dyDescent="0.2">
      <c r="A2697" t="s">
        <v>2620</v>
      </c>
      <c r="B2697" t="str">
        <f>"15156999727"</f>
        <v>15156999727</v>
      </c>
      <c r="C2697" t="s">
        <v>1</v>
      </c>
    </row>
    <row r="2698" spans="1:3" x14ac:dyDescent="0.2">
      <c r="A2698" t="s">
        <v>2621</v>
      </c>
      <c r="B2698" t="str">
        <f>"13654995621"</f>
        <v>13654995621</v>
      </c>
      <c r="C2698" t="s">
        <v>1</v>
      </c>
    </row>
    <row r="2699" spans="1:3" x14ac:dyDescent="0.2">
      <c r="A2699" t="s">
        <v>2622</v>
      </c>
      <c r="B2699" t="str">
        <f>"13526599967"</f>
        <v>13526599967</v>
      </c>
      <c r="C2699" t="s">
        <v>1</v>
      </c>
    </row>
    <row r="2700" spans="1:3" x14ac:dyDescent="0.2">
      <c r="A2700" t="s">
        <v>2623</v>
      </c>
      <c r="B2700" t="str">
        <f>"18362546955"</f>
        <v>18362546955</v>
      </c>
      <c r="C2700" t="s">
        <v>1</v>
      </c>
    </row>
    <row r="2701" spans="1:3" x14ac:dyDescent="0.2">
      <c r="A2701" t="s">
        <v>2624</v>
      </c>
      <c r="B2701" t="str">
        <f>"18289668011"</f>
        <v>18289668011</v>
      </c>
      <c r="C2701" t="s">
        <v>1</v>
      </c>
    </row>
    <row r="2702" spans="1:3" x14ac:dyDescent="0.2">
      <c r="A2702" t="s">
        <v>2625</v>
      </c>
      <c r="B2702" t="str">
        <f>"18313099630"</f>
        <v>18313099630</v>
      </c>
      <c r="C2702" t="s">
        <v>1</v>
      </c>
    </row>
    <row r="2703" spans="1:3" x14ac:dyDescent="0.2">
      <c r="A2703" t="s">
        <v>2626</v>
      </c>
      <c r="B2703" t="str">
        <f>"18359208691"</f>
        <v>18359208691</v>
      </c>
      <c r="C2703" t="s">
        <v>1</v>
      </c>
    </row>
    <row r="2704" spans="1:3" x14ac:dyDescent="0.2">
      <c r="A2704" t="s">
        <v>2627</v>
      </c>
      <c r="B2704" t="str">
        <f>"15918817956"</f>
        <v>15918817956</v>
      </c>
      <c r="C2704" t="s">
        <v>1</v>
      </c>
    </row>
    <row r="2705" spans="1:3" x14ac:dyDescent="0.2">
      <c r="A2705" t="s">
        <v>2628</v>
      </c>
      <c r="B2705" t="str">
        <f>"13647924515"</f>
        <v>13647924515</v>
      </c>
      <c r="C2705" t="s">
        <v>1</v>
      </c>
    </row>
    <row r="2706" spans="1:3" x14ac:dyDescent="0.2">
      <c r="A2706" t="s">
        <v>2629</v>
      </c>
      <c r="B2706" t="str">
        <f>"18437110411"</f>
        <v>18437110411</v>
      </c>
      <c r="C2706" t="s">
        <v>1</v>
      </c>
    </row>
    <row r="2707" spans="1:3" x14ac:dyDescent="0.2">
      <c r="A2707" t="s">
        <v>2630</v>
      </c>
      <c r="B2707" t="str">
        <f>"15769385236"</f>
        <v>15769385236</v>
      </c>
      <c r="C2707" t="s">
        <v>1</v>
      </c>
    </row>
    <row r="2708" spans="1:3" x14ac:dyDescent="0.2">
      <c r="A2708" t="s">
        <v>2631</v>
      </c>
      <c r="B2708" t="str">
        <f>"17505400988"</f>
        <v>17505400988</v>
      </c>
      <c r="C2708" t="s">
        <v>1</v>
      </c>
    </row>
    <row r="2709" spans="1:3" x14ac:dyDescent="0.2">
      <c r="A2709" t="s">
        <v>2632</v>
      </c>
      <c r="B2709" t="str">
        <f>"15268289535"</f>
        <v>15268289535</v>
      </c>
      <c r="C2709" t="s">
        <v>1</v>
      </c>
    </row>
    <row r="2710" spans="1:3" x14ac:dyDescent="0.2">
      <c r="A2710" t="s">
        <v>2633</v>
      </c>
      <c r="B2710" t="str">
        <f>"15027006723"</f>
        <v>15027006723</v>
      </c>
      <c r="C2710" t="s">
        <v>1</v>
      </c>
    </row>
    <row r="2711" spans="1:3" x14ac:dyDescent="0.2">
      <c r="A2711" t="s">
        <v>2634</v>
      </c>
      <c r="B2711" t="str">
        <f>"15988967321"</f>
        <v>15988967321</v>
      </c>
      <c r="C2711" t="s">
        <v>1</v>
      </c>
    </row>
    <row r="2712" spans="1:3" x14ac:dyDescent="0.2">
      <c r="A2712" t="s">
        <v>2635</v>
      </c>
      <c r="B2712" t="str">
        <f>"18227550586"</f>
        <v>18227550586</v>
      </c>
      <c r="C2712" t="s">
        <v>1</v>
      </c>
    </row>
    <row r="2713" spans="1:3" x14ac:dyDescent="0.2">
      <c r="A2713" t="s">
        <v>1668</v>
      </c>
      <c r="B2713" t="str">
        <f>"18296117509"</f>
        <v>18296117509</v>
      </c>
      <c r="C2713" t="s">
        <v>1</v>
      </c>
    </row>
    <row r="2714" spans="1:3" x14ac:dyDescent="0.2">
      <c r="A2714" t="s">
        <v>2636</v>
      </c>
      <c r="B2714" t="str">
        <f>"13415107058"</f>
        <v>13415107058</v>
      </c>
      <c r="C2714" t="s">
        <v>1</v>
      </c>
    </row>
    <row r="2715" spans="1:3" x14ac:dyDescent="0.2">
      <c r="A2715" t="s">
        <v>2637</v>
      </c>
      <c r="B2715" t="str">
        <f>"13830341612"</f>
        <v>13830341612</v>
      </c>
      <c r="C2715" t="s">
        <v>1</v>
      </c>
    </row>
    <row r="2716" spans="1:3" x14ac:dyDescent="0.2">
      <c r="A2716" t="s">
        <v>2638</v>
      </c>
      <c r="B2716" t="str">
        <f>"13950763911"</f>
        <v>13950763911</v>
      </c>
      <c r="C2716" t="s">
        <v>1</v>
      </c>
    </row>
    <row r="2717" spans="1:3" x14ac:dyDescent="0.2">
      <c r="A2717" t="s">
        <v>2639</v>
      </c>
      <c r="B2717" t="str">
        <f>"15267936841"</f>
        <v>15267936841</v>
      </c>
      <c r="C2717" t="s">
        <v>1</v>
      </c>
    </row>
    <row r="2718" spans="1:3" x14ac:dyDescent="0.2">
      <c r="A2718" t="s">
        <v>2640</v>
      </c>
      <c r="B2718" t="str">
        <f>"15759175703"</f>
        <v>15759175703</v>
      </c>
      <c r="C2718" t="s">
        <v>1</v>
      </c>
    </row>
    <row r="2719" spans="1:3" x14ac:dyDescent="0.2">
      <c r="A2719" t="s">
        <v>2641</v>
      </c>
      <c r="B2719" t="str">
        <f>"15773857025"</f>
        <v>15773857025</v>
      </c>
      <c r="C2719" t="s">
        <v>1</v>
      </c>
    </row>
    <row r="2720" spans="1:3" x14ac:dyDescent="0.2">
      <c r="A2720" t="s">
        <v>2642</v>
      </c>
      <c r="B2720" t="str">
        <f>"18873871982"</f>
        <v>18873871982</v>
      </c>
      <c r="C2720" t="s">
        <v>1</v>
      </c>
    </row>
    <row r="2721" spans="1:3" x14ac:dyDescent="0.2">
      <c r="A2721" t="s">
        <v>2643</v>
      </c>
      <c r="B2721" t="str">
        <f>"18729051071"</f>
        <v>18729051071</v>
      </c>
      <c r="C2721" t="s">
        <v>1</v>
      </c>
    </row>
    <row r="2722" spans="1:3" x14ac:dyDescent="0.2">
      <c r="A2722" t="s">
        <v>2644</v>
      </c>
      <c r="B2722" t="str">
        <f>"13903015515"</f>
        <v>13903015515</v>
      </c>
      <c r="C2722" t="s">
        <v>1</v>
      </c>
    </row>
    <row r="2723" spans="1:3" x14ac:dyDescent="0.2">
      <c r="A2723" t="s">
        <v>2645</v>
      </c>
      <c r="B2723" t="str">
        <f>"13997550893"</f>
        <v>13997550893</v>
      </c>
      <c r="C2723" t="s">
        <v>1</v>
      </c>
    </row>
    <row r="2724" spans="1:3" x14ac:dyDescent="0.2">
      <c r="A2724" t="s">
        <v>2646</v>
      </c>
      <c r="B2724" t="str">
        <f>"18608091126"</f>
        <v>18608091126</v>
      </c>
      <c r="C2724" t="s">
        <v>1</v>
      </c>
    </row>
    <row r="2725" spans="1:3" x14ac:dyDescent="0.2">
      <c r="A2725" t="s">
        <v>2647</v>
      </c>
      <c r="B2725" t="str">
        <f>"13450596946"</f>
        <v>13450596946</v>
      </c>
      <c r="C2725" t="s">
        <v>1</v>
      </c>
    </row>
    <row r="2726" spans="1:3" x14ac:dyDescent="0.2">
      <c r="A2726" t="s">
        <v>2648</v>
      </c>
      <c r="B2726" t="str">
        <f>"15039206160"</f>
        <v>15039206160</v>
      </c>
      <c r="C2726" t="s">
        <v>1</v>
      </c>
    </row>
    <row r="2727" spans="1:3" x14ac:dyDescent="0.2">
      <c r="A2727" t="s">
        <v>2649</v>
      </c>
      <c r="B2727" t="str">
        <f>"18670736617"</f>
        <v>18670736617</v>
      </c>
      <c r="C2727" t="s">
        <v>1</v>
      </c>
    </row>
    <row r="2728" spans="1:3" x14ac:dyDescent="0.2">
      <c r="A2728" t="s">
        <v>2650</v>
      </c>
      <c r="B2728" t="str">
        <f>"15112466667"</f>
        <v>15112466667</v>
      </c>
      <c r="C2728" t="s">
        <v>1</v>
      </c>
    </row>
    <row r="2729" spans="1:3" x14ac:dyDescent="0.2">
      <c r="A2729" t="s">
        <v>499</v>
      </c>
      <c r="B2729" t="str">
        <f>"13388301575"</f>
        <v>13388301575</v>
      </c>
      <c r="C2729" t="s">
        <v>1</v>
      </c>
    </row>
    <row r="2730" spans="1:3" x14ac:dyDescent="0.2">
      <c r="A2730" t="s">
        <v>2651</v>
      </c>
      <c r="B2730" t="str">
        <f>"15942400718"</f>
        <v>15942400718</v>
      </c>
      <c r="C2730" t="s">
        <v>1</v>
      </c>
    </row>
    <row r="2731" spans="1:3" x14ac:dyDescent="0.2">
      <c r="A2731" t="s">
        <v>2652</v>
      </c>
      <c r="B2731" t="str">
        <f>"13987888870"</f>
        <v>13987888870</v>
      </c>
      <c r="C2731" t="s">
        <v>1</v>
      </c>
    </row>
    <row r="2732" spans="1:3" x14ac:dyDescent="0.2">
      <c r="A2732" t="s">
        <v>2653</v>
      </c>
      <c r="B2732" t="str">
        <f>"15678600866"</f>
        <v>15678600866</v>
      </c>
      <c r="C2732" t="s">
        <v>1</v>
      </c>
    </row>
    <row r="2733" spans="1:3" x14ac:dyDescent="0.2">
      <c r="A2733" t="s">
        <v>2654</v>
      </c>
      <c r="B2733" t="str">
        <f>"17608227858"</f>
        <v>17608227858</v>
      </c>
      <c r="C2733" t="s">
        <v>1</v>
      </c>
    </row>
    <row r="2734" spans="1:3" x14ac:dyDescent="0.2">
      <c r="A2734" t="s">
        <v>2655</v>
      </c>
      <c r="B2734" t="str">
        <f>"15584680110"</f>
        <v>15584680110</v>
      </c>
      <c r="C2734" t="s">
        <v>1</v>
      </c>
    </row>
    <row r="2735" spans="1:3" x14ac:dyDescent="0.2">
      <c r="A2735" t="s">
        <v>2656</v>
      </c>
      <c r="B2735" t="str">
        <f>"13355693944"</f>
        <v>13355693944</v>
      </c>
      <c r="C2735" t="s">
        <v>1</v>
      </c>
    </row>
    <row r="2736" spans="1:3" x14ac:dyDescent="0.2">
      <c r="A2736" t="s">
        <v>2657</v>
      </c>
      <c r="B2736" t="str">
        <f>"18609361185"</f>
        <v>18609361185</v>
      </c>
      <c r="C2736" t="s">
        <v>1</v>
      </c>
    </row>
    <row r="2737" spans="1:3" x14ac:dyDescent="0.2">
      <c r="A2737" t="s">
        <v>2658</v>
      </c>
      <c r="B2737" t="str">
        <f>"18312075333"</f>
        <v>18312075333</v>
      </c>
      <c r="C2737" t="s">
        <v>1</v>
      </c>
    </row>
    <row r="2738" spans="1:3" x14ac:dyDescent="0.2">
      <c r="A2738" t="s">
        <v>2659</v>
      </c>
      <c r="B2738" t="str">
        <f>"18344716381"</f>
        <v>18344716381</v>
      </c>
      <c r="C2738" t="s">
        <v>1</v>
      </c>
    </row>
    <row r="2739" spans="1:3" x14ac:dyDescent="0.2">
      <c r="A2739" t="s">
        <v>2660</v>
      </c>
      <c r="B2739" t="str">
        <f>"15980925572"</f>
        <v>15980925572</v>
      </c>
      <c r="C2739" t="s">
        <v>1</v>
      </c>
    </row>
    <row r="2740" spans="1:3" x14ac:dyDescent="0.2">
      <c r="A2740" t="s">
        <v>2661</v>
      </c>
      <c r="B2740" t="str">
        <f>"18390009987"</f>
        <v>18390009987</v>
      </c>
      <c r="C2740" t="s">
        <v>1</v>
      </c>
    </row>
    <row r="2741" spans="1:3" x14ac:dyDescent="0.2">
      <c r="A2741" t="s">
        <v>2662</v>
      </c>
      <c r="B2741" t="str">
        <f>"18522045672"</f>
        <v>18522045672</v>
      </c>
      <c r="C2741" t="s">
        <v>1</v>
      </c>
    </row>
    <row r="2742" spans="1:3" x14ac:dyDescent="0.2">
      <c r="A2742" t="s">
        <v>2663</v>
      </c>
      <c r="B2742" t="str">
        <f>"13437181018"</f>
        <v>13437181018</v>
      </c>
      <c r="C2742" t="s">
        <v>1</v>
      </c>
    </row>
    <row r="2743" spans="1:3" x14ac:dyDescent="0.2">
      <c r="A2743" t="s">
        <v>2664</v>
      </c>
      <c r="B2743" t="str">
        <f>"15117865257"</f>
        <v>15117865257</v>
      </c>
      <c r="C2743" t="s">
        <v>1</v>
      </c>
    </row>
    <row r="2744" spans="1:3" x14ac:dyDescent="0.2">
      <c r="A2744" t="s">
        <v>2665</v>
      </c>
      <c r="B2744" t="str">
        <f>"18183744580"</f>
        <v>18183744580</v>
      </c>
      <c r="C2744" t="s">
        <v>1</v>
      </c>
    </row>
    <row r="2745" spans="1:3" x14ac:dyDescent="0.2">
      <c r="A2745" t="s">
        <v>2666</v>
      </c>
      <c r="B2745" t="str">
        <f>"15828323857"</f>
        <v>15828323857</v>
      </c>
      <c r="C2745" t="s">
        <v>1</v>
      </c>
    </row>
    <row r="2746" spans="1:3" x14ac:dyDescent="0.2">
      <c r="A2746" t="s">
        <v>2667</v>
      </c>
      <c r="B2746" t="str">
        <f>"13976747765"</f>
        <v>13976747765</v>
      </c>
      <c r="C2746" t="s">
        <v>1</v>
      </c>
    </row>
    <row r="2747" spans="1:3" x14ac:dyDescent="0.2">
      <c r="A2747" t="s">
        <v>1146</v>
      </c>
      <c r="B2747" t="str">
        <f>"13990145500"</f>
        <v>13990145500</v>
      </c>
      <c r="C2747" t="s">
        <v>1</v>
      </c>
    </row>
    <row r="2748" spans="1:3" x14ac:dyDescent="0.2">
      <c r="A2748" t="s">
        <v>2668</v>
      </c>
      <c r="B2748" t="str">
        <f>"13460329521"</f>
        <v>13460329521</v>
      </c>
      <c r="C2748" t="s">
        <v>1</v>
      </c>
    </row>
    <row r="2749" spans="1:3" x14ac:dyDescent="0.2">
      <c r="A2749" t="s">
        <v>2669</v>
      </c>
      <c r="B2749" t="str">
        <f>"15885204250"</f>
        <v>15885204250</v>
      </c>
      <c r="C2749" t="s">
        <v>1</v>
      </c>
    </row>
    <row r="2750" spans="1:3" x14ac:dyDescent="0.2">
      <c r="A2750" t="s">
        <v>2670</v>
      </c>
      <c r="B2750" t="str">
        <f>"13675908917"</f>
        <v>13675908917</v>
      </c>
      <c r="C2750" t="s">
        <v>1</v>
      </c>
    </row>
    <row r="2751" spans="1:3" x14ac:dyDescent="0.2">
      <c r="A2751" t="s">
        <v>2671</v>
      </c>
      <c r="B2751" t="str">
        <f>"13510541353"</f>
        <v>13510541353</v>
      </c>
      <c r="C2751" t="s">
        <v>1</v>
      </c>
    </row>
    <row r="2752" spans="1:3" x14ac:dyDescent="0.2">
      <c r="A2752" t="s">
        <v>715</v>
      </c>
      <c r="B2752" t="str">
        <f>"18297687570"</f>
        <v>18297687570</v>
      </c>
      <c r="C2752" t="s">
        <v>1</v>
      </c>
    </row>
    <row r="2753" spans="1:3" x14ac:dyDescent="0.2">
      <c r="A2753" t="s">
        <v>2672</v>
      </c>
      <c r="B2753" t="str">
        <f>"15822807122"</f>
        <v>15822807122</v>
      </c>
      <c r="C2753" t="s">
        <v>1</v>
      </c>
    </row>
    <row r="2754" spans="1:3" x14ac:dyDescent="0.2">
      <c r="A2754" t="s">
        <v>2673</v>
      </c>
      <c r="B2754" t="str">
        <f>"15252030556"</f>
        <v>15252030556</v>
      </c>
      <c r="C2754" t="s">
        <v>1</v>
      </c>
    </row>
    <row r="2755" spans="1:3" x14ac:dyDescent="0.2">
      <c r="A2755" t="s">
        <v>2674</v>
      </c>
      <c r="B2755" t="str">
        <f>"13489809911"</f>
        <v>13489809911</v>
      </c>
      <c r="C2755" t="s">
        <v>1</v>
      </c>
    </row>
    <row r="2756" spans="1:3" x14ac:dyDescent="0.2">
      <c r="A2756" t="s">
        <v>2675</v>
      </c>
      <c r="B2756" t="str">
        <f>"15502165920"</f>
        <v>15502165920</v>
      </c>
      <c r="C2756" t="s">
        <v>1</v>
      </c>
    </row>
    <row r="2757" spans="1:3" x14ac:dyDescent="0.2">
      <c r="A2757" t="s">
        <v>2676</v>
      </c>
      <c r="B2757" t="str">
        <f>"15115681169"</f>
        <v>15115681169</v>
      </c>
      <c r="C2757" t="s">
        <v>1</v>
      </c>
    </row>
    <row r="2758" spans="1:3" x14ac:dyDescent="0.2">
      <c r="A2758" t="s">
        <v>2677</v>
      </c>
      <c r="B2758" t="str">
        <f>"15704790004"</f>
        <v>15704790004</v>
      </c>
      <c r="C2758" t="s">
        <v>1</v>
      </c>
    </row>
    <row r="2759" spans="1:3" x14ac:dyDescent="0.2">
      <c r="A2759" t="s">
        <v>2678</v>
      </c>
      <c r="B2759" t="str">
        <f>"13340779313"</f>
        <v>13340779313</v>
      </c>
      <c r="C2759" t="s">
        <v>1</v>
      </c>
    </row>
    <row r="2760" spans="1:3" x14ac:dyDescent="0.2">
      <c r="A2760" t="s">
        <v>2679</v>
      </c>
      <c r="B2760" t="str">
        <f>"18642515655"</f>
        <v>18642515655</v>
      </c>
      <c r="C2760" t="s">
        <v>1</v>
      </c>
    </row>
    <row r="2761" spans="1:3" x14ac:dyDescent="0.2">
      <c r="A2761" t="s">
        <v>2680</v>
      </c>
      <c r="B2761" t="str">
        <f>"17612221075"</f>
        <v>17612221075</v>
      </c>
      <c r="C2761" t="s">
        <v>1</v>
      </c>
    </row>
    <row r="2762" spans="1:3" x14ac:dyDescent="0.2">
      <c r="A2762" t="s">
        <v>2681</v>
      </c>
      <c r="B2762" t="str">
        <f>"15872368538"</f>
        <v>15872368538</v>
      </c>
      <c r="C2762" t="s">
        <v>1</v>
      </c>
    </row>
    <row r="2763" spans="1:3" x14ac:dyDescent="0.2">
      <c r="A2763" t="s">
        <v>2628</v>
      </c>
      <c r="B2763" t="str">
        <f>"15126512871"</f>
        <v>15126512871</v>
      </c>
      <c r="C2763" t="s">
        <v>1</v>
      </c>
    </row>
    <row r="2764" spans="1:3" x14ac:dyDescent="0.2">
      <c r="A2764" t="s">
        <v>2682</v>
      </c>
      <c r="B2764" t="str">
        <f>"13145714786"</f>
        <v>13145714786</v>
      </c>
      <c r="C2764" t="s">
        <v>1</v>
      </c>
    </row>
    <row r="2765" spans="1:3" x14ac:dyDescent="0.2">
      <c r="A2765" t="s">
        <v>2683</v>
      </c>
      <c r="B2765" t="str">
        <f>"15813569202"</f>
        <v>15813569202</v>
      </c>
      <c r="C2765" t="s">
        <v>1</v>
      </c>
    </row>
    <row r="2766" spans="1:3" x14ac:dyDescent="0.2">
      <c r="A2766" t="s">
        <v>2684</v>
      </c>
      <c r="B2766" t="str">
        <f>"15811802851"</f>
        <v>15811802851</v>
      </c>
      <c r="C2766" t="s">
        <v>1</v>
      </c>
    </row>
    <row r="2767" spans="1:3" x14ac:dyDescent="0.2">
      <c r="A2767" t="s">
        <v>2685</v>
      </c>
      <c r="B2767" t="str">
        <f>"13812689447"</f>
        <v>13812689447</v>
      </c>
      <c r="C2767" t="s">
        <v>1</v>
      </c>
    </row>
    <row r="2768" spans="1:3" x14ac:dyDescent="0.2">
      <c r="A2768" t="s">
        <v>2686</v>
      </c>
      <c r="B2768" t="str">
        <f>"13013624576"</f>
        <v>13013624576</v>
      </c>
      <c r="C2768" t="s">
        <v>1</v>
      </c>
    </row>
    <row r="2769" spans="1:3" x14ac:dyDescent="0.2">
      <c r="A2769" t="s">
        <v>2687</v>
      </c>
      <c r="B2769" t="str">
        <f>"15820942734"</f>
        <v>15820942734</v>
      </c>
      <c r="C2769" t="s">
        <v>1</v>
      </c>
    </row>
    <row r="2770" spans="1:3" x14ac:dyDescent="0.2">
      <c r="A2770" t="s">
        <v>2688</v>
      </c>
      <c r="B2770" t="str">
        <f>"15018341755"</f>
        <v>15018341755</v>
      </c>
      <c r="C2770" t="s">
        <v>1</v>
      </c>
    </row>
    <row r="2771" spans="1:3" x14ac:dyDescent="0.2">
      <c r="A2771" t="s">
        <v>2689</v>
      </c>
      <c r="B2771" t="str">
        <f>"15881283241"</f>
        <v>15881283241</v>
      </c>
      <c r="C2771" t="s">
        <v>1</v>
      </c>
    </row>
    <row r="2772" spans="1:3" x14ac:dyDescent="0.2">
      <c r="A2772" t="s">
        <v>2690</v>
      </c>
      <c r="B2772" t="str">
        <f>"13534926395"</f>
        <v>13534926395</v>
      </c>
      <c r="C2772" t="s">
        <v>1</v>
      </c>
    </row>
    <row r="2773" spans="1:3" x14ac:dyDescent="0.2">
      <c r="A2773" t="s">
        <v>2691</v>
      </c>
      <c r="B2773" t="str">
        <f>"18885267104"</f>
        <v>18885267104</v>
      </c>
      <c r="C2773" t="s">
        <v>1</v>
      </c>
    </row>
    <row r="2774" spans="1:3" x14ac:dyDescent="0.2">
      <c r="A2774" t="s">
        <v>2692</v>
      </c>
      <c r="B2774" t="str">
        <f>"13523822072"</f>
        <v>13523822072</v>
      </c>
      <c r="C2774" t="s">
        <v>1</v>
      </c>
    </row>
    <row r="2775" spans="1:3" x14ac:dyDescent="0.2">
      <c r="A2775" t="s">
        <v>2693</v>
      </c>
      <c r="B2775" t="str">
        <f>"18193665825"</f>
        <v>18193665825</v>
      </c>
      <c r="C2775" t="s">
        <v>1</v>
      </c>
    </row>
    <row r="2776" spans="1:3" x14ac:dyDescent="0.2">
      <c r="A2776" t="s">
        <v>2694</v>
      </c>
      <c r="B2776" t="str">
        <f>"15800025503"</f>
        <v>15800025503</v>
      </c>
      <c r="C2776" t="s">
        <v>1</v>
      </c>
    </row>
    <row r="2777" spans="1:3" x14ac:dyDescent="0.2">
      <c r="A2777" t="s">
        <v>2695</v>
      </c>
      <c r="B2777" t="str">
        <f>"15060886486"</f>
        <v>15060886486</v>
      </c>
      <c r="C2777" t="s">
        <v>1</v>
      </c>
    </row>
    <row r="2778" spans="1:3" x14ac:dyDescent="0.2">
      <c r="A2778" t="s">
        <v>2696</v>
      </c>
      <c r="B2778" t="str">
        <f>"18535006759"</f>
        <v>18535006759</v>
      </c>
      <c r="C2778" t="s">
        <v>1</v>
      </c>
    </row>
    <row r="2779" spans="1:3" x14ac:dyDescent="0.2">
      <c r="A2779" t="s">
        <v>2697</v>
      </c>
      <c r="B2779" t="str">
        <f>"18106351030"</f>
        <v>18106351030</v>
      </c>
      <c r="C2779" t="s">
        <v>1</v>
      </c>
    </row>
    <row r="2780" spans="1:3" x14ac:dyDescent="0.2">
      <c r="A2780" t="s">
        <v>2698</v>
      </c>
      <c r="B2780" t="str">
        <f>"13472583601"</f>
        <v>13472583601</v>
      </c>
      <c r="C2780" t="s">
        <v>1</v>
      </c>
    </row>
    <row r="2781" spans="1:3" x14ac:dyDescent="0.2">
      <c r="A2781" t="s">
        <v>2699</v>
      </c>
      <c r="B2781" t="str">
        <f>"13975883991"</f>
        <v>13975883991</v>
      </c>
      <c r="C2781" t="s">
        <v>1</v>
      </c>
    </row>
    <row r="2782" spans="1:3" x14ac:dyDescent="0.2">
      <c r="A2782" t="s">
        <v>2700</v>
      </c>
      <c r="B2782" t="str">
        <f>"13894870743"</f>
        <v>13894870743</v>
      </c>
      <c r="C2782" t="s">
        <v>1</v>
      </c>
    </row>
    <row r="2783" spans="1:3" x14ac:dyDescent="0.2">
      <c r="A2783" t="s">
        <v>2701</v>
      </c>
      <c r="B2783" t="str">
        <f>"13985963921"</f>
        <v>13985963921</v>
      </c>
      <c r="C2783" t="s">
        <v>1</v>
      </c>
    </row>
    <row r="2784" spans="1:3" x14ac:dyDescent="0.2">
      <c r="A2784" t="s">
        <v>2702</v>
      </c>
      <c r="B2784" t="str">
        <f>"15052981911"</f>
        <v>15052981911</v>
      </c>
      <c r="C2784" t="s">
        <v>1</v>
      </c>
    </row>
    <row r="2785" spans="1:3" x14ac:dyDescent="0.2">
      <c r="A2785" t="s">
        <v>2703</v>
      </c>
      <c r="B2785" t="str">
        <f>"13575510171"</f>
        <v>13575510171</v>
      </c>
      <c r="C2785" t="s">
        <v>1</v>
      </c>
    </row>
    <row r="2786" spans="1:3" x14ac:dyDescent="0.2">
      <c r="A2786" t="s">
        <v>2704</v>
      </c>
      <c r="B2786" t="str">
        <f>"17792946765"</f>
        <v>17792946765</v>
      </c>
      <c r="C2786" t="s">
        <v>1</v>
      </c>
    </row>
    <row r="2787" spans="1:3" x14ac:dyDescent="0.2">
      <c r="A2787" t="s">
        <v>2705</v>
      </c>
      <c r="B2787" t="str">
        <f>"13418985962"</f>
        <v>13418985962</v>
      </c>
      <c r="C2787" t="s">
        <v>1</v>
      </c>
    </row>
    <row r="2788" spans="1:3" x14ac:dyDescent="0.2">
      <c r="A2788" t="s">
        <v>1999</v>
      </c>
      <c r="B2788" t="str">
        <f>"13889194663"</f>
        <v>13889194663</v>
      </c>
      <c r="C2788" t="s">
        <v>1</v>
      </c>
    </row>
    <row r="2789" spans="1:3" x14ac:dyDescent="0.2">
      <c r="A2789" t="s">
        <v>2706</v>
      </c>
      <c r="B2789" t="str">
        <f>"13110900656"</f>
        <v>13110900656</v>
      </c>
      <c r="C2789" t="s">
        <v>1</v>
      </c>
    </row>
    <row r="2790" spans="1:3" x14ac:dyDescent="0.2">
      <c r="A2790" t="s">
        <v>2707</v>
      </c>
      <c r="B2790" t="str">
        <f>"15887403666"</f>
        <v>15887403666</v>
      </c>
      <c r="C2790" t="s">
        <v>1</v>
      </c>
    </row>
    <row r="2791" spans="1:3" x14ac:dyDescent="0.2">
      <c r="A2791" t="s">
        <v>2708</v>
      </c>
      <c r="B2791" t="str">
        <f>"15556558180"</f>
        <v>15556558180</v>
      </c>
      <c r="C2791" t="s">
        <v>1</v>
      </c>
    </row>
    <row r="2792" spans="1:3" x14ac:dyDescent="0.2">
      <c r="A2792" t="s">
        <v>2709</v>
      </c>
      <c r="B2792" t="str">
        <f>"18581898936"</f>
        <v>18581898936</v>
      </c>
      <c r="C2792" t="s">
        <v>1</v>
      </c>
    </row>
    <row r="2793" spans="1:3" x14ac:dyDescent="0.2">
      <c r="A2793" t="s">
        <v>2710</v>
      </c>
      <c r="B2793" t="str">
        <f>"17691333545"</f>
        <v>17691333545</v>
      </c>
      <c r="C2793" t="s">
        <v>1</v>
      </c>
    </row>
    <row r="2794" spans="1:3" x14ac:dyDescent="0.2">
      <c r="A2794" t="s">
        <v>2067</v>
      </c>
      <c r="B2794" t="str">
        <f>"17531373724"</f>
        <v>17531373724</v>
      </c>
      <c r="C2794" t="s">
        <v>1</v>
      </c>
    </row>
    <row r="2795" spans="1:3" x14ac:dyDescent="0.2">
      <c r="A2795" t="s">
        <v>2711</v>
      </c>
      <c r="B2795" t="str">
        <f>"13686481499"</f>
        <v>13686481499</v>
      </c>
      <c r="C2795" t="s">
        <v>1</v>
      </c>
    </row>
    <row r="2796" spans="1:3" x14ac:dyDescent="0.2">
      <c r="A2796" t="s">
        <v>2712</v>
      </c>
      <c r="B2796" t="str">
        <f>"13934288458"</f>
        <v>13934288458</v>
      </c>
      <c r="C2796" t="s">
        <v>1</v>
      </c>
    </row>
    <row r="2797" spans="1:3" x14ac:dyDescent="0.2">
      <c r="A2797" t="s">
        <v>2713</v>
      </c>
      <c r="B2797" t="str">
        <f>"13767773550"</f>
        <v>13767773550</v>
      </c>
      <c r="C2797" t="s">
        <v>1</v>
      </c>
    </row>
    <row r="2798" spans="1:3" x14ac:dyDescent="0.2">
      <c r="A2798" t="s">
        <v>2714</v>
      </c>
      <c r="B2798" t="str">
        <f>"15808035422"</f>
        <v>15808035422</v>
      </c>
      <c r="C2798" t="s">
        <v>1</v>
      </c>
    </row>
    <row r="2799" spans="1:3" x14ac:dyDescent="0.2">
      <c r="A2799" t="s">
        <v>2715</v>
      </c>
      <c r="B2799" t="str">
        <f>"15564994234"</f>
        <v>15564994234</v>
      </c>
      <c r="C2799" t="s">
        <v>1</v>
      </c>
    </row>
    <row r="2800" spans="1:3" x14ac:dyDescent="0.2">
      <c r="A2800" t="s">
        <v>2716</v>
      </c>
      <c r="B2800" t="str">
        <f>"13170914019"</f>
        <v>13170914019</v>
      </c>
      <c r="C2800" t="s">
        <v>1</v>
      </c>
    </row>
    <row r="2801" spans="1:3" x14ac:dyDescent="0.2">
      <c r="A2801" t="s">
        <v>2717</v>
      </c>
      <c r="B2801" t="str">
        <f>"15912476350"</f>
        <v>15912476350</v>
      </c>
      <c r="C2801" t="s">
        <v>1</v>
      </c>
    </row>
    <row r="2802" spans="1:3" x14ac:dyDescent="0.2">
      <c r="A2802" t="s">
        <v>2718</v>
      </c>
      <c r="B2802" t="str">
        <f>"15820475828"</f>
        <v>15820475828</v>
      </c>
      <c r="C2802" t="s">
        <v>1</v>
      </c>
    </row>
    <row r="2803" spans="1:3" x14ac:dyDescent="0.2">
      <c r="A2803" t="s">
        <v>2719</v>
      </c>
      <c r="B2803" t="str">
        <f>"13960878684"</f>
        <v>13960878684</v>
      </c>
      <c r="C2803" t="s">
        <v>1</v>
      </c>
    </row>
    <row r="2804" spans="1:3" x14ac:dyDescent="0.2">
      <c r="A2804" t="s">
        <v>2720</v>
      </c>
      <c r="B2804" t="str">
        <f>"18270573777"</f>
        <v>18270573777</v>
      </c>
      <c r="C2804" t="s">
        <v>1</v>
      </c>
    </row>
    <row r="2805" spans="1:3" x14ac:dyDescent="0.2">
      <c r="A2805" t="s">
        <v>2721</v>
      </c>
      <c r="B2805" t="str">
        <f>"18367489790"</f>
        <v>18367489790</v>
      </c>
      <c r="C2805" t="s">
        <v>1</v>
      </c>
    </row>
    <row r="2806" spans="1:3" x14ac:dyDescent="0.2">
      <c r="A2806" t="s">
        <v>2722</v>
      </c>
      <c r="B2806" t="str">
        <f>"15986016336"</f>
        <v>15986016336</v>
      </c>
      <c r="C2806" t="s">
        <v>1</v>
      </c>
    </row>
    <row r="2807" spans="1:3" x14ac:dyDescent="0.2">
      <c r="A2807" t="s">
        <v>2723</v>
      </c>
      <c r="B2807" t="str">
        <f>"18161025104"</f>
        <v>18161025104</v>
      </c>
      <c r="C2807" t="s">
        <v>1</v>
      </c>
    </row>
    <row r="2808" spans="1:3" x14ac:dyDescent="0.2">
      <c r="A2808" t="s">
        <v>2724</v>
      </c>
      <c r="B2808" t="str">
        <f>"13668815412"</f>
        <v>13668815412</v>
      </c>
      <c r="C2808" t="s">
        <v>1</v>
      </c>
    </row>
    <row r="2809" spans="1:3" x14ac:dyDescent="0.2">
      <c r="A2809" t="s">
        <v>2725</v>
      </c>
      <c r="B2809" t="str">
        <f>"13147851696"</f>
        <v>13147851696</v>
      </c>
      <c r="C2809" t="s">
        <v>1</v>
      </c>
    </row>
    <row r="2810" spans="1:3" x14ac:dyDescent="0.2">
      <c r="A2810" t="s">
        <v>2726</v>
      </c>
      <c r="B2810" t="str">
        <f>"13762128506"</f>
        <v>13762128506</v>
      </c>
      <c r="C2810" t="s">
        <v>1</v>
      </c>
    </row>
    <row r="2811" spans="1:3" x14ac:dyDescent="0.2">
      <c r="A2811" t="s">
        <v>2727</v>
      </c>
      <c r="B2811" t="str">
        <f>"15810629431"</f>
        <v>15810629431</v>
      </c>
      <c r="C2811" t="s">
        <v>1</v>
      </c>
    </row>
    <row r="2812" spans="1:3" x14ac:dyDescent="0.2">
      <c r="A2812" t="s">
        <v>2728</v>
      </c>
      <c r="B2812" t="str">
        <f>"15280781680"</f>
        <v>15280781680</v>
      </c>
      <c r="C2812" t="s">
        <v>1</v>
      </c>
    </row>
    <row r="2813" spans="1:3" x14ac:dyDescent="0.2">
      <c r="A2813" t="s">
        <v>2729</v>
      </c>
      <c r="B2813" t="str">
        <f>"13718664681"</f>
        <v>13718664681</v>
      </c>
      <c r="C2813" t="s">
        <v>1</v>
      </c>
    </row>
    <row r="2814" spans="1:3" x14ac:dyDescent="0.2">
      <c r="A2814" t="s">
        <v>2730</v>
      </c>
      <c r="B2814" t="str">
        <f>"18671715506"</f>
        <v>18671715506</v>
      </c>
      <c r="C2814" t="s">
        <v>1</v>
      </c>
    </row>
    <row r="2815" spans="1:3" x14ac:dyDescent="0.2">
      <c r="A2815" t="s">
        <v>2731</v>
      </c>
      <c r="B2815" t="str">
        <f>"18409487642"</f>
        <v>18409487642</v>
      </c>
      <c r="C2815" t="s">
        <v>1</v>
      </c>
    </row>
    <row r="2816" spans="1:3" x14ac:dyDescent="0.2">
      <c r="A2816" t="s">
        <v>2732</v>
      </c>
      <c r="B2816" t="str">
        <f>"13836756216"</f>
        <v>13836756216</v>
      </c>
      <c r="C2816" t="s">
        <v>1</v>
      </c>
    </row>
    <row r="2817" spans="1:3" x14ac:dyDescent="0.2">
      <c r="A2817" t="s">
        <v>2733</v>
      </c>
      <c r="B2817" t="str">
        <f>"13835425598"</f>
        <v>13835425598</v>
      </c>
      <c r="C2817" t="s">
        <v>1</v>
      </c>
    </row>
    <row r="2818" spans="1:3" x14ac:dyDescent="0.2">
      <c r="A2818" t="s">
        <v>2734</v>
      </c>
      <c r="B2818" t="str">
        <f>"13917645490"</f>
        <v>13917645490</v>
      </c>
      <c r="C2818" t="s">
        <v>1</v>
      </c>
    </row>
    <row r="2819" spans="1:3" x14ac:dyDescent="0.2">
      <c r="A2819" t="s">
        <v>2735</v>
      </c>
      <c r="B2819" t="str">
        <f>"15597143330"</f>
        <v>15597143330</v>
      </c>
      <c r="C2819" t="s">
        <v>1</v>
      </c>
    </row>
    <row r="2820" spans="1:3" x14ac:dyDescent="0.2">
      <c r="A2820" t="s">
        <v>2736</v>
      </c>
      <c r="B2820" t="str">
        <f>"15814447797"</f>
        <v>15814447797</v>
      </c>
      <c r="C2820" t="s">
        <v>1</v>
      </c>
    </row>
    <row r="2821" spans="1:3" x14ac:dyDescent="0.2">
      <c r="A2821" t="s">
        <v>2737</v>
      </c>
      <c r="B2821" t="str">
        <f>"18356238456"</f>
        <v>18356238456</v>
      </c>
      <c r="C2821" t="s">
        <v>1</v>
      </c>
    </row>
    <row r="2822" spans="1:3" x14ac:dyDescent="0.2">
      <c r="A2822" t="s">
        <v>2738</v>
      </c>
      <c r="B2822" t="str">
        <f>"15184443829"</f>
        <v>15184443829</v>
      </c>
      <c r="C2822" t="s">
        <v>1</v>
      </c>
    </row>
    <row r="2823" spans="1:3" x14ac:dyDescent="0.2">
      <c r="A2823" t="s">
        <v>2739</v>
      </c>
      <c r="B2823" t="str">
        <f>"18043130509"</f>
        <v>18043130509</v>
      </c>
      <c r="C2823" t="s">
        <v>1</v>
      </c>
    </row>
    <row r="2824" spans="1:3" x14ac:dyDescent="0.2">
      <c r="A2824" t="s">
        <v>2740</v>
      </c>
      <c r="B2824" t="str">
        <f>"15573737498"</f>
        <v>15573737498</v>
      </c>
      <c r="C2824" t="s">
        <v>1</v>
      </c>
    </row>
    <row r="2825" spans="1:3" x14ac:dyDescent="0.2">
      <c r="A2825" t="s">
        <v>2741</v>
      </c>
      <c r="B2825" t="str">
        <f>"15595933309"</f>
        <v>15595933309</v>
      </c>
      <c r="C2825" t="s">
        <v>1</v>
      </c>
    </row>
    <row r="2826" spans="1:3" x14ac:dyDescent="0.2">
      <c r="A2826" t="s">
        <v>2742</v>
      </c>
      <c r="B2826" t="str">
        <f>"18953488570"</f>
        <v>18953488570</v>
      </c>
      <c r="C2826" t="s">
        <v>1</v>
      </c>
    </row>
    <row r="2827" spans="1:3" x14ac:dyDescent="0.2">
      <c r="A2827" t="s">
        <v>2743</v>
      </c>
      <c r="B2827" t="str">
        <f>"18312300512"</f>
        <v>18312300512</v>
      </c>
      <c r="C2827" t="s">
        <v>1</v>
      </c>
    </row>
    <row r="2828" spans="1:3" x14ac:dyDescent="0.2">
      <c r="A2828" t="s">
        <v>2744</v>
      </c>
      <c r="B2828" t="str">
        <f>"18860818526"</f>
        <v>18860818526</v>
      </c>
      <c r="C2828" t="s">
        <v>1</v>
      </c>
    </row>
    <row r="2829" spans="1:3" x14ac:dyDescent="0.2">
      <c r="A2829" t="s">
        <v>2745</v>
      </c>
      <c r="B2829" t="str">
        <f>"17608266003"</f>
        <v>17608266003</v>
      </c>
      <c r="C2829" t="s">
        <v>1</v>
      </c>
    </row>
    <row r="2830" spans="1:3" x14ac:dyDescent="0.2">
      <c r="A2830" t="s">
        <v>2746</v>
      </c>
      <c r="B2830" t="str">
        <f>"13397956933"</f>
        <v>13397956933</v>
      </c>
      <c r="C2830" t="s">
        <v>1</v>
      </c>
    </row>
    <row r="2831" spans="1:3" x14ac:dyDescent="0.2">
      <c r="A2831" t="s">
        <v>2747</v>
      </c>
      <c r="B2831" t="str">
        <f>"18387423389"</f>
        <v>18387423389</v>
      </c>
      <c r="C2831" t="s">
        <v>1</v>
      </c>
    </row>
    <row r="2832" spans="1:3" x14ac:dyDescent="0.2">
      <c r="A2832" t="s">
        <v>2748</v>
      </c>
      <c r="B2832" t="str">
        <f>"13913063101"</f>
        <v>13913063101</v>
      </c>
      <c r="C2832" t="s">
        <v>1</v>
      </c>
    </row>
    <row r="2833" spans="1:3" x14ac:dyDescent="0.2">
      <c r="A2833" t="s">
        <v>2749</v>
      </c>
      <c r="B2833" t="str">
        <f>"18810661786"</f>
        <v>18810661786</v>
      </c>
      <c r="C2833" t="s">
        <v>1</v>
      </c>
    </row>
    <row r="2834" spans="1:3" x14ac:dyDescent="0.2">
      <c r="A2834" t="s">
        <v>2042</v>
      </c>
      <c r="B2834" t="str">
        <f>"18205699373"</f>
        <v>18205699373</v>
      </c>
      <c r="C2834" t="s">
        <v>1</v>
      </c>
    </row>
    <row r="2835" spans="1:3" x14ac:dyDescent="0.2">
      <c r="A2835" t="s">
        <v>2750</v>
      </c>
      <c r="B2835" t="str">
        <f>"18713957790"</f>
        <v>18713957790</v>
      </c>
      <c r="C2835" t="s">
        <v>1</v>
      </c>
    </row>
    <row r="2836" spans="1:3" x14ac:dyDescent="0.2">
      <c r="A2836" t="s">
        <v>2751</v>
      </c>
      <c r="B2836" t="str">
        <f>"15815053539"</f>
        <v>15815053539</v>
      </c>
      <c r="C2836" t="s">
        <v>1</v>
      </c>
    </row>
    <row r="2837" spans="1:3" x14ac:dyDescent="0.2">
      <c r="A2837" t="s">
        <v>2752</v>
      </c>
      <c r="B2837" t="str">
        <f>"18905694066"</f>
        <v>18905694066</v>
      </c>
      <c r="C2837" t="s">
        <v>1</v>
      </c>
    </row>
    <row r="2838" spans="1:3" x14ac:dyDescent="0.2">
      <c r="A2838" t="s">
        <v>2753</v>
      </c>
      <c r="B2838" t="str">
        <f>"13430290887"</f>
        <v>13430290887</v>
      </c>
      <c r="C2838" t="s">
        <v>1</v>
      </c>
    </row>
    <row r="2839" spans="1:3" x14ac:dyDescent="0.2">
      <c r="A2839" t="s">
        <v>2754</v>
      </c>
      <c r="B2839" t="str">
        <f>"15154043338"</f>
        <v>15154043338</v>
      </c>
      <c r="C2839" t="s">
        <v>1</v>
      </c>
    </row>
    <row r="2840" spans="1:3" x14ac:dyDescent="0.2">
      <c r="A2840" t="s">
        <v>2755</v>
      </c>
      <c r="B2840" t="str">
        <f>"13505959837"</f>
        <v>13505959837</v>
      </c>
      <c r="C2840" t="s">
        <v>1</v>
      </c>
    </row>
    <row r="2841" spans="1:3" x14ac:dyDescent="0.2">
      <c r="A2841" t="s">
        <v>2756</v>
      </c>
      <c r="B2841" t="str">
        <f>"18962107648"</f>
        <v>18962107648</v>
      </c>
      <c r="C2841" t="s">
        <v>1</v>
      </c>
    </row>
    <row r="2842" spans="1:3" x14ac:dyDescent="0.2">
      <c r="A2842" t="s">
        <v>1194</v>
      </c>
      <c r="B2842" t="str">
        <f>"15705105591"</f>
        <v>15705105591</v>
      </c>
      <c r="C2842" t="s">
        <v>1</v>
      </c>
    </row>
    <row r="2843" spans="1:3" x14ac:dyDescent="0.2">
      <c r="A2843" t="s">
        <v>2757</v>
      </c>
      <c r="B2843" t="str">
        <f>"18228137171"</f>
        <v>18228137171</v>
      </c>
      <c r="C2843" t="s">
        <v>1</v>
      </c>
    </row>
    <row r="2844" spans="1:3" x14ac:dyDescent="0.2">
      <c r="A2844" t="s">
        <v>2758</v>
      </c>
      <c r="B2844" t="str">
        <f>"13997906060"</f>
        <v>13997906060</v>
      </c>
      <c r="C2844" t="s">
        <v>1</v>
      </c>
    </row>
    <row r="2845" spans="1:3" x14ac:dyDescent="0.2">
      <c r="A2845" t="s">
        <v>2759</v>
      </c>
      <c r="B2845" t="str">
        <f>"15297133570"</f>
        <v>15297133570</v>
      </c>
      <c r="C2845" t="s">
        <v>1</v>
      </c>
    </row>
    <row r="2846" spans="1:3" x14ac:dyDescent="0.2">
      <c r="A2846" t="s">
        <v>2760</v>
      </c>
      <c r="B2846" t="str">
        <f>"13583919613"</f>
        <v>13583919613</v>
      </c>
      <c r="C2846" t="s">
        <v>1</v>
      </c>
    </row>
    <row r="2847" spans="1:3" x14ac:dyDescent="0.2">
      <c r="A2847" t="s">
        <v>2761</v>
      </c>
      <c r="B2847" t="str">
        <f>"18070506321"</f>
        <v>18070506321</v>
      </c>
      <c r="C2847" t="s">
        <v>1</v>
      </c>
    </row>
    <row r="2848" spans="1:3" x14ac:dyDescent="0.2">
      <c r="A2848" t="s">
        <v>1999</v>
      </c>
      <c r="B2848" t="str">
        <f>"18151330361"</f>
        <v>18151330361</v>
      </c>
      <c r="C2848" t="s">
        <v>1</v>
      </c>
    </row>
    <row r="2849" spans="1:3" x14ac:dyDescent="0.2">
      <c r="A2849" t="s">
        <v>2762</v>
      </c>
      <c r="B2849" t="str">
        <f>"18314149175"</f>
        <v>18314149175</v>
      </c>
      <c r="C2849" t="s">
        <v>1</v>
      </c>
    </row>
    <row r="2850" spans="1:3" x14ac:dyDescent="0.2">
      <c r="A2850" t="s">
        <v>926</v>
      </c>
      <c r="B2850" t="str">
        <f>"18206251341"</f>
        <v>18206251341</v>
      </c>
      <c r="C2850" t="s">
        <v>1</v>
      </c>
    </row>
    <row r="2851" spans="1:3" x14ac:dyDescent="0.2">
      <c r="A2851" t="s">
        <v>2763</v>
      </c>
      <c r="B2851" t="str">
        <f>"15334653219"</f>
        <v>15334653219</v>
      </c>
      <c r="C2851" t="s">
        <v>1</v>
      </c>
    </row>
    <row r="2852" spans="1:3" x14ac:dyDescent="0.2">
      <c r="A2852" t="s">
        <v>2764</v>
      </c>
      <c r="B2852" t="str">
        <f>"13530535914"</f>
        <v>13530535914</v>
      </c>
      <c r="C2852" t="s">
        <v>1</v>
      </c>
    </row>
    <row r="2853" spans="1:3" x14ac:dyDescent="0.2">
      <c r="A2853" t="s">
        <v>2765</v>
      </c>
      <c r="B2853" t="str">
        <f>"18169504939"</f>
        <v>18169504939</v>
      </c>
      <c r="C2853" t="s">
        <v>1</v>
      </c>
    </row>
    <row r="2854" spans="1:3" x14ac:dyDescent="0.2">
      <c r="A2854" t="s">
        <v>2766</v>
      </c>
      <c r="B2854" t="str">
        <f>"15899540166"</f>
        <v>15899540166</v>
      </c>
      <c r="C2854" t="s">
        <v>1</v>
      </c>
    </row>
    <row r="2855" spans="1:3" x14ac:dyDescent="0.2">
      <c r="A2855" t="s">
        <v>2767</v>
      </c>
      <c r="B2855" t="str">
        <f>"13505370281"</f>
        <v>13505370281</v>
      </c>
      <c r="C2855" t="s">
        <v>1</v>
      </c>
    </row>
    <row r="2856" spans="1:3" x14ac:dyDescent="0.2">
      <c r="A2856" t="s">
        <v>2768</v>
      </c>
      <c r="B2856" t="str">
        <f>"18734136100"</f>
        <v>18734136100</v>
      </c>
      <c r="C2856" t="s">
        <v>1</v>
      </c>
    </row>
    <row r="2857" spans="1:3" x14ac:dyDescent="0.2">
      <c r="A2857" t="s">
        <v>2769</v>
      </c>
      <c r="B2857" t="str">
        <f>"15099968440"</f>
        <v>15099968440</v>
      </c>
      <c r="C2857" t="s">
        <v>1</v>
      </c>
    </row>
    <row r="2858" spans="1:3" x14ac:dyDescent="0.2">
      <c r="A2858" t="s">
        <v>2770</v>
      </c>
      <c r="B2858" t="str">
        <f>"13760365974"</f>
        <v>13760365974</v>
      </c>
      <c r="C2858" t="s">
        <v>1</v>
      </c>
    </row>
    <row r="2859" spans="1:3" x14ac:dyDescent="0.2">
      <c r="A2859" t="s">
        <v>2771</v>
      </c>
      <c r="B2859" t="str">
        <f>"18247316272"</f>
        <v>18247316272</v>
      </c>
      <c r="C2859" t="s">
        <v>1</v>
      </c>
    </row>
    <row r="2860" spans="1:3" x14ac:dyDescent="0.2">
      <c r="A2860" t="s">
        <v>2772</v>
      </c>
      <c r="B2860" t="str">
        <f>"15950950452"</f>
        <v>15950950452</v>
      </c>
      <c r="C2860" t="s">
        <v>1</v>
      </c>
    </row>
    <row r="2861" spans="1:3" x14ac:dyDescent="0.2">
      <c r="A2861" t="s">
        <v>2773</v>
      </c>
      <c r="B2861" t="str">
        <f>"18605960390"</f>
        <v>18605960390</v>
      </c>
      <c r="C2861" t="s">
        <v>1</v>
      </c>
    </row>
    <row r="2862" spans="1:3" x14ac:dyDescent="0.2">
      <c r="A2862" t="s">
        <v>2774</v>
      </c>
      <c r="B2862" t="str">
        <f>"15960699065"</f>
        <v>15960699065</v>
      </c>
      <c r="C2862" t="s">
        <v>1</v>
      </c>
    </row>
    <row r="2863" spans="1:3" x14ac:dyDescent="0.2">
      <c r="A2863" t="s">
        <v>2775</v>
      </c>
      <c r="B2863" t="str">
        <f>"15989776493"</f>
        <v>15989776493</v>
      </c>
      <c r="C2863" t="s">
        <v>1</v>
      </c>
    </row>
    <row r="2864" spans="1:3" x14ac:dyDescent="0.2">
      <c r="A2864" t="s">
        <v>2776</v>
      </c>
      <c r="B2864" t="str">
        <f>"15537928253"</f>
        <v>15537928253</v>
      </c>
      <c r="C2864" t="s">
        <v>1</v>
      </c>
    </row>
    <row r="2865" spans="1:3" x14ac:dyDescent="0.2">
      <c r="A2865" t="s">
        <v>2777</v>
      </c>
      <c r="B2865" t="str">
        <f>"15380020266"</f>
        <v>15380020266</v>
      </c>
      <c r="C2865" t="s">
        <v>1</v>
      </c>
    </row>
    <row r="2866" spans="1:3" x14ac:dyDescent="0.2">
      <c r="A2866" t="s">
        <v>2778</v>
      </c>
      <c r="B2866" t="str">
        <f>"18250093711"</f>
        <v>18250093711</v>
      </c>
      <c r="C2866" t="s">
        <v>1</v>
      </c>
    </row>
    <row r="2867" spans="1:3" x14ac:dyDescent="0.2">
      <c r="A2867" t="s">
        <v>2779</v>
      </c>
      <c r="B2867" t="str">
        <f>"18787803527"</f>
        <v>18787803527</v>
      </c>
      <c r="C2867" t="s">
        <v>1</v>
      </c>
    </row>
    <row r="2868" spans="1:3" x14ac:dyDescent="0.2">
      <c r="A2868" t="s">
        <v>2780</v>
      </c>
      <c r="B2868" t="str">
        <f>"13422956966"</f>
        <v>13422956966</v>
      </c>
      <c r="C2868" t="s">
        <v>1</v>
      </c>
    </row>
    <row r="2869" spans="1:3" x14ac:dyDescent="0.2">
      <c r="A2869" t="s">
        <v>2781</v>
      </c>
      <c r="B2869" t="str">
        <f>"13870979072"</f>
        <v>13870979072</v>
      </c>
      <c r="C2869" t="s">
        <v>1</v>
      </c>
    </row>
    <row r="2870" spans="1:3" x14ac:dyDescent="0.2">
      <c r="A2870" t="s">
        <v>2782</v>
      </c>
      <c r="B2870" t="str">
        <f>"15103000570"</f>
        <v>15103000570</v>
      </c>
      <c r="C2870" t="s">
        <v>1</v>
      </c>
    </row>
    <row r="2871" spans="1:3" x14ac:dyDescent="0.2">
      <c r="A2871" t="s">
        <v>2357</v>
      </c>
      <c r="B2871" t="str">
        <f>"13948174938"</f>
        <v>13948174938</v>
      </c>
      <c r="C2871" t="s">
        <v>1</v>
      </c>
    </row>
    <row r="2872" spans="1:3" x14ac:dyDescent="0.2">
      <c r="A2872" t="s">
        <v>2783</v>
      </c>
      <c r="B2872" t="str">
        <f>"13791011236"</f>
        <v>13791011236</v>
      </c>
      <c r="C2872" t="s">
        <v>1</v>
      </c>
    </row>
    <row r="2873" spans="1:3" x14ac:dyDescent="0.2">
      <c r="A2873" t="s">
        <v>2784</v>
      </c>
      <c r="B2873" t="str">
        <f>"15859329171"</f>
        <v>15859329171</v>
      </c>
      <c r="C2873" t="s">
        <v>1</v>
      </c>
    </row>
    <row r="2874" spans="1:3" x14ac:dyDescent="0.2">
      <c r="A2874" t="s">
        <v>2785</v>
      </c>
      <c r="B2874" t="str">
        <f>"18724637104"</f>
        <v>18724637104</v>
      </c>
      <c r="C2874" t="s">
        <v>1</v>
      </c>
    </row>
    <row r="2875" spans="1:3" x14ac:dyDescent="0.2">
      <c r="A2875" t="s">
        <v>2786</v>
      </c>
      <c r="B2875" t="str">
        <f>"18359517175"</f>
        <v>18359517175</v>
      </c>
      <c r="C2875" t="s">
        <v>1</v>
      </c>
    </row>
    <row r="2876" spans="1:3" x14ac:dyDescent="0.2">
      <c r="A2876" t="s">
        <v>2787</v>
      </c>
      <c r="B2876" t="str">
        <f>"15960071641"</f>
        <v>15960071641</v>
      </c>
      <c r="C2876" t="s">
        <v>1</v>
      </c>
    </row>
    <row r="2877" spans="1:3" x14ac:dyDescent="0.2">
      <c r="A2877" t="s">
        <v>2788</v>
      </c>
      <c r="B2877" t="str">
        <f>"15900296562"</f>
        <v>15900296562</v>
      </c>
      <c r="C2877" t="s">
        <v>1</v>
      </c>
    </row>
    <row r="2878" spans="1:3" x14ac:dyDescent="0.2">
      <c r="A2878" t="s">
        <v>2789</v>
      </c>
      <c r="B2878" t="str">
        <f>"15940916090"</f>
        <v>15940916090</v>
      </c>
      <c r="C2878" t="s">
        <v>1</v>
      </c>
    </row>
    <row r="2879" spans="1:3" x14ac:dyDescent="0.2">
      <c r="A2879" t="s">
        <v>2790</v>
      </c>
      <c r="B2879" t="str">
        <f>"18384255721"</f>
        <v>18384255721</v>
      </c>
      <c r="C2879" t="s">
        <v>1</v>
      </c>
    </row>
    <row r="2880" spans="1:3" x14ac:dyDescent="0.2">
      <c r="A2880" t="s">
        <v>2791</v>
      </c>
      <c r="B2880" t="str">
        <f>"18503926565"</f>
        <v>18503926565</v>
      </c>
      <c r="C2880" t="s">
        <v>1</v>
      </c>
    </row>
    <row r="2881" spans="1:3" x14ac:dyDescent="0.2">
      <c r="A2881" t="s">
        <v>2792</v>
      </c>
      <c r="B2881" t="str">
        <f>"15121810313"</f>
        <v>15121810313</v>
      </c>
      <c r="C2881" t="s">
        <v>1</v>
      </c>
    </row>
    <row r="2882" spans="1:3" x14ac:dyDescent="0.2">
      <c r="A2882" t="s">
        <v>2793</v>
      </c>
      <c r="B2882" t="str">
        <f>"18563142305"</f>
        <v>18563142305</v>
      </c>
      <c r="C2882" t="s">
        <v>1</v>
      </c>
    </row>
    <row r="2883" spans="1:3" x14ac:dyDescent="0.2">
      <c r="A2883" t="s">
        <v>2794</v>
      </c>
      <c r="B2883" t="str">
        <f>"18616507316"</f>
        <v>18616507316</v>
      </c>
      <c r="C2883" t="s">
        <v>1</v>
      </c>
    </row>
    <row r="2884" spans="1:3" x14ac:dyDescent="0.2">
      <c r="A2884" t="s">
        <v>2795</v>
      </c>
      <c r="B2884" t="str">
        <f>"13402821324"</f>
        <v>13402821324</v>
      </c>
      <c r="C2884" t="s">
        <v>1</v>
      </c>
    </row>
    <row r="2885" spans="1:3" x14ac:dyDescent="0.2">
      <c r="A2885" t="s">
        <v>2796</v>
      </c>
      <c r="B2885" t="str">
        <f>"18946819753"</f>
        <v>18946819753</v>
      </c>
      <c r="C2885" t="s">
        <v>1</v>
      </c>
    </row>
    <row r="2886" spans="1:3" x14ac:dyDescent="0.2">
      <c r="A2886" t="s">
        <v>1833</v>
      </c>
      <c r="B2886" t="str">
        <f>"15393901610"</f>
        <v>15393901610</v>
      </c>
      <c r="C2886" t="s">
        <v>1</v>
      </c>
    </row>
    <row r="2887" spans="1:3" x14ac:dyDescent="0.2">
      <c r="A2887" t="s">
        <v>2797</v>
      </c>
      <c r="B2887" t="str">
        <f>"18636113093"</f>
        <v>18636113093</v>
      </c>
      <c r="C2887" t="s">
        <v>1</v>
      </c>
    </row>
    <row r="2888" spans="1:3" x14ac:dyDescent="0.2">
      <c r="A2888" t="s">
        <v>2798</v>
      </c>
      <c r="B2888" t="str">
        <f>"13434871217"</f>
        <v>13434871217</v>
      </c>
      <c r="C2888" t="s">
        <v>1</v>
      </c>
    </row>
    <row r="2889" spans="1:3" x14ac:dyDescent="0.2">
      <c r="A2889" t="s">
        <v>2799</v>
      </c>
      <c r="B2889" t="str">
        <f>"13666647295"</f>
        <v>13666647295</v>
      </c>
      <c r="C2889" t="s">
        <v>1</v>
      </c>
    </row>
    <row r="2890" spans="1:3" x14ac:dyDescent="0.2">
      <c r="A2890" t="s">
        <v>2800</v>
      </c>
      <c r="B2890" t="str">
        <f>"13411908647"</f>
        <v>13411908647</v>
      </c>
      <c r="C2890" t="s">
        <v>1</v>
      </c>
    </row>
    <row r="2891" spans="1:3" x14ac:dyDescent="0.2">
      <c r="A2891" t="s">
        <v>2801</v>
      </c>
      <c r="B2891" t="str">
        <f>"18545311124"</f>
        <v>18545311124</v>
      </c>
      <c r="C2891" t="s">
        <v>1</v>
      </c>
    </row>
    <row r="2892" spans="1:3" x14ac:dyDescent="0.2">
      <c r="A2892" t="s">
        <v>2802</v>
      </c>
      <c r="B2892" t="str">
        <f>"15868330893"</f>
        <v>15868330893</v>
      </c>
      <c r="C2892" t="s">
        <v>1</v>
      </c>
    </row>
    <row r="2893" spans="1:3" x14ac:dyDescent="0.2">
      <c r="A2893" t="s">
        <v>2402</v>
      </c>
      <c r="B2893" t="str">
        <f>"13476094526"</f>
        <v>13476094526</v>
      </c>
      <c r="C2893" t="s">
        <v>1</v>
      </c>
    </row>
    <row r="2894" spans="1:3" x14ac:dyDescent="0.2">
      <c r="A2894" t="s">
        <v>667</v>
      </c>
      <c r="B2894" t="str">
        <f>"18357736071"</f>
        <v>18357736071</v>
      </c>
      <c r="C2894" t="s">
        <v>1</v>
      </c>
    </row>
    <row r="2895" spans="1:3" x14ac:dyDescent="0.2">
      <c r="A2895" t="s">
        <v>2803</v>
      </c>
      <c r="B2895" t="str">
        <f>"13874197260"</f>
        <v>13874197260</v>
      </c>
      <c r="C2895" t="s">
        <v>1</v>
      </c>
    </row>
    <row r="2896" spans="1:3" x14ac:dyDescent="0.2">
      <c r="A2896" t="s">
        <v>2804</v>
      </c>
      <c r="B2896" t="str">
        <f>"15665562020"</f>
        <v>15665562020</v>
      </c>
      <c r="C2896" t="s">
        <v>1</v>
      </c>
    </row>
    <row r="2897" spans="1:3" x14ac:dyDescent="0.2">
      <c r="A2897" t="s">
        <v>2805</v>
      </c>
      <c r="B2897" t="str">
        <f>"15629015786"</f>
        <v>15629015786</v>
      </c>
      <c r="C2897" t="s">
        <v>1</v>
      </c>
    </row>
    <row r="2898" spans="1:3" x14ac:dyDescent="0.2">
      <c r="A2898" t="s">
        <v>2806</v>
      </c>
      <c r="B2898" t="str">
        <f>"13995920137"</f>
        <v>13995920137</v>
      </c>
      <c r="C2898" t="s">
        <v>1</v>
      </c>
    </row>
    <row r="2899" spans="1:3" x14ac:dyDescent="0.2">
      <c r="A2899" t="s">
        <v>2807</v>
      </c>
      <c r="B2899" t="str">
        <f>"15013286184"</f>
        <v>15013286184</v>
      </c>
      <c r="C2899" t="s">
        <v>1</v>
      </c>
    </row>
    <row r="2900" spans="1:3" x14ac:dyDescent="0.2">
      <c r="A2900" t="s">
        <v>2808</v>
      </c>
      <c r="B2900" t="str">
        <f>"18827027385"</f>
        <v>18827027385</v>
      </c>
      <c r="C2900" t="s">
        <v>1</v>
      </c>
    </row>
    <row r="2901" spans="1:3" x14ac:dyDescent="0.2">
      <c r="A2901" t="s">
        <v>2809</v>
      </c>
      <c r="B2901" t="str">
        <f>"13727088744"</f>
        <v>13727088744</v>
      </c>
      <c r="C2901" t="s">
        <v>1</v>
      </c>
    </row>
    <row r="2902" spans="1:3" x14ac:dyDescent="0.2">
      <c r="A2902" t="s">
        <v>2810</v>
      </c>
      <c r="B2902" t="str">
        <f>"18208804525"</f>
        <v>18208804525</v>
      </c>
      <c r="C2902" t="s">
        <v>1</v>
      </c>
    </row>
    <row r="2903" spans="1:3" x14ac:dyDescent="0.2">
      <c r="A2903" t="s">
        <v>2811</v>
      </c>
      <c r="B2903" t="str">
        <f>"18328576241"</f>
        <v>18328576241</v>
      </c>
      <c r="C2903" t="s">
        <v>1</v>
      </c>
    </row>
    <row r="2904" spans="1:3" x14ac:dyDescent="0.2">
      <c r="A2904" t="s">
        <v>2812</v>
      </c>
      <c r="B2904" t="str">
        <f>"13994608382"</f>
        <v>13994608382</v>
      </c>
      <c r="C2904" t="s">
        <v>1</v>
      </c>
    </row>
    <row r="2905" spans="1:3" x14ac:dyDescent="0.2">
      <c r="A2905" t="s">
        <v>2813</v>
      </c>
      <c r="B2905" t="str">
        <f>"13586948921"</f>
        <v>13586948921</v>
      </c>
      <c r="C2905" t="s">
        <v>1</v>
      </c>
    </row>
    <row r="2906" spans="1:3" x14ac:dyDescent="0.2">
      <c r="A2906" t="s">
        <v>2814</v>
      </c>
      <c r="B2906" t="str">
        <f>"13455714694"</f>
        <v>13455714694</v>
      </c>
      <c r="C2906" t="s">
        <v>1</v>
      </c>
    </row>
    <row r="2907" spans="1:3" x14ac:dyDescent="0.2">
      <c r="A2907" t="s">
        <v>2815</v>
      </c>
      <c r="B2907" t="str">
        <f>"13950670309"</f>
        <v>13950670309</v>
      </c>
      <c r="C2907" t="s">
        <v>1</v>
      </c>
    </row>
    <row r="2908" spans="1:3" x14ac:dyDescent="0.2">
      <c r="A2908" t="s">
        <v>2816</v>
      </c>
      <c r="B2908" t="str">
        <f>"15260802127"</f>
        <v>15260802127</v>
      </c>
      <c r="C2908" t="s">
        <v>1</v>
      </c>
    </row>
    <row r="2909" spans="1:3" x14ac:dyDescent="0.2">
      <c r="A2909" t="s">
        <v>2817</v>
      </c>
      <c r="B2909" t="str">
        <f>"18826961985"</f>
        <v>18826961985</v>
      </c>
      <c r="C2909" t="s">
        <v>1</v>
      </c>
    </row>
    <row r="2910" spans="1:3" x14ac:dyDescent="0.2">
      <c r="A2910" t="s">
        <v>2818</v>
      </c>
      <c r="B2910" t="str">
        <f>"15154070656"</f>
        <v>15154070656</v>
      </c>
      <c r="C2910" t="s">
        <v>1</v>
      </c>
    </row>
    <row r="2911" spans="1:3" x14ac:dyDescent="0.2">
      <c r="A2911" t="s">
        <v>2819</v>
      </c>
      <c r="B2911" t="str">
        <f>"15872456284"</f>
        <v>15872456284</v>
      </c>
      <c r="C2911" t="s">
        <v>1</v>
      </c>
    </row>
    <row r="2912" spans="1:3" x14ac:dyDescent="0.2">
      <c r="A2912" t="s">
        <v>2820</v>
      </c>
      <c r="B2912" t="str">
        <f>"15711199147"</f>
        <v>15711199147</v>
      </c>
      <c r="C2912" t="s">
        <v>1</v>
      </c>
    </row>
    <row r="2913" spans="1:3" x14ac:dyDescent="0.2">
      <c r="A2913" t="s">
        <v>2821</v>
      </c>
      <c r="B2913" t="str">
        <f>"15767316688"</f>
        <v>15767316688</v>
      </c>
      <c r="C2913" t="s">
        <v>1</v>
      </c>
    </row>
    <row r="2914" spans="1:3" x14ac:dyDescent="0.2">
      <c r="A2914" t="s">
        <v>2822</v>
      </c>
      <c r="B2914" t="str">
        <f>"15082871668"</f>
        <v>15082871668</v>
      </c>
      <c r="C2914" t="s">
        <v>1</v>
      </c>
    </row>
    <row r="2915" spans="1:3" x14ac:dyDescent="0.2">
      <c r="A2915" t="s">
        <v>2823</v>
      </c>
      <c r="B2915" t="str">
        <f>"15179808993"</f>
        <v>15179808993</v>
      </c>
      <c r="C2915" t="s">
        <v>1</v>
      </c>
    </row>
    <row r="2916" spans="1:3" x14ac:dyDescent="0.2">
      <c r="A2916" t="s">
        <v>2824</v>
      </c>
      <c r="B2916" t="str">
        <f>"15962987641"</f>
        <v>15962987641</v>
      </c>
      <c r="C2916" t="s">
        <v>1</v>
      </c>
    </row>
    <row r="2917" spans="1:3" x14ac:dyDescent="0.2">
      <c r="A2917" t="s">
        <v>2825</v>
      </c>
      <c r="B2917" t="str">
        <f>"15914744350"</f>
        <v>15914744350</v>
      </c>
      <c r="C2917" t="s">
        <v>1</v>
      </c>
    </row>
    <row r="2918" spans="1:3" x14ac:dyDescent="0.2">
      <c r="A2918" t="s">
        <v>2826</v>
      </c>
      <c r="B2918" t="str">
        <f>"15818331078"</f>
        <v>15818331078</v>
      </c>
      <c r="C2918" t="s">
        <v>1</v>
      </c>
    </row>
    <row r="2919" spans="1:3" x14ac:dyDescent="0.2">
      <c r="A2919" t="s">
        <v>1348</v>
      </c>
      <c r="B2919" t="str">
        <f>"18752976007"</f>
        <v>18752976007</v>
      </c>
      <c r="C2919" t="s">
        <v>1</v>
      </c>
    </row>
    <row r="2920" spans="1:3" x14ac:dyDescent="0.2">
      <c r="A2920" t="s">
        <v>2827</v>
      </c>
      <c r="B2920" t="str">
        <f>"15219396266"</f>
        <v>15219396266</v>
      </c>
      <c r="C2920" t="s">
        <v>1</v>
      </c>
    </row>
    <row r="2921" spans="1:3" x14ac:dyDescent="0.2">
      <c r="A2921" t="s">
        <v>2828</v>
      </c>
      <c r="B2921" t="str">
        <f>"13545255673"</f>
        <v>13545255673</v>
      </c>
      <c r="C2921" t="s">
        <v>1</v>
      </c>
    </row>
    <row r="2922" spans="1:3" x14ac:dyDescent="0.2">
      <c r="A2922" t="s">
        <v>2829</v>
      </c>
      <c r="B2922" t="str">
        <f>"13414629774"</f>
        <v>13414629774</v>
      </c>
      <c r="C2922" t="s">
        <v>1</v>
      </c>
    </row>
    <row r="2923" spans="1:3" x14ac:dyDescent="0.2">
      <c r="A2923" t="s">
        <v>2830</v>
      </c>
      <c r="B2923" t="str">
        <f>"15880832109"</f>
        <v>15880832109</v>
      </c>
      <c r="C2923" t="s">
        <v>1</v>
      </c>
    </row>
    <row r="2924" spans="1:3" x14ac:dyDescent="0.2">
      <c r="A2924" t="s">
        <v>2831</v>
      </c>
      <c r="B2924" t="str">
        <f>"15244124331"</f>
        <v>15244124331</v>
      </c>
      <c r="C2924" t="s">
        <v>1</v>
      </c>
    </row>
    <row r="2925" spans="1:3" x14ac:dyDescent="0.2">
      <c r="A2925" t="s">
        <v>2832</v>
      </c>
      <c r="B2925" t="str">
        <f>"13600792756"</f>
        <v>13600792756</v>
      </c>
      <c r="C2925" t="s">
        <v>1</v>
      </c>
    </row>
    <row r="2926" spans="1:3" x14ac:dyDescent="0.2">
      <c r="A2926" t="s">
        <v>2833</v>
      </c>
      <c r="B2926" t="str">
        <f>"15146054805"</f>
        <v>15146054805</v>
      </c>
      <c r="C2926" t="s">
        <v>1</v>
      </c>
    </row>
    <row r="2927" spans="1:3" x14ac:dyDescent="0.2">
      <c r="A2927" t="s">
        <v>2834</v>
      </c>
      <c r="B2927" t="str">
        <f>"15871134177"</f>
        <v>15871134177</v>
      </c>
      <c r="C2927" t="s">
        <v>1</v>
      </c>
    </row>
    <row r="2928" spans="1:3" x14ac:dyDescent="0.2">
      <c r="A2928" t="s">
        <v>2835</v>
      </c>
      <c r="B2928" t="str">
        <f>"18888481375"</f>
        <v>18888481375</v>
      </c>
      <c r="C2928" t="s">
        <v>1</v>
      </c>
    </row>
    <row r="2929" spans="1:3" x14ac:dyDescent="0.2">
      <c r="A2929" t="s">
        <v>2836</v>
      </c>
      <c r="B2929" t="str">
        <f>"15198114261"</f>
        <v>15198114261</v>
      </c>
      <c r="C2929" t="s">
        <v>1</v>
      </c>
    </row>
    <row r="2930" spans="1:3" x14ac:dyDescent="0.2">
      <c r="A2930" t="s">
        <v>2837</v>
      </c>
      <c r="B2930" t="str">
        <f>"18719432087"</f>
        <v>18719432087</v>
      </c>
      <c r="C2930" t="s">
        <v>1</v>
      </c>
    </row>
    <row r="2931" spans="1:3" x14ac:dyDescent="0.2">
      <c r="A2931" t="s">
        <v>2838</v>
      </c>
      <c r="B2931" t="str">
        <f>"13476123748"</f>
        <v>13476123748</v>
      </c>
      <c r="C2931" t="s">
        <v>1</v>
      </c>
    </row>
    <row r="2932" spans="1:3" x14ac:dyDescent="0.2">
      <c r="A2932" t="s">
        <v>2839</v>
      </c>
      <c r="B2932" t="str">
        <f>"15176734680"</f>
        <v>15176734680</v>
      </c>
      <c r="C2932" t="s">
        <v>1</v>
      </c>
    </row>
    <row r="2933" spans="1:3" x14ac:dyDescent="0.2">
      <c r="A2933" t="s">
        <v>2840</v>
      </c>
      <c r="B2933" t="str">
        <f>"18911212923"</f>
        <v>18911212923</v>
      </c>
      <c r="C2933" t="s">
        <v>1</v>
      </c>
    </row>
    <row r="2934" spans="1:3" x14ac:dyDescent="0.2">
      <c r="A2934" t="s">
        <v>2841</v>
      </c>
      <c r="B2934" t="str">
        <f>"13288322111"</f>
        <v>13288322111</v>
      </c>
      <c r="C2934" t="s">
        <v>1</v>
      </c>
    </row>
    <row r="2935" spans="1:3" x14ac:dyDescent="0.2">
      <c r="A2935" t="s">
        <v>2842</v>
      </c>
      <c r="B2935" t="str">
        <f>"18372627770"</f>
        <v>18372627770</v>
      </c>
      <c r="C2935" t="s">
        <v>1</v>
      </c>
    </row>
    <row r="2936" spans="1:3" x14ac:dyDescent="0.2">
      <c r="A2936" t="s">
        <v>2843</v>
      </c>
      <c r="B2936" t="str">
        <f>"15626367277"</f>
        <v>15626367277</v>
      </c>
      <c r="C2936" t="s">
        <v>1</v>
      </c>
    </row>
    <row r="2937" spans="1:3" x14ac:dyDescent="0.2">
      <c r="A2937" t="s">
        <v>2844</v>
      </c>
      <c r="B2937" t="str">
        <f>"15975552252"</f>
        <v>15975552252</v>
      </c>
      <c r="C2937" t="s">
        <v>1</v>
      </c>
    </row>
    <row r="2938" spans="1:3" x14ac:dyDescent="0.2">
      <c r="A2938" t="s">
        <v>2845</v>
      </c>
      <c r="B2938" t="str">
        <f>"15863043020"</f>
        <v>15863043020</v>
      </c>
      <c r="C2938" t="s">
        <v>1</v>
      </c>
    </row>
    <row r="2939" spans="1:3" x14ac:dyDescent="0.2">
      <c r="A2939" t="s">
        <v>2846</v>
      </c>
      <c r="B2939" t="str">
        <f>"13217659803"</f>
        <v>13217659803</v>
      </c>
      <c r="C2939" t="s">
        <v>1</v>
      </c>
    </row>
    <row r="2940" spans="1:3" x14ac:dyDescent="0.2">
      <c r="A2940" t="s">
        <v>2847</v>
      </c>
      <c r="B2940" t="str">
        <f>"13915297564"</f>
        <v>13915297564</v>
      </c>
      <c r="C2940" t="s">
        <v>1</v>
      </c>
    </row>
    <row r="2941" spans="1:3" x14ac:dyDescent="0.2">
      <c r="A2941" t="s">
        <v>2848</v>
      </c>
      <c r="B2941" t="str">
        <f>"13418150201"</f>
        <v>13418150201</v>
      </c>
      <c r="C2941" t="s">
        <v>1</v>
      </c>
    </row>
    <row r="2942" spans="1:3" x14ac:dyDescent="0.2">
      <c r="A2942" t="s">
        <v>2849</v>
      </c>
      <c r="B2942" t="str">
        <f>"13563523688"</f>
        <v>13563523688</v>
      </c>
      <c r="C2942" t="s">
        <v>1</v>
      </c>
    </row>
    <row r="2943" spans="1:3" x14ac:dyDescent="0.2">
      <c r="A2943" t="s">
        <v>2850</v>
      </c>
      <c r="B2943" t="str">
        <f>"15121056560"</f>
        <v>15121056560</v>
      </c>
      <c r="C2943" t="s">
        <v>1</v>
      </c>
    </row>
    <row r="2944" spans="1:3" x14ac:dyDescent="0.2">
      <c r="A2944" t="s">
        <v>2851</v>
      </c>
      <c r="B2944" t="str">
        <f>"18377255725"</f>
        <v>18377255725</v>
      </c>
      <c r="C2944" t="s">
        <v>1</v>
      </c>
    </row>
    <row r="2945" spans="1:3" x14ac:dyDescent="0.2">
      <c r="A2945" t="s">
        <v>2852</v>
      </c>
      <c r="B2945" t="str">
        <f>"13979493706"</f>
        <v>13979493706</v>
      </c>
      <c r="C2945" t="s">
        <v>1</v>
      </c>
    </row>
    <row r="2946" spans="1:3" x14ac:dyDescent="0.2">
      <c r="A2946" t="s">
        <v>2853</v>
      </c>
      <c r="B2946" t="str">
        <f>"15890092170"</f>
        <v>15890092170</v>
      </c>
      <c r="C2946" t="s">
        <v>1</v>
      </c>
    </row>
    <row r="2947" spans="1:3" x14ac:dyDescent="0.2">
      <c r="A2947" t="s">
        <v>2854</v>
      </c>
      <c r="B2947" t="str">
        <f>"13676824288"</f>
        <v>13676824288</v>
      </c>
      <c r="C2947" t="s">
        <v>1</v>
      </c>
    </row>
    <row r="2948" spans="1:3" x14ac:dyDescent="0.2">
      <c r="A2948" t="s">
        <v>2855</v>
      </c>
      <c r="B2948" t="str">
        <f>"15261292521"</f>
        <v>15261292521</v>
      </c>
      <c r="C2948" t="s">
        <v>1</v>
      </c>
    </row>
    <row r="2949" spans="1:3" x14ac:dyDescent="0.2">
      <c r="A2949" t="s">
        <v>2856</v>
      </c>
      <c r="B2949" t="str">
        <f>"18189541225"</f>
        <v>18189541225</v>
      </c>
      <c r="C2949" t="s">
        <v>1</v>
      </c>
    </row>
    <row r="2950" spans="1:3" x14ac:dyDescent="0.2">
      <c r="A2950" t="s">
        <v>2857</v>
      </c>
      <c r="B2950" t="str">
        <f>"13954082013"</f>
        <v>13954082013</v>
      </c>
      <c r="C2950" t="s">
        <v>1</v>
      </c>
    </row>
    <row r="2951" spans="1:3" x14ac:dyDescent="0.2">
      <c r="A2951" t="s">
        <v>718</v>
      </c>
      <c r="B2951" t="str">
        <f>"13958165540"</f>
        <v>13958165540</v>
      </c>
      <c r="C2951" t="s">
        <v>1</v>
      </c>
    </row>
    <row r="2952" spans="1:3" x14ac:dyDescent="0.2">
      <c r="A2952" t="s">
        <v>2858</v>
      </c>
      <c r="B2952" t="str">
        <f>"15505101775"</f>
        <v>15505101775</v>
      </c>
      <c r="C2952" t="s">
        <v>1</v>
      </c>
    </row>
    <row r="2953" spans="1:3" x14ac:dyDescent="0.2">
      <c r="A2953" t="s">
        <v>266</v>
      </c>
      <c r="B2953" t="str">
        <f>"15883971632"</f>
        <v>15883971632</v>
      </c>
      <c r="C2953" t="s">
        <v>1</v>
      </c>
    </row>
    <row r="2954" spans="1:3" x14ac:dyDescent="0.2">
      <c r="A2954" t="s">
        <v>1364</v>
      </c>
      <c r="B2954" t="str">
        <f>"13576992539"</f>
        <v>13576992539</v>
      </c>
      <c r="C2954" t="s">
        <v>1</v>
      </c>
    </row>
    <row r="2955" spans="1:3" x14ac:dyDescent="0.2">
      <c r="A2955" t="s">
        <v>2859</v>
      </c>
      <c r="B2955" t="str">
        <f>"13559394793"</f>
        <v>13559394793</v>
      </c>
      <c r="C2955" t="s">
        <v>1</v>
      </c>
    </row>
    <row r="2956" spans="1:3" x14ac:dyDescent="0.2">
      <c r="A2956" t="s">
        <v>2860</v>
      </c>
      <c r="B2956" t="str">
        <f>"13960108997"</f>
        <v>13960108997</v>
      </c>
      <c r="C2956" t="s">
        <v>1</v>
      </c>
    </row>
    <row r="2957" spans="1:3" x14ac:dyDescent="0.2">
      <c r="A2957" t="s">
        <v>2861</v>
      </c>
      <c r="B2957" t="str">
        <f>"15879282877"</f>
        <v>15879282877</v>
      </c>
      <c r="C2957" t="s">
        <v>1</v>
      </c>
    </row>
    <row r="2958" spans="1:3" x14ac:dyDescent="0.2">
      <c r="A2958" t="s">
        <v>2862</v>
      </c>
      <c r="B2958" t="str">
        <f>"18775675391"</f>
        <v>18775675391</v>
      </c>
      <c r="C2958" t="s">
        <v>1</v>
      </c>
    </row>
    <row r="2959" spans="1:3" x14ac:dyDescent="0.2">
      <c r="A2959" t="s">
        <v>2863</v>
      </c>
      <c r="B2959" t="str">
        <f>"18316795215"</f>
        <v>18316795215</v>
      </c>
      <c r="C2959" t="s">
        <v>1</v>
      </c>
    </row>
    <row r="2960" spans="1:3" x14ac:dyDescent="0.2">
      <c r="A2960" t="s">
        <v>2864</v>
      </c>
      <c r="B2960" t="str">
        <f>"13183311806"</f>
        <v>13183311806</v>
      </c>
      <c r="C2960" t="s">
        <v>1</v>
      </c>
    </row>
    <row r="2961" spans="1:3" x14ac:dyDescent="0.2">
      <c r="A2961" t="s">
        <v>454</v>
      </c>
      <c r="B2961" t="str">
        <f>"18674351481"</f>
        <v>18674351481</v>
      </c>
      <c r="C2961" t="s">
        <v>1</v>
      </c>
    </row>
    <row r="2962" spans="1:3" x14ac:dyDescent="0.2">
      <c r="A2962" t="s">
        <v>2865</v>
      </c>
      <c r="B2962" t="str">
        <f>"15090535872"</f>
        <v>15090535872</v>
      </c>
      <c r="C2962" t="s">
        <v>1</v>
      </c>
    </row>
    <row r="2963" spans="1:3" x14ac:dyDescent="0.2">
      <c r="A2963" t="s">
        <v>328</v>
      </c>
      <c r="B2963" t="str">
        <f>"18204362211"</f>
        <v>18204362211</v>
      </c>
      <c r="C2963" t="s">
        <v>1</v>
      </c>
    </row>
    <row r="2964" spans="1:3" x14ac:dyDescent="0.2">
      <c r="A2964" t="s">
        <v>2866</v>
      </c>
      <c r="B2964" t="str">
        <f>"15959210565"</f>
        <v>15959210565</v>
      </c>
      <c r="C2964" t="s">
        <v>1</v>
      </c>
    </row>
    <row r="2965" spans="1:3" x14ac:dyDescent="0.2">
      <c r="A2965" t="s">
        <v>2867</v>
      </c>
      <c r="B2965" t="str">
        <f>"13770321693"</f>
        <v>13770321693</v>
      </c>
      <c r="C2965" t="s">
        <v>1</v>
      </c>
    </row>
    <row r="2966" spans="1:3" x14ac:dyDescent="0.2">
      <c r="A2966" t="s">
        <v>2868</v>
      </c>
      <c r="B2966" t="str">
        <f>"18318467003"</f>
        <v>18318467003</v>
      </c>
      <c r="C2966" t="s">
        <v>1</v>
      </c>
    </row>
    <row r="2967" spans="1:3" x14ac:dyDescent="0.2">
      <c r="A2967" t="s">
        <v>2869</v>
      </c>
      <c r="B2967" t="str">
        <f>"18241609044"</f>
        <v>18241609044</v>
      </c>
      <c r="C2967" t="s">
        <v>1</v>
      </c>
    </row>
    <row r="2968" spans="1:3" x14ac:dyDescent="0.2">
      <c r="A2968" t="s">
        <v>2870</v>
      </c>
      <c r="B2968" t="str">
        <f>"15636946660"</f>
        <v>15636946660</v>
      </c>
      <c r="C2968" t="s">
        <v>1</v>
      </c>
    </row>
    <row r="2969" spans="1:3" x14ac:dyDescent="0.2">
      <c r="A2969" t="s">
        <v>2871</v>
      </c>
      <c r="B2969" t="str">
        <f>"18261107333"</f>
        <v>18261107333</v>
      </c>
      <c r="C2969" t="s">
        <v>1</v>
      </c>
    </row>
    <row r="2970" spans="1:3" x14ac:dyDescent="0.2">
      <c r="A2970" t="s">
        <v>2872</v>
      </c>
      <c r="B2970" t="str">
        <f>"18609868799"</f>
        <v>18609868799</v>
      </c>
      <c r="C2970" t="s">
        <v>1</v>
      </c>
    </row>
    <row r="2971" spans="1:3" x14ac:dyDescent="0.2">
      <c r="A2971" t="s">
        <v>2873</v>
      </c>
      <c r="B2971" t="str">
        <f>"15295126823"</f>
        <v>15295126823</v>
      </c>
      <c r="C2971" t="s">
        <v>1</v>
      </c>
    </row>
    <row r="2972" spans="1:3" x14ac:dyDescent="0.2">
      <c r="A2972" t="s">
        <v>2874</v>
      </c>
      <c r="B2972" t="str">
        <f>"15847351274"</f>
        <v>15847351274</v>
      </c>
      <c r="C2972" t="s">
        <v>1</v>
      </c>
    </row>
    <row r="2973" spans="1:3" x14ac:dyDescent="0.2">
      <c r="A2973" t="s">
        <v>2875</v>
      </c>
      <c r="B2973" t="str">
        <f>"15082722772"</f>
        <v>15082722772</v>
      </c>
      <c r="C2973" t="s">
        <v>1</v>
      </c>
    </row>
    <row r="2974" spans="1:3" x14ac:dyDescent="0.2">
      <c r="A2974" t="s">
        <v>2876</v>
      </c>
      <c r="B2974" t="str">
        <f>"17322938152"</f>
        <v>17322938152</v>
      </c>
      <c r="C2974" t="s">
        <v>1</v>
      </c>
    </row>
    <row r="2975" spans="1:3" x14ac:dyDescent="0.2">
      <c r="A2975" t="s">
        <v>2877</v>
      </c>
      <c r="B2975" t="str">
        <f>"18734304987"</f>
        <v>18734304987</v>
      </c>
      <c r="C2975" t="s">
        <v>1</v>
      </c>
    </row>
    <row r="2976" spans="1:3" x14ac:dyDescent="0.2">
      <c r="A2976" t="s">
        <v>2878</v>
      </c>
      <c r="B2976" t="str">
        <f>"18086949592"</f>
        <v>18086949592</v>
      </c>
      <c r="C2976" t="s">
        <v>1</v>
      </c>
    </row>
    <row r="2977" spans="1:3" x14ac:dyDescent="0.2">
      <c r="A2977" t="s">
        <v>2879</v>
      </c>
      <c r="B2977" t="str">
        <f>"15060604835"</f>
        <v>15060604835</v>
      </c>
      <c r="C2977" t="s">
        <v>1</v>
      </c>
    </row>
    <row r="2978" spans="1:3" x14ac:dyDescent="0.2">
      <c r="A2978" t="s">
        <v>2880</v>
      </c>
      <c r="B2978" t="str">
        <f>"18633841091"</f>
        <v>18633841091</v>
      </c>
      <c r="C2978" t="s">
        <v>1</v>
      </c>
    </row>
    <row r="2979" spans="1:3" x14ac:dyDescent="0.2">
      <c r="A2979" t="s">
        <v>2881</v>
      </c>
      <c r="B2979" t="str">
        <f>"15885781546"</f>
        <v>15885781546</v>
      </c>
      <c r="C2979" t="s">
        <v>1</v>
      </c>
    </row>
    <row r="2980" spans="1:3" x14ac:dyDescent="0.2">
      <c r="A2980" t="s">
        <v>2882</v>
      </c>
      <c r="B2980" t="str">
        <f>"13433231250"</f>
        <v>13433231250</v>
      </c>
      <c r="C2980" t="s">
        <v>1</v>
      </c>
    </row>
    <row r="2981" spans="1:3" x14ac:dyDescent="0.2">
      <c r="A2981" t="s">
        <v>2883</v>
      </c>
      <c r="B2981" t="str">
        <f>"13048869061"</f>
        <v>13048869061</v>
      </c>
      <c r="C2981" t="s">
        <v>1</v>
      </c>
    </row>
    <row r="2982" spans="1:3" x14ac:dyDescent="0.2">
      <c r="A2982" t="s">
        <v>2884</v>
      </c>
      <c r="B2982" t="str">
        <f>"15872723272"</f>
        <v>15872723272</v>
      </c>
      <c r="C2982" t="s">
        <v>1</v>
      </c>
    </row>
    <row r="2983" spans="1:3" x14ac:dyDescent="0.2">
      <c r="A2983" t="s">
        <v>2885</v>
      </c>
      <c r="B2983" t="str">
        <f>"15895230386"</f>
        <v>15895230386</v>
      </c>
      <c r="C2983" t="s">
        <v>1</v>
      </c>
    </row>
    <row r="2984" spans="1:3" x14ac:dyDescent="0.2">
      <c r="A2984" t="s">
        <v>2886</v>
      </c>
      <c r="B2984" t="str">
        <f>"13972871906"</f>
        <v>13972871906</v>
      </c>
      <c r="C2984" t="s">
        <v>1</v>
      </c>
    </row>
    <row r="2985" spans="1:3" x14ac:dyDescent="0.2">
      <c r="A2985" t="s">
        <v>2887</v>
      </c>
      <c r="B2985" t="str">
        <f>"15249005648"</f>
        <v>15249005648</v>
      </c>
      <c r="C2985" t="s">
        <v>1</v>
      </c>
    </row>
    <row r="2986" spans="1:3" x14ac:dyDescent="0.2">
      <c r="A2986" t="s">
        <v>2888</v>
      </c>
      <c r="B2986" t="str">
        <f>"13826720075"</f>
        <v>13826720075</v>
      </c>
      <c r="C2986" t="s">
        <v>1</v>
      </c>
    </row>
    <row r="2987" spans="1:3" x14ac:dyDescent="0.2">
      <c r="A2987" t="s">
        <v>2889</v>
      </c>
      <c r="B2987" t="str">
        <f>"18311265850"</f>
        <v>18311265850</v>
      </c>
      <c r="C2987" t="s">
        <v>1</v>
      </c>
    </row>
    <row r="2988" spans="1:3" x14ac:dyDescent="0.2">
      <c r="A2988" t="s">
        <v>2890</v>
      </c>
      <c r="B2988" t="str">
        <f>"13178039936"</f>
        <v>13178039936</v>
      </c>
      <c r="C2988" t="s">
        <v>1</v>
      </c>
    </row>
    <row r="2989" spans="1:3" x14ac:dyDescent="0.2">
      <c r="A2989" t="s">
        <v>2891</v>
      </c>
      <c r="B2989" t="str">
        <f>"15077077273"</f>
        <v>15077077273</v>
      </c>
      <c r="C2989" t="s">
        <v>1</v>
      </c>
    </row>
    <row r="2990" spans="1:3" x14ac:dyDescent="0.2">
      <c r="A2990" t="s">
        <v>2892</v>
      </c>
      <c r="B2990" t="str">
        <f>"15838291355"</f>
        <v>15838291355</v>
      </c>
      <c r="C2990" t="s">
        <v>1</v>
      </c>
    </row>
    <row r="2991" spans="1:3" x14ac:dyDescent="0.2">
      <c r="A2991" t="s">
        <v>2893</v>
      </c>
      <c r="B2991" t="str">
        <f>"15992307677"</f>
        <v>15992307677</v>
      </c>
      <c r="C2991" t="s">
        <v>1</v>
      </c>
    </row>
    <row r="2992" spans="1:3" x14ac:dyDescent="0.2">
      <c r="A2992" t="s">
        <v>2894</v>
      </c>
      <c r="B2992" t="str">
        <f>"13960835036"</f>
        <v>13960835036</v>
      </c>
      <c r="C2992" t="s">
        <v>1</v>
      </c>
    </row>
    <row r="2993" spans="1:3" x14ac:dyDescent="0.2">
      <c r="A2993" t="s">
        <v>2895</v>
      </c>
      <c r="B2993" t="str">
        <f>"13583601796"</f>
        <v>13583601796</v>
      </c>
      <c r="C2993" t="s">
        <v>1</v>
      </c>
    </row>
    <row r="2994" spans="1:3" x14ac:dyDescent="0.2">
      <c r="A2994" t="s">
        <v>2896</v>
      </c>
      <c r="B2994" t="str">
        <f>"13417718808"</f>
        <v>13417718808</v>
      </c>
      <c r="C2994" t="s">
        <v>1</v>
      </c>
    </row>
    <row r="2995" spans="1:3" x14ac:dyDescent="0.2">
      <c r="A2995" t="s">
        <v>2897</v>
      </c>
      <c r="B2995" t="str">
        <f>"15738152128"</f>
        <v>15738152128</v>
      </c>
      <c r="C2995" t="s">
        <v>1</v>
      </c>
    </row>
    <row r="2996" spans="1:3" x14ac:dyDescent="0.2">
      <c r="A2996" t="s">
        <v>2898</v>
      </c>
      <c r="B2996" t="str">
        <f>"13794462990"</f>
        <v>13794462990</v>
      </c>
      <c r="C2996" t="s">
        <v>1</v>
      </c>
    </row>
    <row r="2997" spans="1:3" x14ac:dyDescent="0.2">
      <c r="A2997" t="s">
        <v>90</v>
      </c>
      <c r="B2997" t="str">
        <f>"15719951252"</f>
        <v>15719951252</v>
      </c>
      <c r="C2997" t="s">
        <v>1</v>
      </c>
    </row>
    <row r="2998" spans="1:3" x14ac:dyDescent="0.2">
      <c r="A2998" t="s">
        <v>2899</v>
      </c>
      <c r="B2998" t="str">
        <f>"13026578723"</f>
        <v>13026578723</v>
      </c>
      <c r="C2998" t="s">
        <v>1</v>
      </c>
    </row>
    <row r="2999" spans="1:3" x14ac:dyDescent="0.2">
      <c r="A2999" t="s">
        <v>2900</v>
      </c>
      <c r="B2999" t="str">
        <f>"13798056355"</f>
        <v>13798056355</v>
      </c>
      <c r="C2999" t="s">
        <v>1</v>
      </c>
    </row>
    <row r="3000" spans="1:3" x14ac:dyDescent="0.2">
      <c r="A3000" t="s">
        <v>2901</v>
      </c>
      <c r="B3000" t="str">
        <f>"15823225933"</f>
        <v>15823225933</v>
      </c>
      <c r="C3000" t="s">
        <v>1</v>
      </c>
    </row>
    <row r="3001" spans="1:3" x14ac:dyDescent="0.2">
      <c r="A3001" t="s">
        <v>2902</v>
      </c>
      <c r="B3001" t="str">
        <f>"13995523121"</f>
        <v>13995523121</v>
      </c>
      <c r="C3001" t="s">
        <v>1</v>
      </c>
    </row>
    <row r="3002" spans="1:3" x14ac:dyDescent="0.2">
      <c r="A3002" t="s">
        <v>2903</v>
      </c>
      <c r="B3002" t="str">
        <f>"18707863792"</f>
        <v>18707863792</v>
      </c>
      <c r="C3002" t="s">
        <v>1</v>
      </c>
    </row>
    <row r="3003" spans="1:3" x14ac:dyDescent="0.2">
      <c r="A3003" t="s">
        <v>2904</v>
      </c>
      <c r="B3003" t="str">
        <f>"13426665594"</f>
        <v>13426665594</v>
      </c>
      <c r="C3003" t="s">
        <v>1</v>
      </c>
    </row>
    <row r="3004" spans="1:3" x14ac:dyDescent="0.2">
      <c r="A3004" t="s">
        <v>2905</v>
      </c>
      <c r="B3004" t="str">
        <f>"15121002065"</f>
        <v>15121002065</v>
      </c>
      <c r="C3004" t="s">
        <v>1</v>
      </c>
    </row>
    <row r="3005" spans="1:3" x14ac:dyDescent="0.2">
      <c r="A3005" t="s">
        <v>2906</v>
      </c>
      <c r="B3005" t="str">
        <f>"18703282276"</f>
        <v>18703282276</v>
      </c>
      <c r="C3005" t="s">
        <v>1</v>
      </c>
    </row>
    <row r="3006" spans="1:3" x14ac:dyDescent="0.2">
      <c r="A3006" t="s">
        <v>2907</v>
      </c>
      <c r="B3006" t="str">
        <f>"13003389707"</f>
        <v>13003389707</v>
      </c>
      <c r="C3006" t="s">
        <v>1</v>
      </c>
    </row>
    <row r="3007" spans="1:3" x14ac:dyDescent="0.2">
      <c r="A3007" t="s">
        <v>1256</v>
      </c>
      <c r="B3007" t="str">
        <f>"15124130749"</f>
        <v>15124130749</v>
      </c>
      <c r="C3007" t="s">
        <v>1</v>
      </c>
    </row>
    <row r="3008" spans="1:3" x14ac:dyDescent="0.2">
      <c r="A3008" t="s">
        <v>2908</v>
      </c>
      <c r="B3008" t="str">
        <f>"15759942686"</f>
        <v>15759942686</v>
      </c>
      <c r="C3008" t="s">
        <v>1</v>
      </c>
    </row>
    <row r="3009" spans="1:3" x14ac:dyDescent="0.2">
      <c r="A3009" t="s">
        <v>2909</v>
      </c>
      <c r="B3009" t="str">
        <f>"15059382301"</f>
        <v>15059382301</v>
      </c>
      <c r="C3009" t="s">
        <v>1</v>
      </c>
    </row>
    <row r="3010" spans="1:3" x14ac:dyDescent="0.2">
      <c r="A3010" t="s">
        <v>2910</v>
      </c>
      <c r="B3010" t="str">
        <f>"13802720689"</f>
        <v>13802720689</v>
      </c>
      <c r="C3010" t="s">
        <v>1</v>
      </c>
    </row>
    <row r="3011" spans="1:3" x14ac:dyDescent="0.2">
      <c r="A3011" t="s">
        <v>2911</v>
      </c>
      <c r="B3011" t="str">
        <f>"18406956922"</f>
        <v>18406956922</v>
      </c>
      <c r="C3011" t="s">
        <v>1</v>
      </c>
    </row>
    <row r="3012" spans="1:3" x14ac:dyDescent="0.2">
      <c r="A3012" t="s">
        <v>2912</v>
      </c>
      <c r="B3012" t="str">
        <f>"15135618758"</f>
        <v>15135618758</v>
      </c>
      <c r="C3012" t="s">
        <v>1</v>
      </c>
    </row>
    <row r="3013" spans="1:3" x14ac:dyDescent="0.2">
      <c r="A3013" t="s">
        <v>2913</v>
      </c>
      <c r="B3013" t="str">
        <f>"13213510309"</f>
        <v>13213510309</v>
      </c>
      <c r="C3013" t="s">
        <v>1</v>
      </c>
    </row>
    <row r="3014" spans="1:3" x14ac:dyDescent="0.2">
      <c r="A3014" t="s">
        <v>2914</v>
      </c>
      <c r="B3014" t="str">
        <f>"15914572252"</f>
        <v>15914572252</v>
      </c>
      <c r="C3014" t="s">
        <v>1</v>
      </c>
    </row>
    <row r="3015" spans="1:3" x14ac:dyDescent="0.2">
      <c r="A3015" t="s">
        <v>2915</v>
      </c>
      <c r="B3015" t="str">
        <f>"15029363666"</f>
        <v>15029363666</v>
      </c>
      <c r="C3015" t="s">
        <v>1</v>
      </c>
    </row>
    <row r="3016" spans="1:3" x14ac:dyDescent="0.2">
      <c r="A3016" t="s">
        <v>2916</v>
      </c>
      <c r="B3016" t="str">
        <f>"18608086430"</f>
        <v>18608086430</v>
      </c>
      <c r="C3016" t="s">
        <v>1</v>
      </c>
    </row>
    <row r="3017" spans="1:3" x14ac:dyDescent="0.2">
      <c r="A3017" t="s">
        <v>2917</v>
      </c>
      <c r="B3017" t="str">
        <f>"18793235761"</f>
        <v>18793235761</v>
      </c>
      <c r="C3017" t="s">
        <v>1</v>
      </c>
    </row>
    <row r="3018" spans="1:3" x14ac:dyDescent="0.2">
      <c r="A3018" t="s">
        <v>2918</v>
      </c>
      <c r="B3018" t="str">
        <f>"18358588405"</f>
        <v>18358588405</v>
      </c>
      <c r="C3018" t="s">
        <v>1</v>
      </c>
    </row>
    <row r="3019" spans="1:3" x14ac:dyDescent="0.2">
      <c r="A3019" t="s">
        <v>2919</v>
      </c>
      <c r="B3019" t="str">
        <f>"17711753335"</f>
        <v>17711753335</v>
      </c>
      <c r="C3019" t="s">
        <v>1</v>
      </c>
    </row>
    <row r="3020" spans="1:3" x14ac:dyDescent="0.2">
      <c r="A3020" t="s">
        <v>2920</v>
      </c>
      <c r="B3020" t="str">
        <f>"13998474190"</f>
        <v>13998474190</v>
      </c>
      <c r="C3020" t="s">
        <v>1</v>
      </c>
    </row>
    <row r="3021" spans="1:3" x14ac:dyDescent="0.2">
      <c r="A3021" t="s">
        <v>2921</v>
      </c>
      <c r="B3021" t="str">
        <f>"15659102038"</f>
        <v>15659102038</v>
      </c>
      <c r="C3021" t="s">
        <v>1</v>
      </c>
    </row>
    <row r="3022" spans="1:3" x14ac:dyDescent="0.2">
      <c r="A3022" t="s">
        <v>2922</v>
      </c>
      <c r="B3022" t="str">
        <f>"15088058956"</f>
        <v>15088058956</v>
      </c>
      <c r="C3022" t="s">
        <v>1</v>
      </c>
    </row>
    <row r="3023" spans="1:3" x14ac:dyDescent="0.2">
      <c r="A3023" t="s">
        <v>2923</v>
      </c>
      <c r="B3023" t="str">
        <f>"13562988307"</f>
        <v>13562988307</v>
      </c>
      <c r="C3023" t="s">
        <v>1</v>
      </c>
    </row>
    <row r="3024" spans="1:3" x14ac:dyDescent="0.2">
      <c r="A3024" t="s">
        <v>2924</v>
      </c>
      <c r="B3024" t="str">
        <f>"15134572918"</f>
        <v>15134572918</v>
      </c>
      <c r="C3024" t="s">
        <v>1</v>
      </c>
    </row>
    <row r="3025" spans="1:3" x14ac:dyDescent="0.2">
      <c r="A3025" t="s">
        <v>2925</v>
      </c>
      <c r="B3025" t="str">
        <f>"13637965161"</f>
        <v>13637965161</v>
      </c>
      <c r="C3025" t="s">
        <v>1</v>
      </c>
    </row>
    <row r="3026" spans="1:3" x14ac:dyDescent="0.2">
      <c r="A3026" t="s">
        <v>2926</v>
      </c>
      <c r="B3026" t="str">
        <f>"18320273787"</f>
        <v>18320273787</v>
      </c>
      <c r="C3026" t="s">
        <v>1</v>
      </c>
    </row>
    <row r="3027" spans="1:3" x14ac:dyDescent="0.2">
      <c r="A3027" t="s">
        <v>2297</v>
      </c>
      <c r="B3027" t="str">
        <f>"13112464613"</f>
        <v>13112464613</v>
      </c>
      <c r="C3027" t="s">
        <v>1</v>
      </c>
    </row>
    <row r="3028" spans="1:3" x14ac:dyDescent="0.2">
      <c r="A3028" t="s">
        <v>2927</v>
      </c>
      <c r="B3028" t="str">
        <f>"13730365240"</f>
        <v>13730365240</v>
      </c>
      <c r="C3028" t="s">
        <v>1</v>
      </c>
    </row>
    <row r="3029" spans="1:3" x14ac:dyDescent="0.2">
      <c r="A3029" t="s">
        <v>1513</v>
      </c>
      <c r="B3029" t="str">
        <f>"15124554241"</f>
        <v>15124554241</v>
      </c>
      <c r="C3029" t="s">
        <v>1</v>
      </c>
    </row>
    <row r="3030" spans="1:3" x14ac:dyDescent="0.2">
      <c r="A3030" t="s">
        <v>2928</v>
      </c>
      <c r="B3030" t="str">
        <f>"15927236181"</f>
        <v>15927236181</v>
      </c>
      <c r="C3030" t="s">
        <v>1</v>
      </c>
    </row>
    <row r="3031" spans="1:3" x14ac:dyDescent="0.2">
      <c r="A3031" t="s">
        <v>2929</v>
      </c>
      <c r="B3031" t="str">
        <f>"13933858720"</f>
        <v>13933858720</v>
      </c>
      <c r="C3031" t="s">
        <v>1</v>
      </c>
    </row>
    <row r="3032" spans="1:3" x14ac:dyDescent="0.2">
      <c r="A3032" t="s">
        <v>2930</v>
      </c>
      <c r="B3032" t="str">
        <f>"15862541231"</f>
        <v>15862541231</v>
      </c>
      <c r="C3032" t="s">
        <v>1</v>
      </c>
    </row>
    <row r="3033" spans="1:3" x14ac:dyDescent="0.2">
      <c r="A3033" t="s">
        <v>2931</v>
      </c>
      <c r="B3033" t="str">
        <f>"15163771043"</f>
        <v>15163771043</v>
      </c>
      <c r="C3033" t="s">
        <v>1</v>
      </c>
    </row>
    <row r="3034" spans="1:3" x14ac:dyDescent="0.2">
      <c r="A3034" t="s">
        <v>2932</v>
      </c>
      <c r="B3034" t="str">
        <f>"18820139916"</f>
        <v>18820139916</v>
      </c>
      <c r="C3034" t="s">
        <v>1</v>
      </c>
    </row>
    <row r="3035" spans="1:3" x14ac:dyDescent="0.2">
      <c r="A3035" t="s">
        <v>2933</v>
      </c>
      <c r="B3035" t="str">
        <f>"18867597165"</f>
        <v>18867597165</v>
      </c>
      <c r="C3035" t="s">
        <v>1</v>
      </c>
    </row>
    <row r="3036" spans="1:3" x14ac:dyDescent="0.2">
      <c r="A3036" t="s">
        <v>2934</v>
      </c>
      <c r="B3036" t="str">
        <f>"18726288201"</f>
        <v>18726288201</v>
      </c>
      <c r="C3036" t="s">
        <v>1</v>
      </c>
    </row>
    <row r="3037" spans="1:3" x14ac:dyDescent="0.2">
      <c r="A3037" t="s">
        <v>2935</v>
      </c>
      <c r="B3037" t="str">
        <f>"18508277336"</f>
        <v>18508277336</v>
      </c>
      <c r="C3037" t="s">
        <v>1</v>
      </c>
    </row>
    <row r="3038" spans="1:3" x14ac:dyDescent="0.2">
      <c r="A3038" t="s">
        <v>2936</v>
      </c>
      <c r="B3038" t="str">
        <f>"13522095501"</f>
        <v>13522095501</v>
      </c>
      <c r="C3038" t="s">
        <v>1</v>
      </c>
    </row>
    <row r="3039" spans="1:3" x14ac:dyDescent="0.2">
      <c r="A3039" t="s">
        <v>2937</v>
      </c>
      <c r="B3039" t="str">
        <f>"18813386573"</f>
        <v>18813386573</v>
      </c>
      <c r="C3039" t="s">
        <v>1</v>
      </c>
    </row>
    <row r="3040" spans="1:3" x14ac:dyDescent="0.2">
      <c r="A3040" t="s">
        <v>2938</v>
      </c>
      <c r="B3040" t="str">
        <f>"15148585134"</f>
        <v>15148585134</v>
      </c>
      <c r="C3040" t="s">
        <v>1</v>
      </c>
    </row>
    <row r="3041" spans="1:3" x14ac:dyDescent="0.2">
      <c r="A3041" t="s">
        <v>2939</v>
      </c>
      <c r="B3041" t="str">
        <f>"15000749481"</f>
        <v>15000749481</v>
      </c>
      <c r="C3041" t="s">
        <v>1</v>
      </c>
    </row>
    <row r="3042" spans="1:3" x14ac:dyDescent="0.2">
      <c r="A3042" t="s">
        <v>2940</v>
      </c>
      <c r="B3042" t="str">
        <f>"18613213173"</f>
        <v>18613213173</v>
      </c>
      <c r="C3042" t="s">
        <v>1</v>
      </c>
    </row>
    <row r="3043" spans="1:3" x14ac:dyDescent="0.2">
      <c r="A3043" t="s">
        <v>2941</v>
      </c>
      <c r="B3043" t="str">
        <f>"13544878067"</f>
        <v>13544878067</v>
      </c>
      <c r="C3043" t="s">
        <v>1</v>
      </c>
    </row>
    <row r="3044" spans="1:3" x14ac:dyDescent="0.2">
      <c r="A3044" t="s">
        <v>2942</v>
      </c>
      <c r="B3044" t="str">
        <f>"18565070337"</f>
        <v>18565070337</v>
      </c>
      <c r="C3044" t="s">
        <v>1</v>
      </c>
    </row>
    <row r="3045" spans="1:3" x14ac:dyDescent="0.2">
      <c r="A3045" t="s">
        <v>2943</v>
      </c>
      <c r="B3045" t="str">
        <f>"15856993156"</f>
        <v>15856993156</v>
      </c>
      <c r="C3045" t="s">
        <v>1</v>
      </c>
    </row>
    <row r="3046" spans="1:3" x14ac:dyDescent="0.2">
      <c r="A3046" t="s">
        <v>2944</v>
      </c>
      <c r="B3046" t="str">
        <f>"15873624106"</f>
        <v>15873624106</v>
      </c>
      <c r="C3046" t="s">
        <v>1</v>
      </c>
    </row>
    <row r="3047" spans="1:3" x14ac:dyDescent="0.2">
      <c r="A3047" t="s">
        <v>2945</v>
      </c>
      <c r="B3047" t="str">
        <f>"18356145410"</f>
        <v>18356145410</v>
      </c>
      <c r="C3047" t="s">
        <v>1</v>
      </c>
    </row>
    <row r="3048" spans="1:3" x14ac:dyDescent="0.2">
      <c r="A3048" t="s">
        <v>2946</v>
      </c>
      <c r="B3048" t="str">
        <f>"14787859862"</f>
        <v>14787859862</v>
      </c>
      <c r="C3048" t="s">
        <v>1</v>
      </c>
    </row>
    <row r="3049" spans="1:3" x14ac:dyDescent="0.2">
      <c r="A3049" t="s">
        <v>2947</v>
      </c>
      <c r="B3049" t="str">
        <f>"15267766071"</f>
        <v>15267766071</v>
      </c>
      <c r="C3049" t="s">
        <v>1</v>
      </c>
    </row>
    <row r="3050" spans="1:3" x14ac:dyDescent="0.2">
      <c r="A3050" t="s">
        <v>2948</v>
      </c>
      <c r="B3050" t="str">
        <f>"18482260081"</f>
        <v>18482260081</v>
      </c>
      <c r="C3050" t="s">
        <v>1</v>
      </c>
    </row>
    <row r="3051" spans="1:3" x14ac:dyDescent="0.2">
      <c r="A3051" t="s">
        <v>2949</v>
      </c>
      <c r="B3051" t="str">
        <f>"13789537575"</f>
        <v>13789537575</v>
      </c>
      <c r="C3051" t="s">
        <v>1</v>
      </c>
    </row>
    <row r="3052" spans="1:3" x14ac:dyDescent="0.2">
      <c r="A3052" t="s">
        <v>2950</v>
      </c>
      <c r="B3052" t="str">
        <f>"15832972867"</f>
        <v>15832972867</v>
      </c>
      <c r="C3052" t="s">
        <v>1</v>
      </c>
    </row>
    <row r="3053" spans="1:3" x14ac:dyDescent="0.2">
      <c r="A3053" t="s">
        <v>2920</v>
      </c>
      <c r="B3053" t="str">
        <f>"15965411943"</f>
        <v>15965411943</v>
      </c>
      <c r="C3053" t="s">
        <v>1</v>
      </c>
    </row>
    <row r="3054" spans="1:3" x14ac:dyDescent="0.2">
      <c r="A3054" t="s">
        <v>2951</v>
      </c>
      <c r="B3054" t="str">
        <f>"18677971203"</f>
        <v>18677971203</v>
      </c>
      <c r="C3054" t="s">
        <v>1</v>
      </c>
    </row>
    <row r="3055" spans="1:3" x14ac:dyDescent="0.2">
      <c r="A3055" t="s">
        <v>2952</v>
      </c>
      <c r="B3055" t="str">
        <f>"18842444286"</f>
        <v>18842444286</v>
      </c>
      <c r="C3055" t="s">
        <v>1</v>
      </c>
    </row>
    <row r="3056" spans="1:3" x14ac:dyDescent="0.2">
      <c r="A3056" t="s">
        <v>2953</v>
      </c>
      <c r="B3056" t="str">
        <f>"18349314945"</f>
        <v>18349314945</v>
      </c>
      <c r="C3056" t="s">
        <v>1</v>
      </c>
    </row>
    <row r="3057" spans="1:3" x14ac:dyDescent="0.2">
      <c r="A3057" t="s">
        <v>2954</v>
      </c>
      <c r="B3057" t="str">
        <f>"13649826191"</f>
        <v>13649826191</v>
      </c>
      <c r="C3057" t="s">
        <v>1</v>
      </c>
    </row>
    <row r="3058" spans="1:3" x14ac:dyDescent="0.2">
      <c r="A3058" t="s">
        <v>2955</v>
      </c>
      <c r="B3058" t="str">
        <f>"18771044493"</f>
        <v>18771044493</v>
      </c>
      <c r="C3058" t="s">
        <v>1</v>
      </c>
    </row>
    <row r="3059" spans="1:3" x14ac:dyDescent="0.2">
      <c r="A3059" t="s">
        <v>2956</v>
      </c>
      <c r="B3059" t="str">
        <f>"13757423381"</f>
        <v>13757423381</v>
      </c>
      <c r="C3059" t="s">
        <v>1</v>
      </c>
    </row>
    <row r="3060" spans="1:3" x14ac:dyDescent="0.2">
      <c r="A3060" t="s">
        <v>2957</v>
      </c>
      <c r="B3060" t="str">
        <f>"18776228948"</f>
        <v>18776228948</v>
      </c>
      <c r="C3060" t="s">
        <v>1</v>
      </c>
    </row>
    <row r="3061" spans="1:3" x14ac:dyDescent="0.2">
      <c r="A3061" t="s">
        <v>2958</v>
      </c>
      <c r="B3061" t="str">
        <f>"15595730900"</f>
        <v>15595730900</v>
      </c>
      <c r="C3061" t="s">
        <v>1</v>
      </c>
    </row>
    <row r="3062" spans="1:3" x14ac:dyDescent="0.2">
      <c r="A3062" t="s">
        <v>2959</v>
      </c>
      <c r="B3062" t="str">
        <f>"13826403766"</f>
        <v>13826403766</v>
      </c>
      <c r="C3062" t="s">
        <v>1</v>
      </c>
    </row>
    <row r="3063" spans="1:3" x14ac:dyDescent="0.2">
      <c r="A3063" t="s">
        <v>2960</v>
      </c>
      <c r="B3063" t="str">
        <f>"15268797186"</f>
        <v>15268797186</v>
      </c>
      <c r="C3063" t="s">
        <v>1</v>
      </c>
    </row>
    <row r="3064" spans="1:3" x14ac:dyDescent="0.2">
      <c r="A3064" t="s">
        <v>2961</v>
      </c>
      <c r="B3064" t="str">
        <f>"15692689888"</f>
        <v>15692689888</v>
      </c>
      <c r="C3064" t="s">
        <v>1</v>
      </c>
    </row>
    <row r="3065" spans="1:3" x14ac:dyDescent="0.2">
      <c r="A3065" t="s">
        <v>2962</v>
      </c>
      <c r="B3065" t="str">
        <f>"17665188080"</f>
        <v>17665188080</v>
      </c>
      <c r="C3065" t="s">
        <v>1</v>
      </c>
    </row>
    <row r="3066" spans="1:3" x14ac:dyDescent="0.2">
      <c r="A3066" t="s">
        <v>2963</v>
      </c>
      <c r="B3066" t="str">
        <f>"18817713566"</f>
        <v>18817713566</v>
      </c>
      <c r="C3066" t="s">
        <v>1</v>
      </c>
    </row>
    <row r="3067" spans="1:3" x14ac:dyDescent="0.2">
      <c r="A3067" t="s">
        <v>2964</v>
      </c>
      <c r="B3067" t="str">
        <f>"15926931672"</f>
        <v>15926931672</v>
      </c>
      <c r="C3067" t="s">
        <v>1</v>
      </c>
    </row>
    <row r="3068" spans="1:3" x14ac:dyDescent="0.2">
      <c r="A3068" t="s">
        <v>2965</v>
      </c>
      <c r="B3068" t="str">
        <f>"18288664933"</f>
        <v>18288664933</v>
      </c>
      <c r="C3068" t="s">
        <v>1</v>
      </c>
    </row>
    <row r="3069" spans="1:3" x14ac:dyDescent="0.2">
      <c r="A3069" t="s">
        <v>2966</v>
      </c>
      <c r="B3069" t="str">
        <f>"13577293379"</f>
        <v>13577293379</v>
      </c>
      <c r="C3069" t="s">
        <v>1</v>
      </c>
    </row>
    <row r="3070" spans="1:3" x14ac:dyDescent="0.2">
      <c r="A3070" t="s">
        <v>2967</v>
      </c>
      <c r="B3070" t="str">
        <f>"15571013453"</f>
        <v>15571013453</v>
      </c>
      <c r="C3070" t="s">
        <v>1</v>
      </c>
    </row>
    <row r="3071" spans="1:3" x14ac:dyDescent="0.2">
      <c r="A3071" t="s">
        <v>2968</v>
      </c>
      <c r="B3071" t="str">
        <f>"13580315336"</f>
        <v>13580315336</v>
      </c>
      <c r="C3071" t="s">
        <v>1</v>
      </c>
    </row>
    <row r="3072" spans="1:3" x14ac:dyDescent="0.2">
      <c r="A3072" t="s">
        <v>2969</v>
      </c>
      <c r="B3072" t="str">
        <f>"13805400467"</f>
        <v>13805400467</v>
      </c>
      <c r="C3072" t="s">
        <v>1</v>
      </c>
    </row>
    <row r="3073" spans="1:3" x14ac:dyDescent="0.2">
      <c r="A3073" t="s">
        <v>2970</v>
      </c>
      <c r="B3073" t="str">
        <f>"15057727077"</f>
        <v>15057727077</v>
      </c>
      <c r="C3073" t="s">
        <v>1</v>
      </c>
    </row>
    <row r="3074" spans="1:3" x14ac:dyDescent="0.2">
      <c r="A3074" t="s">
        <v>2971</v>
      </c>
      <c r="B3074" t="str">
        <f>"18861258123"</f>
        <v>18861258123</v>
      </c>
      <c r="C3074" t="s">
        <v>1</v>
      </c>
    </row>
    <row r="3075" spans="1:3" x14ac:dyDescent="0.2">
      <c r="A3075" t="s">
        <v>2972</v>
      </c>
      <c r="B3075" t="str">
        <f>"18195576380"</f>
        <v>18195576380</v>
      </c>
      <c r="C3075" t="s">
        <v>1</v>
      </c>
    </row>
    <row r="3076" spans="1:3" x14ac:dyDescent="0.2">
      <c r="A3076" t="s">
        <v>2973</v>
      </c>
      <c r="B3076" t="str">
        <f>"13506603595"</f>
        <v>13506603595</v>
      </c>
      <c r="C3076" t="s">
        <v>1</v>
      </c>
    </row>
    <row r="3077" spans="1:3" x14ac:dyDescent="0.2">
      <c r="A3077" t="s">
        <v>2974</v>
      </c>
      <c r="B3077" t="str">
        <f>"13957308654"</f>
        <v>13957308654</v>
      </c>
      <c r="C3077" t="s">
        <v>1</v>
      </c>
    </row>
    <row r="3078" spans="1:3" x14ac:dyDescent="0.2">
      <c r="A3078" t="s">
        <v>2975</v>
      </c>
      <c r="B3078" t="str">
        <f>"15866425339"</f>
        <v>15866425339</v>
      </c>
      <c r="C3078" t="s">
        <v>1</v>
      </c>
    </row>
    <row r="3079" spans="1:3" x14ac:dyDescent="0.2">
      <c r="A3079" t="s">
        <v>2976</v>
      </c>
      <c r="B3079" t="str">
        <f>"15261275203"</f>
        <v>15261275203</v>
      </c>
      <c r="C3079" t="s">
        <v>1</v>
      </c>
    </row>
    <row r="3080" spans="1:3" x14ac:dyDescent="0.2">
      <c r="A3080" t="s">
        <v>2977</v>
      </c>
      <c r="B3080" t="str">
        <f>"18551649692"</f>
        <v>18551649692</v>
      </c>
      <c r="C3080" t="s">
        <v>1</v>
      </c>
    </row>
    <row r="3081" spans="1:3" x14ac:dyDescent="0.2">
      <c r="A3081" t="s">
        <v>2978</v>
      </c>
      <c r="B3081" t="str">
        <f>"18023556361"</f>
        <v>18023556361</v>
      </c>
      <c r="C3081" t="s">
        <v>1</v>
      </c>
    </row>
    <row r="3082" spans="1:3" x14ac:dyDescent="0.2">
      <c r="A3082" t="s">
        <v>2979</v>
      </c>
      <c r="B3082" t="str">
        <f>"15125979170"</f>
        <v>15125979170</v>
      </c>
      <c r="C3082" t="s">
        <v>1</v>
      </c>
    </row>
    <row r="3083" spans="1:3" x14ac:dyDescent="0.2">
      <c r="A3083" t="s">
        <v>2980</v>
      </c>
      <c r="B3083" t="str">
        <f>"18806061309"</f>
        <v>18806061309</v>
      </c>
      <c r="C3083" t="s">
        <v>1</v>
      </c>
    </row>
    <row r="3084" spans="1:3" x14ac:dyDescent="0.2">
      <c r="A3084" t="s">
        <v>2981</v>
      </c>
      <c r="B3084" t="str">
        <f>"15658041723"</f>
        <v>15658041723</v>
      </c>
      <c r="C3084" t="s">
        <v>1</v>
      </c>
    </row>
    <row r="3085" spans="1:3" x14ac:dyDescent="0.2">
      <c r="A3085" t="s">
        <v>2982</v>
      </c>
      <c r="B3085" t="str">
        <f>"15374377930"</f>
        <v>15374377930</v>
      </c>
      <c r="C3085" t="s">
        <v>1</v>
      </c>
    </row>
    <row r="3086" spans="1:3" x14ac:dyDescent="0.2">
      <c r="A3086" t="s">
        <v>715</v>
      </c>
      <c r="B3086" t="str">
        <f>"15051508414"</f>
        <v>15051508414</v>
      </c>
      <c r="C3086" t="s">
        <v>1</v>
      </c>
    </row>
    <row r="3087" spans="1:3" x14ac:dyDescent="0.2">
      <c r="A3087" t="s">
        <v>2983</v>
      </c>
      <c r="B3087" t="str">
        <f>"15667283222"</f>
        <v>15667283222</v>
      </c>
      <c r="C3087" t="s">
        <v>1</v>
      </c>
    </row>
    <row r="3088" spans="1:3" x14ac:dyDescent="0.2">
      <c r="A3088" t="s">
        <v>2984</v>
      </c>
      <c r="B3088" t="str">
        <f>"15007525848"</f>
        <v>15007525848</v>
      </c>
      <c r="C3088" t="s">
        <v>1</v>
      </c>
    </row>
    <row r="3089" spans="1:3" x14ac:dyDescent="0.2">
      <c r="A3089" t="s">
        <v>2621</v>
      </c>
      <c r="B3089" t="str">
        <f>"15012966310"</f>
        <v>15012966310</v>
      </c>
      <c r="C3089" t="s">
        <v>1</v>
      </c>
    </row>
    <row r="3090" spans="1:3" x14ac:dyDescent="0.2">
      <c r="A3090" t="s">
        <v>2985</v>
      </c>
      <c r="B3090" t="str">
        <f>"13413577741"</f>
        <v>13413577741</v>
      </c>
      <c r="C3090" t="s">
        <v>1</v>
      </c>
    </row>
    <row r="3091" spans="1:3" x14ac:dyDescent="0.2">
      <c r="A3091" t="s">
        <v>2986</v>
      </c>
      <c r="B3091" t="str">
        <f>"15894524652"</f>
        <v>15894524652</v>
      </c>
      <c r="C3091" t="s">
        <v>1</v>
      </c>
    </row>
    <row r="3092" spans="1:3" x14ac:dyDescent="0.2">
      <c r="A3092" t="s">
        <v>2987</v>
      </c>
      <c r="B3092" t="str">
        <f>"18669500356"</f>
        <v>18669500356</v>
      </c>
      <c r="C3092" t="s">
        <v>1</v>
      </c>
    </row>
    <row r="3093" spans="1:3" x14ac:dyDescent="0.2">
      <c r="A3093" t="s">
        <v>2988</v>
      </c>
      <c r="B3093" t="str">
        <f>"13923014200"</f>
        <v>13923014200</v>
      </c>
      <c r="C3093" t="s">
        <v>1</v>
      </c>
    </row>
    <row r="3094" spans="1:3" x14ac:dyDescent="0.2">
      <c r="A3094" t="s">
        <v>2989</v>
      </c>
      <c r="B3094" t="str">
        <f>"13519552833"</f>
        <v>13519552833</v>
      </c>
      <c r="C3094" t="s">
        <v>1</v>
      </c>
    </row>
    <row r="3095" spans="1:3" x14ac:dyDescent="0.2">
      <c r="A3095" t="s">
        <v>2990</v>
      </c>
      <c r="B3095" t="str">
        <f>"15085525701"</f>
        <v>15085525701</v>
      </c>
      <c r="C3095" t="s">
        <v>1</v>
      </c>
    </row>
    <row r="3096" spans="1:3" x14ac:dyDescent="0.2">
      <c r="A3096" t="s">
        <v>2991</v>
      </c>
      <c r="B3096" t="str">
        <f>"18286891589"</f>
        <v>18286891589</v>
      </c>
      <c r="C3096" t="s">
        <v>1</v>
      </c>
    </row>
    <row r="3097" spans="1:3" x14ac:dyDescent="0.2">
      <c r="A3097" t="s">
        <v>2992</v>
      </c>
      <c r="B3097" t="str">
        <f>"18690556367"</f>
        <v>18690556367</v>
      </c>
      <c r="C3097" t="s">
        <v>1</v>
      </c>
    </row>
    <row r="3098" spans="1:3" x14ac:dyDescent="0.2">
      <c r="A3098" t="s">
        <v>2993</v>
      </c>
      <c r="B3098" t="str">
        <f>"13279300913"</f>
        <v>13279300913</v>
      </c>
      <c r="C3098" t="s">
        <v>1</v>
      </c>
    </row>
    <row r="3099" spans="1:3" x14ac:dyDescent="0.2">
      <c r="A3099" t="s">
        <v>2994</v>
      </c>
      <c r="B3099" t="str">
        <f>"13757017700"</f>
        <v>13757017700</v>
      </c>
      <c r="C3099" t="s">
        <v>1</v>
      </c>
    </row>
    <row r="3100" spans="1:3" x14ac:dyDescent="0.2">
      <c r="A3100" t="s">
        <v>2995</v>
      </c>
      <c r="B3100" t="str">
        <f>"13854475553"</f>
        <v>13854475553</v>
      </c>
      <c r="C3100" t="s">
        <v>1</v>
      </c>
    </row>
    <row r="3101" spans="1:3" x14ac:dyDescent="0.2">
      <c r="A3101" t="s">
        <v>2996</v>
      </c>
      <c r="B3101" t="str">
        <f>"15880171128"</f>
        <v>15880171128</v>
      </c>
      <c r="C3101" t="s">
        <v>1</v>
      </c>
    </row>
    <row r="3102" spans="1:3" x14ac:dyDescent="0.2">
      <c r="A3102" t="s">
        <v>2997</v>
      </c>
      <c r="B3102" t="str">
        <f>"15251958278"</f>
        <v>15251958278</v>
      </c>
      <c r="C3102" t="s">
        <v>1</v>
      </c>
    </row>
    <row r="3103" spans="1:3" x14ac:dyDescent="0.2">
      <c r="A3103" t="s">
        <v>2998</v>
      </c>
      <c r="B3103" t="str">
        <f>"15914084041"</f>
        <v>15914084041</v>
      </c>
      <c r="C3103" t="s">
        <v>1</v>
      </c>
    </row>
    <row r="3104" spans="1:3" x14ac:dyDescent="0.2">
      <c r="A3104" t="s">
        <v>2999</v>
      </c>
      <c r="B3104" t="str">
        <f>"18819422224"</f>
        <v>18819422224</v>
      </c>
      <c r="C3104" t="s">
        <v>1</v>
      </c>
    </row>
    <row r="3105" spans="1:3" x14ac:dyDescent="0.2">
      <c r="A3105" t="s">
        <v>3000</v>
      </c>
      <c r="B3105" t="str">
        <f>"13452922544"</f>
        <v>13452922544</v>
      </c>
      <c r="C3105" t="s">
        <v>1</v>
      </c>
    </row>
    <row r="3106" spans="1:3" x14ac:dyDescent="0.2">
      <c r="A3106" t="s">
        <v>3001</v>
      </c>
      <c r="B3106" t="str">
        <f>"13868701474"</f>
        <v>13868701474</v>
      </c>
      <c r="C3106" t="s">
        <v>1</v>
      </c>
    </row>
    <row r="3107" spans="1:3" x14ac:dyDescent="0.2">
      <c r="A3107" t="s">
        <v>3002</v>
      </c>
      <c r="B3107" t="str">
        <f>"13920002674"</f>
        <v>13920002674</v>
      </c>
      <c r="C3107" t="s">
        <v>1</v>
      </c>
    </row>
    <row r="3108" spans="1:3" x14ac:dyDescent="0.2">
      <c r="A3108" t="s">
        <v>2205</v>
      </c>
      <c r="B3108" t="str">
        <f>"15712666923"</f>
        <v>15712666923</v>
      </c>
      <c r="C3108" t="s">
        <v>1</v>
      </c>
    </row>
    <row r="3109" spans="1:3" x14ac:dyDescent="0.2">
      <c r="A3109" t="s">
        <v>3003</v>
      </c>
      <c r="B3109" t="str">
        <f>"15196358202"</f>
        <v>15196358202</v>
      </c>
      <c r="C3109" t="s">
        <v>1</v>
      </c>
    </row>
    <row r="3110" spans="1:3" x14ac:dyDescent="0.2">
      <c r="A3110" t="s">
        <v>3004</v>
      </c>
      <c r="B3110" t="str">
        <f>"13910724863"</f>
        <v>13910724863</v>
      </c>
      <c r="C3110" t="s">
        <v>1</v>
      </c>
    </row>
    <row r="3111" spans="1:3" x14ac:dyDescent="0.2">
      <c r="A3111" t="s">
        <v>3005</v>
      </c>
      <c r="B3111" t="str">
        <f>"18719488601"</f>
        <v>18719488601</v>
      </c>
      <c r="C3111" t="s">
        <v>1</v>
      </c>
    </row>
    <row r="3112" spans="1:3" x14ac:dyDescent="0.2">
      <c r="A3112" t="s">
        <v>577</v>
      </c>
      <c r="B3112" t="str">
        <f>"15272765381"</f>
        <v>15272765381</v>
      </c>
      <c r="C3112" t="s">
        <v>1</v>
      </c>
    </row>
    <row r="3113" spans="1:3" x14ac:dyDescent="0.2">
      <c r="A3113" t="s">
        <v>3006</v>
      </c>
      <c r="B3113" t="str">
        <f>"15905904375"</f>
        <v>15905904375</v>
      </c>
      <c r="C3113" t="s">
        <v>1</v>
      </c>
    </row>
    <row r="3114" spans="1:3" x14ac:dyDescent="0.2">
      <c r="A3114" t="s">
        <v>3007</v>
      </c>
      <c r="B3114" t="str">
        <f>"15005294301"</f>
        <v>15005294301</v>
      </c>
      <c r="C3114" t="s">
        <v>1</v>
      </c>
    </row>
    <row r="3115" spans="1:3" x14ac:dyDescent="0.2">
      <c r="A3115" t="s">
        <v>3008</v>
      </c>
      <c r="B3115" t="str">
        <f>"17728703443"</f>
        <v>17728703443</v>
      </c>
      <c r="C3115" t="s">
        <v>1</v>
      </c>
    </row>
    <row r="3116" spans="1:3" x14ac:dyDescent="0.2">
      <c r="A3116" t="s">
        <v>3009</v>
      </c>
      <c r="B3116" t="str">
        <f>"15298938808"</f>
        <v>15298938808</v>
      </c>
      <c r="C3116" t="s">
        <v>1</v>
      </c>
    </row>
    <row r="3117" spans="1:3" x14ac:dyDescent="0.2">
      <c r="A3117" t="s">
        <v>3010</v>
      </c>
      <c r="B3117" t="str">
        <f>"13750243805"</f>
        <v>13750243805</v>
      </c>
      <c r="C3117" t="s">
        <v>1</v>
      </c>
    </row>
    <row r="3118" spans="1:3" x14ac:dyDescent="0.2">
      <c r="A3118" t="s">
        <v>3011</v>
      </c>
      <c r="B3118" t="str">
        <f>"15977604123"</f>
        <v>15977604123</v>
      </c>
      <c r="C3118" t="s">
        <v>1</v>
      </c>
    </row>
    <row r="3119" spans="1:3" x14ac:dyDescent="0.2">
      <c r="A3119" t="s">
        <v>3012</v>
      </c>
      <c r="B3119" t="str">
        <f>"13751673871"</f>
        <v>13751673871</v>
      </c>
      <c r="C3119" t="s">
        <v>1</v>
      </c>
    </row>
    <row r="3120" spans="1:3" x14ac:dyDescent="0.2">
      <c r="A3120" t="s">
        <v>3013</v>
      </c>
      <c r="B3120" t="str">
        <f>"18271218179"</f>
        <v>18271218179</v>
      </c>
      <c r="C3120" t="s">
        <v>1</v>
      </c>
    </row>
    <row r="3121" spans="1:3" x14ac:dyDescent="0.2">
      <c r="A3121" t="s">
        <v>3014</v>
      </c>
      <c r="B3121" t="str">
        <f>"13826156648"</f>
        <v>13826156648</v>
      </c>
      <c r="C3121" t="s">
        <v>1</v>
      </c>
    </row>
    <row r="3122" spans="1:3" x14ac:dyDescent="0.2">
      <c r="A3122" t="s">
        <v>3015</v>
      </c>
      <c r="B3122" t="str">
        <f>"13786344358"</f>
        <v>13786344358</v>
      </c>
      <c r="C3122" t="s">
        <v>1</v>
      </c>
    </row>
    <row r="3123" spans="1:3" x14ac:dyDescent="0.2">
      <c r="A3123" t="s">
        <v>3016</v>
      </c>
      <c r="B3123" t="str">
        <f>"13812915377"</f>
        <v>13812915377</v>
      </c>
      <c r="C3123" t="s">
        <v>1</v>
      </c>
    </row>
    <row r="3124" spans="1:3" x14ac:dyDescent="0.2">
      <c r="A3124" t="s">
        <v>3017</v>
      </c>
      <c r="B3124" t="str">
        <f>"18200188657"</f>
        <v>18200188657</v>
      </c>
      <c r="C3124" t="s">
        <v>1</v>
      </c>
    </row>
    <row r="3125" spans="1:3" x14ac:dyDescent="0.2">
      <c r="A3125" t="s">
        <v>3018</v>
      </c>
      <c r="B3125" t="str">
        <f>"13062995681"</f>
        <v>13062995681</v>
      </c>
      <c r="C3125" t="s">
        <v>1</v>
      </c>
    </row>
    <row r="3126" spans="1:3" x14ac:dyDescent="0.2">
      <c r="A3126" t="s">
        <v>3019</v>
      </c>
      <c r="B3126" t="str">
        <f>"15062471535"</f>
        <v>15062471535</v>
      </c>
      <c r="C3126" t="s">
        <v>1</v>
      </c>
    </row>
    <row r="3127" spans="1:3" x14ac:dyDescent="0.2">
      <c r="A3127" t="s">
        <v>3020</v>
      </c>
      <c r="B3127" t="str">
        <f>"18780959959"</f>
        <v>18780959959</v>
      </c>
      <c r="C3127" t="s">
        <v>1</v>
      </c>
    </row>
    <row r="3128" spans="1:3" x14ac:dyDescent="0.2">
      <c r="A3128" t="s">
        <v>3021</v>
      </c>
      <c r="B3128" t="str">
        <f>"17777512501"</f>
        <v>17777512501</v>
      </c>
      <c r="C3128" t="s">
        <v>1</v>
      </c>
    </row>
    <row r="3129" spans="1:3" x14ac:dyDescent="0.2">
      <c r="A3129" t="s">
        <v>3022</v>
      </c>
      <c r="B3129" t="str">
        <f>"13636904710"</f>
        <v>13636904710</v>
      </c>
      <c r="C3129" t="s">
        <v>1</v>
      </c>
    </row>
    <row r="3130" spans="1:3" x14ac:dyDescent="0.2">
      <c r="A3130" t="s">
        <v>3023</v>
      </c>
      <c r="B3130" t="str">
        <f>"18668905355"</f>
        <v>18668905355</v>
      </c>
      <c r="C3130" t="s">
        <v>1</v>
      </c>
    </row>
    <row r="3131" spans="1:3" x14ac:dyDescent="0.2">
      <c r="A3131" t="s">
        <v>3024</v>
      </c>
      <c r="B3131" t="str">
        <f>"13978831806"</f>
        <v>13978831806</v>
      </c>
      <c r="C3131" t="s">
        <v>1</v>
      </c>
    </row>
    <row r="3132" spans="1:3" x14ac:dyDescent="0.2">
      <c r="A3132" t="s">
        <v>3025</v>
      </c>
      <c r="B3132" t="str">
        <f>"13503855481"</f>
        <v>13503855481</v>
      </c>
      <c r="C3132" t="s">
        <v>1</v>
      </c>
    </row>
    <row r="3133" spans="1:3" x14ac:dyDescent="0.2">
      <c r="A3133" t="s">
        <v>511</v>
      </c>
      <c r="B3133" t="str">
        <f>"13889568087"</f>
        <v>13889568087</v>
      </c>
      <c r="C3133" t="s">
        <v>1</v>
      </c>
    </row>
    <row r="3134" spans="1:3" x14ac:dyDescent="0.2">
      <c r="A3134" t="s">
        <v>3026</v>
      </c>
      <c r="B3134" t="str">
        <f>"15857166937"</f>
        <v>15857166937</v>
      </c>
      <c r="C3134" t="s">
        <v>1</v>
      </c>
    </row>
    <row r="3135" spans="1:3" x14ac:dyDescent="0.2">
      <c r="A3135" t="s">
        <v>3027</v>
      </c>
      <c r="B3135" t="str">
        <f>"13788056224"</f>
        <v>13788056224</v>
      </c>
      <c r="C3135" t="s">
        <v>1</v>
      </c>
    </row>
    <row r="3136" spans="1:3" x14ac:dyDescent="0.2">
      <c r="A3136" t="s">
        <v>3028</v>
      </c>
      <c r="B3136" t="str">
        <f>"15835818269"</f>
        <v>15835818269</v>
      </c>
      <c r="C3136" t="s">
        <v>1</v>
      </c>
    </row>
    <row r="3137" spans="1:3" x14ac:dyDescent="0.2">
      <c r="A3137" t="s">
        <v>3029</v>
      </c>
      <c r="B3137" t="str">
        <f>"18818771788"</f>
        <v>18818771788</v>
      </c>
      <c r="C3137" t="s">
        <v>1</v>
      </c>
    </row>
    <row r="3138" spans="1:3" x14ac:dyDescent="0.2">
      <c r="A3138" t="s">
        <v>3030</v>
      </c>
      <c r="B3138" t="str">
        <f>"15618514285"</f>
        <v>15618514285</v>
      </c>
      <c r="C3138" t="s">
        <v>1</v>
      </c>
    </row>
    <row r="3139" spans="1:3" x14ac:dyDescent="0.2">
      <c r="A3139" t="s">
        <v>3031</v>
      </c>
      <c r="B3139" t="str">
        <f>"18316906925"</f>
        <v>18316906925</v>
      </c>
      <c r="C3139" t="s">
        <v>1</v>
      </c>
    </row>
    <row r="3140" spans="1:3" x14ac:dyDescent="0.2">
      <c r="A3140" t="s">
        <v>3032</v>
      </c>
      <c r="B3140" t="str">
        <f>"15625459095"</f>
        <v>15625459095</v>
      </c>
      <c r="C3140" t="s">
        <v>1</v>
      </c>
    </row>
    <row r="3141" spans="1:3" x14ac:dyDescent="0.2">
      <c r="A3141" t="s">
        <v>3033</v>
      </c>
      <c r="B3141" t="str">
        <f>"13799866021"</f>
        <v>13799866021</v>
      </c>
      <c r="C3141" t="s">
        <v>1</v>
      </c>
    </row>
    <row r="3142" spans="1:3" x14ac:dyDescent="0.2">
      <c r="A3142" t="s">
        <v>3034</v>
      </c>
      <c r="B3142" t="str">
        <f>"13349418488"</f>
        <v>13349418488</v>
      </c>
      <c r="C3142" t="s">
        <v>1</v>
      </c>
    </row>
    <row r="3143" spans="1:3" x14ac:dyDescent="0.2">
      <c r="A3143" t="s">
        <v>3035</v>
      </c>
      <c r="B3143" t="str">
        <f>"15004962340"</f>
        <v>15004962340</v>
      </c>
      <c r="C3143" t="s">
        <v>1</v>
      </c>
    </row>
    <row r="3144" spans="1:3" x14ac:dyDescent="0.2">
      <c r="A3144" t="s">
        <v>3036</v>
      </c>
      <c r="B3144" t="str">
        <f>"15203020124"</f>
        <v>15203020124</v>
      </c>
      <c r="C3144" t="s">
        <v>1</v>
      </c>
    </row>
    <row r="3145" spans="1:3" x14ac:dyDescent="0.2">
      <c r="A3145" t="s">
        <v>3037</v>
      </c>
      <c r="B3145" t="str">
        <f>"18863526660"</f>
        <v>18863526660</v>
      </c>
      <c r="C3145" t="s">
        <v>1</v>
      </c>
    </row>
    <row r="3146" spans="1:3" x14ac:dyDescent="0.2">
      <c r="A3146" t="s">
        <v>3038</v>
      </c>
      <c r="B3146" t="str">
        <f>"18088332828"</f>
        <v>18088332828</v>
      </c>
      <c r="C3146" t="s">
        <v>1</v>
      </c>
    </row>
    <row r="3147" spans="1:3" x14ac:dyDescent="0.2">
      <c r="A3147" t="s">
        <v>3039</v>
      </c>
      <c r="B3147" t="str">
        <f>"15612925212"</f>
        <v>15612925212</v>
      </c>
      <c r="C3147" t="s">
        <v>1</v>
      </c>
    </row>
    <row r="3148" spans="1:3" x14ac:dyDescent="0.2">
      <c r="A3148" t="s">
        <v>3040</v>
      </c>
      <c r="B3148" t="str">
        <f>"13592082015"</f>
        <v>13592082015</v>
      </c>
      <c r="C3148" t="s">
        <v>1</v>
      </c>
    </row>
    <row r="3149" spans="1:3" x14ac:dyDescent="0.2">
      <c r="A3149" t="s">
        <v>3041</v>
      </c>
      <c r="B3149" t="str">
        <f>"15889837637"</f>
        <v>15889837637</v>
      </c>
      <c r="C3149" t="s">
        <v>1</v>
      </c>
    </row>
    <row r="3150" spans="1:3" x14ac:dyDescent="0.2">
      <c r="A3150" t="s">
        <v>3042</v>
      </c>
      <c r="B3150" t="str">
        <f>"13554154415"</f>
        <v>13554154415</v>
      </c>
      <c r="C3150" t="s">
        <v>1</v>
      </c>
    </row>
    <row r="3151" spans="1:3" x14ac:dyDescent="0.2">
      <c r="A3151" t="s">
        <v>3043</v>
      </c>
      <c r="B3151" t="str">
        <f>"15397726665"</f>
        <v>15397726665</v>
      </c>
      <c r="C3151" t="s">
        <v>1</v>
      </c>
    </row>
    <row r="3152" spans="1:3" x14ac:dyDescent="0.2">
      <c r="A3152" t="s">
        <v>3044</v>
      </c>
      <c r="B3152" t="str">
        <f>"15829486731"</f>
        <v>15829486731</v>
      </c>
      <c r="C3152" t="s">
        <v>1</v>
      </c>
    </row>
    <row r="3153" spans="1:3" x14ac:dyDescent="0.2">
      <c r="A3153" t="s">
        <v>3045</v>
      </c>
      <c r="B3153" t="str">
        <f>"18060915384"</f>
        <v>18060915384</v>
      </c>
      <c r="C3153" t="s">
        <v>1</v>
      </c>
    </row>
    <row r="3154" spans="1:3" x14ac:dyDescent="0.2">
      <c r="A3154" t="s">
        <v>3046</v>
      </c>
      <c r="B3154" t="str">
        <f>"13775092394"</f>
        <v>13775092394</v>
      </c>
      <c r="C3154" t="s">
        <v>1</v>
      </c>
    </row>
    <row r="3155" spans="1:3" x14ac:dyDescent="0.2">
      <c r="A3155" t="s">
        <v>3047</v>
      </c>
      <c r="B3155" t="str">
        <f>"13712304505"</f>
        <v>13712304505</v>
      </c>
      <c r="C3155" t="s">
        <v>1</v>
      </c>
    </row>
    <row r="3156" spans="1:3" x14ac:dyDescent="0.2">
      <c r="A3156" t="s">
        <v>3048</v>
      </c>
      <c r="B3156" t="str">
        <f>"13585688656"</f>
        <v>13585688656</v>
      </c>
      <c r="C3156" t="s">
        <v>1</v>
      </c>
    </row>
    <row r="3157" spans="1:3" x14ac:dyDescent="0.2">
      <c r="A3157" t="s">
        <v>1928</v>
      </c>
      <c r="B3157" t="str">
        <f>"18383504447"</f>
        <v>18383504447</v>
      </c>
      <c r="C3157" t="s">
        <v>1</v>
      </c>
    </row>
    <row r="3158" spans="1:3" x14ac:dyDescent="0.2">
      <c r="A3158" t="s">
        <v>3049</v>
      </c>
      <c r="B3158" t="str">
        <f>"13921966443"</f>
        <v>13921966443</v>
      </c>
      <c r="C3158" t="s">
        <v>1</v>
      </c>
    </row>
    <row r="3159" spans="1:3" x14ac:dyDescent="0.2">
      <c r="A3159" t="s">
        <v>813</v>
      </c>
      <c r="B3159" t="str">
        <f>"17671257222"</f>
        <v>17671257222</v>
      </c>
      <c r="C3159" t="s">
        <v>1</v>
      </c>
    </row>
    <row r="3160" spans="1:3" x14ac:dyDescent="0.2">
      <c r="A3160" t="s">
        <v>3050</v>
      </c>
      <c r="B3160" t="str">
        <f>"18623649737"</f>
        <v>18623649737</v>
      </c>
      <c r="C3160" t="s">
        <v>1</v>
      </c>
    </row>
    <row r="3161" spans="1:3" x14ac:dyDescent="0.2">
      <c r="A3161" t="s">
        <v>3051</v>
      </c>
      <c r="B3161" t="str">
        <f>"18589049136"</f>
        <v>18589049136</v>
      </c>
      <c r="C3161" t="s">
        <v>1</v>
      </c>
    </row>
    <row r="3162" spans="1:3" x14ac:dyDescent="0.2">
      <c r="A3162" t="s">
        <v>3052</v>
      </c>
      <c r="B3162" t="str">
        <f>"15267374572"</f>
        <v>15267374572</v>
      </c>
      <c r="C3162" t="s">
        <v>1</v>
      </c>
    </row>
    <row r="3163" spans="1:3" x14ac:dyDescent="0.2">
      <c r="A3163" t="s">
        <v>3053</v>
      </c>
      <c r="B3163" t="str">
        <f>"18573197977"</f>
        <v>18573197977</v>
      </c>
      <c r="C3163" t="s">
        <v>1</v>
      </c>
    </row>
    <row r="3164" spans="1:3" x14ac:dyDescent="0.2">
      <c r="A3164" t="s">
        <v>3054</v>
      </c>
      <c r="B3164" t="str">
        <f>"13719989681"</f>
        <v>13719989681</v>
      </c>
      <c r="C3164" t="s">
        <v>1</v>
      </c>
    </row>
    <row r="3165" spans="1:3" x14ac:dyDescent="0.2">
      <c r="A3165" t="s">
        <v>3055</v>
      </c>
      <c r="B3165" t="str">
        <f>"13683520037"</f>
        <v>13683520037</v>
      </c>
      <c r="C3165" t="s">
        <v>1</v>
      </c>
    </row>
    <row r="3166" spans="1:3" x14ac:dyDescent="0.2">
      <c r="A3166" t="s">
        <v>3056</v>
      </c>
      <c r="B3166" t="str">
        <f>"15992645096"</f>
        <v>15992645096</v>
      </c>
      <c r="C3166" t="s">
        <v>1</v>
      </c>
    </row>
    <row r="3167" spans="1:3" x14ac:dyDescent="0.2">
      <c r="A3167" t="s">
        <v>3057</v>
      </c>
      <c r="B3167" t="str">
        <f>"15833891929"</f>
        <v>15833891929</v>
      </c>
      <c r="C3167" t="s">
        <v>1</v>
      </c>
    </row>
    <row r="3168" spans="1:3" x14ac:dyDescent="0.2">
      <c r="A3168" t="s">
        <v>3058</v>
      </c>
      <c r="B3168" t="str">
        <f>"18804049831"</f>
        <v>18804049831</v>
      </c>
      <c r="C3168" t="s">
        <v>1</v>
      </c>
    </row>
    <row r="3169" spans="1:3" x14ac:dyDescent="0.2">
      <c r="A3169" t="s">
        <v>3059</v>
      </c>
      <c r="B3169" t="str">
        <f>"15828552083"</f>
        <v>15828552083</v>
      </c>
      <c r="C3169" t="s">
        <v>1</v>
      </c>
    </row>
    <row r="3170" spans="1:3" x14ac:dyDescent="0.2">
      <c r="A3170" t="s">
        <v>3060</v>
      </c>
      <c r="B3170" t="str">
        <f>"18889105571"</f>
        <v>18889105571</v>
      </c>
      <c r="C3170" t="s">
        <v>1</v>
      </c>
    </row>
    <row r="3171" spans="1:3" x14ac:dyDescent="0.2">
      <c r="A3171" t="s">
        <v>3061</v>
      </c>
      <c r="B3171" t="str">
        <f>"13225511206"</f>
        <v>13225511206</v>
      </c>
      <c r="C3171" t="s">
        <v>1</v>
      </c>
    </row>
    <row r="3172" spans="1:3" x14ac:dyDescent="0.2">
      <c r="A3172" t="s">
        <v>3062</v>
      </c>
      <c r="B3172" t="str">
        <f>"13524421928"</f>
        <v>13524421928</v>
      </c>
      <c r="C3172" t="s">
        <v>1</v>
      </c>
    </row>
    <row r="3173" spans="1:3" x14ac:dyDescent="0.2">
      <c r="A3173" t="s">
        <v>3063</v>
      </c>
      <c r="B3173" t="str">
        <f>"18345196151"</f>
        <v>18345196151</v>
      </c>
      <c r="C3173" t="s">
        <v>1</v>
      </c>
    </row>
    <row r="3174" spans="1:3" x14ac:dyDescent="0.2">
      <c r="A3174" t="s">
        <v>3064</v>
      </c>
      <c r="B3174" t="str">
        <f>"15108766663"</f>
        <v>15108766663</v>
      </c>
      <c r="C3174" t="s">
        <v>1</v>
      </c>
    </row>
    <row r="3175" spans="1:3" x14ac:dyDescent="0.2">
      <c r="A3175" t="s">
        <v>3065</v>
      </c>
      <c r="B3175" t="str">
        <f>"15039500661"</f>
        <v>15039500661</v>
      </c>
      <c r="C3175" t="s">
        <v>1</v>
      </c>
    </row>
    <row r="3176" spans="1:3" x14ac:dyDescent="0.2">
      <c r="A3176" t="s">
        <v>3066</v>
      </c>
      <c r="B3176" t="str">
        <f>"13816292343"</f>
        <v>13816292343</v>
      </c>
      <c r="C3176" t="s">
        <v>1</v>
      </c>
    </row>
    <row r="3177" spans="1:3" x14ac:dyDescent="0.2">
      <c r="A3177" t="s">
        <v>842</v>
      </c>
      <c r="B3177" t="str">
        <f>"15871475535"</f>
        <v>15871475535</v>
      </c>
      <c r="C3177" t="s">
        <v>1</v>
      </c>
    </row>
    <row r="3178" spans="1:3" x14ac:dyDescent="0.2">
      <c r="A3178" t="s">
        <v>3067</v>
      </c>
      <c r="B3178" t="str">
        <f>"18604605900"</f>
        <v>18604605900</v>
      </c>
      <c r="C3178" t="s">
        <v>1</v>
      </c>
    </row>
    <row r="3179" spans="1:3" x14ac:dyDescent="0.2">
      <c r="A3179" t="s">
        <v>3068</v>
      </c>
      <c r="B3179" t="str">
        <f>"13518813051"</f>
        <v>13518813051</v>
      </c>
      <c r="C3179" t="s">
        <v>1</v>
      </c>
    </row>
    <row r="3180" spans="1:3" x14ac:dyDescent="0.2">
      <c r="A3180" t="s">
        <v>3069</v>
      </c>
      <c r="B3180" t="str">
        <f>"18435991160"</f>
        <v>18435991160</v>
      </c>
      <c r="C3180" t="s">
        <v>1</v>
      </c>
    </row>
    <row r="3181" spans="1:3" x14ac:dyDescent="0.2">
      <c r="A3181" t="s">
        <v>3070</v>
      </c>
      <c r="B3181" t="str">
        <f>"15102161250"</f>
        <v>15102161250</v>
      </c>
      <c r="C3181" t="s">
        <v>1</v>
      </c>
    </row>
    <row r="3182" spans="1:3" x14ac:dyDescent="0.2">
      <c r="A3182" t="s">
        <v>3071</v>
      </c>
      <c r="B3182" t="str">
        <f>"18271138657"</f>
        <v>18271138657</v>
      </c>
      <c r="C3182" t="s">
        <v>1</v>
      </c>
    </row>
    <row r="3183" spans="1:3" x14ac:dyDescent="0.2">
      <c r="A3183" t="s">
        <v>3072</v>
      </c>
      <c r="B3183" t="str">
        <f>"18872007668"</f>
        <v>18872007668</v>
      </c>
      <c r="C3183" t="s">
        <v>1</v>
      </c>
    </row>
    <row r="3184" spans="1:3" x14ac:dyDescent="0.2">
      <c r="A3184" t="s">
        <v>3073</v>
      </c>
      <c r="B3184" t="str">
        <f>"15336351969"</f>
        <v>15336351969</v>
      </c>
      <c r="C3184" t="s">
        <v>1</v>
      </c>
    </row>
    <row r="3185" spans="1:3" x14ac:dyDescent="0.2">
      <c r="A3185" t="s">
        <v>3074</v>
      </c>
      <c r="B3185" t="str">
        <f>"15946832253"</f>
        <v>15946832253</v>
      </c>
      <c r="C3185" t="s">
        <v>1</v>
      </c>
    </row>
    <row r="3186" spans="1:3" x14ac:dyDescent="0.2">
      <c r="A3186" t="s">
        <v>3075</v>
      </c>
      <c r="B3186" t="str">
        <f>"15109819619"</f>
        <v>15109819619</v>
      </c>
      <c r="C3186" t="s">
        <v>1</v>
      </c>
    </row>
    <row r="3187" spans="1:3" x14ac:dyDescent="0.2">
      <c r="A3187" t="s">
        <v>3076</v>
      </c>
      <c r="B3187" t="str">
        <f>"13019004020"</f>
        <v>13019004020</v>
      </c>
      <c r="C3187" t="s">
        <v>1</v>
      </c>
    </row>
    <row r="3188" spans="1:3" x14ac:dyDescent="0.2">
      <c r="A3188" t="s">
        <v>3077</v>
      </c>
      <c r="B3188" t="str">
        <f>"18911499524"</f>
        <v>18911499524</v>
      </c>
      <c r="C3188" t="s">
        <v>1</v>
      </c>
    </row>
    <row r="3189" spans="1:3" x14ac:dyDescent="0.2">
      <c r="A3189" t="s">
        <v>3078</v>
      </c>
      <c r="B3189" t="str">
        <f>"13735708694"</f>
        <v>13735708694</v>
      </c>
      <c r="C3189" t="s">
        <v>1</v>
      </c>
    </row>
    <row r="3190" spans="1:3" x14ac:dyDescent="0.2">
      <c r="A3190" t="s">
        <v>3079</v>
      </c>
      <c r="B3190" t="str">
        <f>"15862396799"</f>
        <v>15862396799</v>
      </c>
      <c r="C3190" t="s">
        <v>1</v>
      </c>
    </row>
    <row r="3191" spans="1:3" x14ac:dyDescent="0.2">
      <c r="A3191" t="s">
        <v>3080</v>
      </c>
      <c r="B3191" t="str">
        <f>"13727412183"</f>
        <v>13727412183</v>
      </c>
      <c r="C3191" t="s">
        <v>1</v>
      </c>
    </row>
    <row r="3192" spans="1:3" x14ac:dyDescent="0.2">
      <c r="A3192" t="s">
        <v>3081</v>
      </c>
      <c r="B3192" t="str">
        <f>"13548022932"</f>
        <v>13548022932</v>
      </c>
      <c r="C3192" t="s">
        <v>1</v>
      </c>
    </row>
    <row r="3193" spans="1:3" x14ac:dyDescent="0.2">
      <c r="A3193" t="s">
        <v>3082</v>
      </c>
      <c r="B3193" t="str">
        <f>"13788401865"</f>
        <v>13788401865</v>
      </c>
      <c r="C3193" t="s">
        <v>1</v>
      </c>
    </row>
    <row r="3194" spans="1:3" x14ac:dyDescent="0.2">
      <c r="A3194" t="s">
        <v>623</v>
      </c>
      <c r="B3194" t="str">
        <f>"15853418482"</f>
        <v>15853418482</v>
      </c>
      <c r="C3194" t="s">
        <v>1</v>
      </c>
    </row>
    <row r="3195" spans="1:3" x14ac:dyDescent="0.2">
      <c r="A3195" t="s">
        <v>3083</v>
      </c>
      <c r="B3195" t="str">
        <f>"13597530754"</f>
        <v>13597530754</v>
      </c>
      <c r="C3195" t="s">
        <v>1</v>
      </c>
    </row>
    <row r="3196" spans="1:3" x14ac:dyDescent="0.2">
      <c r="A3196" t="s">
        <v>3084</v>
      </c>
      <c r="B3196" t="str">
        <f>"13016055862"</f>
        <v>13016055862</v>
      </c>
      <c r="C3196" t="s">
        <v>1</v>
      </c>
    </row>
    <row r="3197" spans="1:3" x14ac:dyDescent="0.2">
      <c r="A3197" t="s">
        <v>3085</v>
      </c>
      <c r="B3197" t="str">
        <f>"15971505052"</f>
        <v>15971505052</v>
      </c>
      <c r="C3197" t="s">
        <v>1</v>
      </c>
    </row>
    <row r="3198" spans="1:3" x14ac:dyDescent="0.2">
      <c r="A3198" t="s">
        <v>3086</v>
      </c>
      <c r="B3198" t="str">
        <f>"15808900606"</f>
        <v>15808900606</v>
      </c>
      <c r="C3198" t="s">
        <v>1</v>
      </c>
    </row>
    <row r="3199" spans="1:3" x14ac:dyDescent="0.2">
      <c r="A3199" t="s">
        <v>3087</v>
      </c>
      <c r="B3199" t="str">
        <f>"15268451719"</f>
        <v>15268451719</v>
      </c>
      <c r="C3199" t="s">
        <v>1</v>
      </c>
    </row>
    <row r="3200" spans="1:3" x14ac:dyDescent="0.2">
      <c r="A3200" t="s">
        <v>3088</v>
      </c>
      <c r="B3200" t="str">
        <f>"15277777642"</f>
        <v>15277777642</v>
      </c>
      <c r="C3200" t="s">
        <v>1</v>
      </c>
    </row>
    <row r="3201" spans="1:3" x14ac:dyDescent="0.2">
      <c r="A3201" t="s">
        <v>3089</v>
      </c>
      <c r="B3201" t="str">
        <f>"18760780381"</f>
        <v>18760780381</v>
      </c>
      <c r="C3201" t="s">
        <v>1</v>
      </c>
    </row>
    <row r="3202" spans="1:3" x14ac:dyDescent="0.2">
      <c r="A3202" t="s">
        <v>5</v>
      </c>
      <c r="B3202" t="str">
        <f>"18604907783"</f>
        <v>18604907783</v>
      </c>
      <c r="C3202" t="s">
        <v>1</v>
      </c>
    </row>
    <row r="3203" spans="1:3" x14ac:dyDescent="0.2">
      <c r="A3203" t="s">
        <v>3090</v>
      </c>
      <c r="B3203" t="str">
        <f>"15075263657"</f>
        <v>15075263657</v>
      </c>
      <c r="C3203" t="s">
        <v>1</v>
      </c>
    </row>
    <row r="3204" spans="1:3" x14ac:dyDescent="0.2">
      <c r="A3204" t="s">
        <v>3091</v>
      </c>
      <c r="B3204" t="str">
        <f>"18717898627"</f>
        <v>18717898627</v>
      </c>
      <c r="C3204" t="s">
        <v>1</v>
      </c>
    </row>
    <row r="3205" spans="1:3" x14ac:dyDescent="0.2">
      <c r="A3205" t="s">
        <v>3092</v>
      </c>
      <c r="B3205" t="str">
        <f>"18627577913"</f>
        <v>18627577913</v>
      </c>
      <c r="C3205" t="s">
        <v>1</v>
      </c>
    </row>
    <row r="3206" spans="1:3" x14ac:dyDescent="0.2">
      <c r="A3206" t="s">
        <v>3093</v>
      </c>
      <c r="B3206" t="str">
        <f>"15160020173"</f>
        <v>15160020173</v>
      </c>
      <c r="C3206" t="s">
        <v>1</v>
      </c>
    </row>
    <row r="3207" spans="1:3" x14ac:dyDescent="0.2">
      <c r="A3207" t="s">
        <v>3094</v>
      </c>
      <c r="B3207" t="str">
        <f>"18693737716"</f>
        <v>18693737716</v>
      </c>
      <c r="C3207" t="s">
        <v>1</v>
      </c>
    </row>
    <row r="3208" spans="1:3" x14ac:dyDescent="0.2">
      <c r="A3208" t="s">
        <v>3095</v>
      </c>
      <c r="B3208" t="str">
        <f>"15875129755"</f>
        <v>15875129755</v>
      </c>
      <c r="C3208" t="s">
        <v>1</v>
      </c>
    </row>
    <row r="3209" spans="1:3" x14ac:dyDescent="0.2">
      <c r="A3209" t="s">
        <v>3096</v>
      </c>
      <c r="B3209" t="str">
        <f>"17512060839"</f>
        <v>17512060839</v>
      </c>
      <c r="C3209" t="s">
        <v>1</v>
      </c>
    </row>
    <row r="3210" spans="1:3" x14ac:dyDescent="0.2">
      <c r="A3210" t="s">
        <v>3097</v>
      </c>
      <c r="B3210" t="str">
        <f>"15282167075"</f>
        <v>15282167075</v>
      </c>
      <c r="C3210" t="s">
        <v>1</v>
      </c>
    </row>
    <row r="3211" spans="1:3" x14ac:dyDescent="0.2">
      <c r="A3211" t="s">
        <v>3098</v>
      </c>
      <c r="B3211" t="str">
        <f>"18657337801"</f>
        <v>18657337801</v>
      </c>
      <c r="C3211" t="s">
        <v>1</v>
      </c>
    </row>
    <row r="3212" spans="1:3" x14ac:dyDescent="0.2">
      <c r="A3212" t="s">
        <v>3099</v>
      </c>
      <c r="B3212" t="str">
        <f>"17865810408"</f>
        <v>17865810408</v>
      </c>
      <c r="C3212" t="s">
        <v>1</v>
      </c>
    </row>
    <row r="3213" spans="1:3" x14ac:dyDescent="0.2">
      <c r="A3213" t="s">
        <v>3100</v>
      </c>
      <c r="B3213" t="str">
        <f>"13568846159"</f>
        <v>13568846159</v>
      </c>
      <c r="C3213" t="s">
        <v>1</v>
      </c>
    </row>
    <row r="3214" spans="1:3" x14ac:dyDescent="0.2">
      <c r="A3214" t="s">
        <v>3101</v>
      </c>
      <c r="B3214" t="str">
        <f>"17643806053"</f>
        <v>17643806053</v>
      </c>
      <c r="C3214" t="s">
        <v>1</v>
      </c>
    </row>
    <row r="3215" spans="1:3" x14ac:dyDescent="0.2">
      <c r="A3215" t="s">
        <v>3102</v>
      </c>
      <c r="B3215" t="str">
        <f>"18694293504"</f>
        <v>18694293504</v>
      </c>
      <c r="C3215" t="s">
        <v>1</v>
      </c>
    </row>
    <row r="3216" spans="1:3" x14ac:dyDescent="0.2">
      <c r="A3216" t="s">
        <v>3103</v>
      </c>
      <c r="B3216" t="str">
        <f>"13610821080"</f>
        <v>13610821080</v>
      </c>
      <c r="C3216" t="s">
        <v>1</v>
      </c>
    </row>
    <row r="3217" spans="1:3" x14ac:dyDescent="0.2">
      <c r="A3217" t="s">
        <v>3104</v>
      </c>
      <c r="B3217" t="str">
        <f>"18641488375"</f>
        <v>18641488375</v>
      </c>
      <c r="C3217" t="s">
        <v>1</v>
      </c>
    </row>
    <row r="3218" spans="1:3" x14ac:dyDescent="0.2">
      <c r="A3218" t="s">
        <v>3105</v>
      </c>
      <c r="B3218" t="str">
        <f>"15141326520"</f>
        <v>15141326520</v>
      </c>
      <c r="C3218" t="s">
        <v>1</v>
      </c>
    </row>
    <row r="3219" spans="1:3" x14ac:dyDescent="0.2">
      <c r="A3219" t="s">
        <v>3106</v>
      </c>
      <c r="B3219" t="str">
        <f>"13598266571"</f>
        <v>13598266571</v>
      </c>
      <c r="C3219" t="s">
        <v>1</v>
      </c>
    </row>
    <row r="3220" spans="1:3" x14ac:dyDescent="0.2">
      <c r="A3220" t="s">
        <v>3107</v>
      </c>
      <c r="B3220" t="str">
        <f>"14799933945"</f>
        <v>14799933945</v>
      </c>
      <c r="C3220" t="s">
        <v>1</v>
      </c>
    </row>
    <row r="3221" spans="1:3" x14ac:dyDescent="0.2">
      <c r="A3221" t="s">
        <v>3108</v>
      </c>
      <c r="B3221" t="str">
        <f>"18599931459"</f>
        <v>18599931459</v>
      </c>
      <c r="C3221" t="s">
        <v>1</v>
      </c>
    </row>
    <row r="3222" spans="1:3" x14ac:dyDescent="0.2">
      <c r="A3222" t="s">
        <v>3109</v>
      </c>
      <c r="B3222" t="str">
        <f>"18674136665"</f>
        <v>18674136665</v>
      </c>
      <c r="C3222" t="s">
        <v>1</v>
      </c>
    </row>
    <row r="3223" spans="1:3" x14ac:dyDescent="0.2">
      <c r="A3223" t="s">
        <v>3110</v>
      </c>
      <c r="B3223" t="str">
        <f>"13955576172"</f>
        <v>13955576172</v>
      </c>
      <c r="C3223" t="s">
        <v>1</v>
      </c>
    </row>
    <row r="3224" spans="1:3" x14ac:dyDescent="0.2">
      <c r="A3224" t="s">
        <v>3111</v>
      </c>
      <c r="B3224" t="str">
        <f>"13652047288"</f>
        <v>13652047288</v>
      </c>
      <c r="C3224" t="s">
        <v>1</v>
      </c>
    </row>
    <row r="3225" spans="1:3" x14ac:dyDescent="0.2">
      <c r="A3225" t="s">
        <v>3112</v>
      </c>
      <c r="B3225" t="str">
        <f>"15285933940"</f>
        <v>15285933940</v>
      </c>
      <c r="C3225" t="s">
        <v>1</v>
      </c>
    </row>
    <row r="3226" spans="1:3" x14ac:dyDescent="0.2">
      <c r="A3226" t="s">
        <v>3113</v>
      </c>
      <c r="B3226" t="str">
        <f>"13174446057"</f>
        <v>13174446057</v>
      </c>
      <c r="C3226" t="s">
        <v>1</v>
      </c>
    </row>
    <row r="3227" spans="1:3" x14ac:dyDescent="0.2">
      <c r="A3227" t="s">
        <v>3114</v>
      </c>
      <c r="B3227" t="str">
        <f>"17620959932"</f>
        <v>17620959932</v>
      </c>
      <c r="C3227" t="s">
        <v>1</v>
      </c>
    </row>
    <row r="3228" spans="1:3" x14ac:dyDescent="0.2">
      <c r="A3228" t="s">
        <v>3115</v>
      </c>
      <c r="B3228" t="str">
        <f>"15288324127"</f>
        <v>15288324127</v>
      </c>
      <c r="C3228" t="s">
        <v>1</v>
      </c>
    </row>
    <row r="3229" spans="1:3" x14ac:dyDescent="0.2">
      <c r="A3229" t="s">
        <v>3116</v>
      </c>
      <c r="B3229" t="str">
        <f>"18858865760"</f>
        <v>18858865760</v>
      </c>
      <c r="C3229" t="s">
        <v>1</v>
      </c>
    </row>
    <row r="3230" spans="1:3" x14ac:dyDescent="0.2">
      <c r="A3230" t="s">
        <v>3117</v>
      </c>
      <c r="B3230" t="str">
        <f>"13895640816"</f>
        <v>13895640816</v>
      </c>
      <c r="C3230" t="s">
        <v>1</v>
      </c>
    </row>
    <row r="3231" spans="1:3" x14ac:dyDescent="0.2">
      <c r="A3231" t="s">
        <v>3118</v>
      </c>
      <c r="B3231" t="str">
        <f>"13918980141"</f>
        <v>13918980141</v>
      </c>
      <c r="C3231" t="s">
        <v>1</v>
      </c>
    </row>
    <row r="3232" spans="1:3" x14ac:dyDescent="0.2">
      <c r="A3232" t="s">
        <v>3119</v>
      </c>
      <c r="B3232" t="str">
        <f>"18804987940"</f>
        <v>18804987940</v>
      </c>
      <c r="C3232" t="s">
        <v>1</v>
      </c>
    </row>
    <row r="3233" spans="1:3" x14ac:dyDescent="0.2">
      <c r="A3233" t="s">
        <v>3120</v>
      </c>
      <c r="B3233" t="str">
        <f>"13536494697"</f>
        <v>13536494697</v>
      </c>
      <c r="C3233" t="s">
        <v>1</v>
      </c>
    </row>
    <row r="3234" spans="1:3" x14ac:dyDescent="0.2">
      <c r="A3234" t="s">
        <v>3121</v>
      </c>
      <c r="B3234" t="str">
        <f>"15679977296"</f>
        <v>15679977296</v>
      </c>
      <c r="C3234" t="s">
        <v>1</v>
      </c>
    </row>
    <row r="3235" spans="1:3" x14ac:dyDescent="0.2">
      <c r="A3235" t="s">
        <v>3122</v>
      </c>
      <c r="B3235" t="str">
        <f>"15661584854"</f>
        <v>15661584854</v>
      </c>
      <c r="C3235" t="s">
        <v>1</v>
      </c>
    </row>
    <row r="3236" spans="1:3" x14ac:dyDescent="0.2">
      <c r="A3236" t="s">
        <v>3123</v>
      </c>
      <c r="B3236" t="str">
        <f>"18280378900"</f>
        <v>18280378900</v>
      </c>
      <c r="C3236" t="s">
        <v>1</v>
      </c>
    </row>
    <row r="3237" spans="1:3" x14ac:dyDescent="0.2">
      <c r="A3237" t="s">
        <v>3124</v>
      </c>
      <c r="B3237" t="str">
        <f>"18507562708"</f>
        <v>18507562708</v>
      </c>
      <c r="C3237" t="s">
        <v>1</v>
      </c>
    </row>
    <row r="3238" spans="1:3" x14ac:dyDescent="0.2">
      <c r="A3238" t="s">
        <v>3125</v>
      </c>
      <c r="B3238" t="str">
        <f>"18626060283"</f>
        <v>18626060283</v>
      </c>
      <c r="C3238" t="s">
        <v>1</v>
      </c>
    </row>
    <row r="3239" spans="1:3" x14ac:dyDescent="0.2">
      <c r="A3239" t="s">
        <v>3126</v>
      </c>
      <c r="B3239" t="str">
        <f>"18741790770"</f>
        <v>18741790770</v>
      </c>
      <c r="C3239" t="s">
        <v>1</v>
      </c>
    </row>
    <row r="3240" spans="1:3" x14ac:dyDescent="0.2">
      <c r="A3240" t="s">
        <v>3127</v>
      </c>
      <c r="B3240" t="str">
        <f>"18857643323"</f>
        <v>18857643323</v>
      </c>
      <c r="C3240" t="s">
        <v>1</v>
      </c>
    </row>
    <row r="3241" spans="1:3" x14ac:dyDescent="0.2">
      <c r="A3241" t="s">
        <v>3128</v>
      </c>
      <c r="B3241" t="str">
        <f>"18807206654"</f>
        <v>18807206654</v>
      </c>
      <c r="C3241" t="s">
        <v>1</v>
      </c>
    </row>
    <row r="3242" spans="1:3" x14ac:dyDescent="0.2">
      <c r="A3242" t="s">
        <v>3129</v>
      </c>
      <c r="B3242" t="str">
        <f>"13292819053"</f>
        <v>13292819053</v>
      </c>
      <c r="C3242" t="s">
        <v>1</v>
      </c>
    </row>
    <row r="3243" spans="1:3" x14ac:dyDescent="0.2">
      <c r="A3243" t="s">
        <v>3130</v>
      </c>
      <c r="B3243" t="str">
        <f>"13938901806"</f>
        <v>13938901806</v>
      </c>
      <c r="C3243" t="s">
        <v>1</v>
      </c>
    </row>
    <row r="3244" spans="1:3" x14ac:dyDescent="0.2">
      <c r="A3244" t="s">
        <v>3131</v>
      </c>
      <c r="B3244" t="str">
        <f>"13885416684"</f>
        <v>13885416684</v>
      </c>
      <c r="C3244" t="s">
        <v>1</v>
      </c>
    </row>
    <row r="3245" spans="1:3" x14ac:dyDescent="0.2">
      <c r="A3245" t="s">
        <v>3132</v>
      </c>
      <c r="B3245" t="str">
        <f>"13737129048"</f>
        <v>13737129048</v>
      </c>
      <c r="C3245" t="s">
        <v>1</v>
      </c>
    </row>
    <row r="3246" spans="1:3" x14ac:dyDescent="0.2">
      <c r="A3246" t="s">
        <v>3133</v>
      </c>
      <c r="B3246" t="str">
        <f>"18748312206"</f>
        <v>18748312206</v>
      </c>
      <c r="C3246" t="s">
        <v>1</v>
      </c>
    </row>
    <row r="3247" spans="1:3" x14ac:dyDescent="0.2">
      <c r="A3247" t="s">
        <v>3134</v>
      </c>
      <c r="B3247" t="str">
        <f>"15056855005"</f>
        <v>15056855005</v>
      </c>
      <c r="C3247" t="s">
        <v>1</v>
      </c>
    </row>
    <row r="3248" spans="1:3" x14ac:dyDescent="0.2">
      <c r="A3248" t="s">
        <v>3135</v>
      </c>
      <c r="B3248" t="str">
        <f>"18646474344"</f>
        <v>18646474344</v>
      </c>
      <c r="C3248" t="s">
        <v>1</v>
      </c>
    </row>
    <row r="3249" spans="1:3" x14ac:dyDescent="0.2">
      <c r="A3249" t="s">
        <v>3136</v>
      </c>
      <c r="B3249" t="str">
        <f>"13094068987"</f>
        <v>13094068987</v>
      </c>
      <c r="C3249" t="s">
        <v>1</v>
      </c>
    </row>
    <row r="3250" spans="1:3" x14ac:dyDescent="0.2">
      <c r="A3250" t="s">
        <v>3137</v>
      </c>
      <c r="B3250" t="str">
        <f>"17685165181"</f>
        <v>17685165181</v>
      </c>
      <c r="C3250" t="s">
        <v>1</v>
      </c>
    </row>
    <row r="3251" spans="1:3" x14ac:dyDescent="0.2">
      <c r="A3251" t="s">
        <v>3138</v>
      </c>
      <c r="B3251" t="str">
        <f>"13517271585"</f>
        <v>13517271585</v>
      </c>
      <c r="C3251" t="s">
        <v>1</v>
      </c>
    </row>
    <row r="3252" spans="1:3" x14ac:dyDescent="0.2">
      <c r="A3252" t="s">
        <v>1558</v>
      </c>
      <c r="B3252" t="str">
        <f>"13987316329"</f>
        <v>13987316329</v>
      </c>
      <c r="C3252" t="s">
        <v>1</v>
      </c>
    </row>
    <row r="3253" spans="1:3" x14ac:dyDescent="0.2">
      <c r="A3253" t="s">
        <v>3139</v>
      </c>
      <c r="B3253" t="str">
        <f>"15026685342"</f>
        <v>15026685342</v>
      </c>
      <c r="C3253" t="s">
        <v>1</v>
      </c>
    </row>
    <row r="3254" spans="1:3" x14ac:dyDescent="0.2">
      <c r="A3254" t="s">
        <v>3140</v>
      </c>
      <c r="B3254" t="str">
        <f>"15563293771"</f>
        <v>15563293771</v>
      </c>
      <c r="C3254" t="s">
        <v>1</v>
      </c>
    </row>
    <row r="3255" spans="1:3" x14ac:dyDescent="0.2">
      <c r="A3255" t="s">
        <v>3141</v>
      </c>
      <c r="B3255" t="str">
        <f>"18911206120"</f>
        <v>18911206120</v>
      </c>
      <c r="C3255" t="s">
        <v>1</v>
      </c>
    </row>
    <row r="3256" spans="1:3" x14ac:dyDescent="0.2">
      <c r="A3256" t="s">
        <v>3142</v>
      </c>
      <c r="B3256" t="str">
        <f>"17601398117"</f>
        <v>17601398117</v>
      </c>
      <c r="C3256" t="s">
        <v>1</v>
      </c>
    </row>
    <row r="3257" spans="1:3" x14ac:dyDescent="0.2">
      <c r="A3257" t="s">
        <v>3143</v>
      </c>
      <c r="B3257" t="str">
        <f>"18583111445"</f>
        <v>18583111445</v>
      </c>
      <c r="C3257" t="s">
        <v>1</v>
      </c>
    </row>
    <row r="3258" spans="1:3" x14ac:dyDescent="0.2">
      <c r="A3258" t="s">
        <v>3144</v>
      </c>
      <c r="B3258" t="str">
        <f>"13438265671"</f>
        <v>13438265671</v>
      </c>
      <c r="C3258" t="s">
        <v>1</v>
      </c>
    </row>
    <row r="3259" spans="1:3" x14ac:dyDescent="0.2">
      <c r="A3259" t="s">
        <v>3145</v>
      </c>
      <c r="B3259" t="str">
        <f>"18360534069"</f>
        <v>18360534069</v>
      </c>
      <c r="C3259" t="s">
        <v>1</v>
      </c>
    </row>
    <row r="3260" spans="1:3" x14ac:dyDescent="0.2">
      <c r="A3260" t="s">
        <v>3146</v>
      </c>
      <c r="B3260" t="str">
        <f>"13467000700"</f>
        <v>13467000700</v>
      </c>
      <c r="C3260" t="s">
        <v>1</v>
      </c>
    </row>
    <row r="3261" spans="1:3" x14ac:dyDescent="0.2">
      <c r="A3261" t="s">
        <v>3147</v>
      </c>
      <c r="B3261" t="str">
        <f>"13983039410"</f>
        <v>13983039410</v>
      </c>
      <c r="C3261" t="s">
        <v>1</v>
      </c>
    </row>
    <row r="3262" spans="1:3" x14ac:dyDescent="0.2">
      <c r="A3262" t="s">
        <v>3148</v>
      </c>
      <c r="B3262" t="str">
        <f>"13720993411"</f>
        <v>13720993411</v>
      </c>
      <c r="C3262" t="s">
        <v>1</v>
      </c>
    </row>
    <row r="3263" spans="1:3" x14ac:dyDescent="0.2">
      <c r="A3263" t="s">
        <v>3149</v>
      </c>
      <c r="B3263" t="str">
        <f>"13489303069"</f>
        <v>13489303069</v>
      </c>
      <c r="C3263" t="s">
        <v>1</v>
      </c>
    </row>
    <row r="3264" spans="1:3" x14ac:dyDescent="0.2">
      <c r="A3264" t="s">
        <v>3150</v>
      </c>
      <c r="B3264" t="str">
        <f>"13279839916"</f>
        <v>13279839916</v>
      </c>
      <c r="C3264" t="s">
        <v>1</v>
      </c>
    </row>
    <row r="3265" spans="1:3" x14ac:dyDescent="0.2">
      <c r="A3265" t="s">
        <v>3151</v>
      </c>
      <c r="B3265" t="str">
        <f>"13730992579"</f>
        <v>13730992579</v>
      </c>
      <c r="C3265" t="s">
        <v>1</v>
      </c>
    </row>
    <row r="3266" spans="1:3" x14ac:dyDescent="0.2">
      <c r="A3266" t="s">
        <v>3152</v>
      </c>
      <c r="B3266" t="str">
        <f>"13922018822"</f>
        <v>13922018822</v>
      </c>
      <c r="C3266" t="s">
        <v>1</v>
      </c>
    </row>
    <row r="3267" spans="1:3" x14ac:dyDescent="0.2">
      <c r="A3267" t="s">
        <v>3153</v>
      </c>
      <c r="B3267" t="str">
        <f>"15899939262"</f>
        <v>15899939262</v>
      </c>
      <c r="C3267" t="s">
        <v>1</v>
      </c>
    </row>
    <row r="3268" spans="1:3" x14ac:dyDescent="0.2">
      <c r="A3268" t="s">
        <v>3154</v>
      </c>
      <c r="B3268" t="str">
        <f>"15041332345"</f>
        <v>15041332345</v>
      </c>
      <c r="C3268" t="s">
        <v>1</v>
      </c>
    </row>
    <row r="3269" spans="1:3" x14ac:dyDescent="0.2">
      <c r="A3269" t="s">
        <v>3155</v>
      </c>
      <c r="B3269" t="str">
        <f>"18907251079"</f>
        <v>18907251079</v>
      </c>
      <c r="C3269" t="s">
        <v>1</v>
      </c>
    </row>
    <row r="3270" spans="1:3" x14ac:dyDescent="0.2">
      <c r="A3270" t="s">
        <v>3156</v>
      </c>
      <c r="B3270" t="str">
        <f>"15776718536"</f>
        <v>15776718536</v>
      </c>
      <c r="C3270" t="s">
        <v>1</v>
      </c>
    </row>
    <row r="3271" spans="1:3" x14ac:dyDescent="0.2">
      <c r="A3271" t="s">
        <v>3157</v>
      </c>
      <c r="B3271" t="str">
        <f>"18435114356"</f>
        <v>18435114356</v>
      </c>
      <c r="C3271" t="s">
        <v>1</v>
      </c>
    </row>
    <row r="3272" spans="1:3" x14ac:dyDescent="0.2">
      <c r="A3272" t="s">
        <v>3158</v>
      </c>
      <c r="B3272" t="str">
        <f>"15990201035"</f>
        <v>15990201035</v>
      </c>
      <c r="C3272" t="s">
        <v>1</v>
      </c>
    </row>
    <row r="3273" spans="1:3" x14ac:dyDescent="0.2">
      <c r="A3273" t="s">
        <v>3159</v>
      </c>
      <c r="B3273" t="str">
        <f>"15596639920"</f>
        <v>15596639920</v>
      </c>
      <c r="C3273" t="s">
        <v>1</v>
      </c>
    </row>
    <row r="3274" spans="1:3" x14ac:dyDescent="0.2">
      <c r="A3274" t="s">
        <v>3160</v>
      </c>
      <c r="B3274" t="str">
        <f>"18789589965"</f>
        <v>18789589965</v>
      </c>
      <c r="C3274" t="s">
        <v>1</v>
      </c>
    </row>
    <row r="3275" spans="1:3" x14ac:dyDescent="0.2">
      <c r="A3275" t="s">
        <v>3161</v>
      </c>
      <c r="B3275" t="str">
        <f>"13663804793"</f>
        <v>13663804793</v>
      </c>
      <c r="C3275" t="s">
        <v>1</v>
      </c>
    </row>
    <row r="3276" spans="1:3" x14ac:dyDescent="0.2">
      <c r="A3276" t="s">
        <v>3162</v>
      </c>
      <c r="B3276" t="str">
        <f>"18671481602"</f>
        <v>18671481602</v>
      </c>
      <c r="C3276" t="s">
        <v>1</v>
      </c>
    </row>
    <row r="3277" spans="1:3" x14ac:dyDescent="0.2">
      <c r="A3277" t="s">
        <v>3163</v>
      </c>
      <c r="B3277" t="str">
        <f>"18842370462"</f>
        <v>18842370462</v>
      </c>
      <c r="C3277" t="s">
        <v>1</v>
      </c>
    </row>
    <row r="3278" spans="1:3" x14ac:dyDescent="0.2">
      <c r="A3278" t="s">
        <v>3164</v>
      </c>
      <c r="B3278" t="str">
        <f>"17612185527"</f>
        <v>17612185527</v>
      </c>
      <c r="C3278" t="s">
        <v>1</v>
      </c>
    </row>
    <row r="3279" spans="1:3" x14ac:dyDescent="0.2">
      <c r="A3279" t="s">
        <v>3165</v>
      </c>
      <c r="B3279" t="str">
        <f>"18351584581"</f>
        <v>18351584581</v>
      </c>
      <c r="C3279" t="s">
        <v>1</v>
      </c>
    </row>
    <row r="3280" spans="1:3" x14ac:dyDescent="0.2">
      <c r="A3280" t="s">
        <v>3166</v>
      </c>
      <c r="B3280" t="str">
        <f>"18859682068"</f>
        <v>18859682068</v>
      </c>
      <c r="C3280" t="s">
        <v>1</v>
      </c>
    </row>
    <row r="3281" spans="1:3" x14ac:dyDescent="0.2">
      <c r="A3281" t="s">
        <v>3167</v>
      </c>
      <c r="B3281" t="str">
        <f>"15504318665"</f>
        <v>15504318665</v>
      </c>
      <c r="C3281" t="s">
        <v>1</v>
      </c>
    </row>
    <row r="3282" spans="1:3" x14ac:dyDescent="0.2">
      <c r="A3282" t="s">
        <v>3168</v>
      </c>
      <c r="B3282" t="str">
        <f>"18652776720"</f>
        <v>18652776720</v>
      </c>
      <c r="C3282" t="s">
        <v>1</v>
      </c>
    </row>
    <row r="3283" spans="1:3" x14ac:dyDescent="0.2">
      <c r="A3283" t="s">
        <v>3169</v>
      </c>
      <c r="B3283" t="str">
        <f>"15008295155"</f>
        <v>15008295155</v>
      </c>
      <c r="C3283" t="s">
        <v>1</v>
      </c>
    </row>
    <row r="3284" spans="1:3" x14ac:dyDescent="0.2">
      <c r="A3284" t="s">
        <v>3170</v>
      </c>
      <c r="B3284" t="str">
        <f>"15059002501"</f>
        <v>15059002501</v>
      </c>
      <c r="C3284" t="s">
        <v>1</v>
      </c>
    </row>
    <row r="3285" spans="1:3" x14ac:dyDescent="0.2">
      <c r="A3285" t="s">
        <v>3171</v>
      </c>
      <c r="B3285" t="str">
        <f>"15057708629"</f>
        <v>15057708629</v>
      </c>
      <c r="C3285" t="s">
        <v>1</v>
      </c>
    </row>
    <row r="3286" spans="1:3" x14ac:dyDescent="0.2">
      <c r="A3286" t="s">
        <v>3172</v>
      </c>
      <c r="B3286" t="str">
        <f>"18316014861"</f>
        <v>18316014861</v>
      </c>
      <c r="C3286" t="s">
        <v>1</v>
      </c>
    </row>
    <row r="3287" spans="1:3" x14ac:dyDescent="0.2">
      <c r="A3287" t="s">
        <v>1968</v>
      </c>
      <c r="B3287" t="str">
        <f>"15149377736"</f>
        <v>15149377736</v>
      </c>
      <c r="C3287" t="s">
        <v>1</v>
      </c>
    </row>
    <row r="3288" spans="1:3" x14ac:dyDescent="0.2">
      <c r="A3288" t="s">
        <v>3173</v>
      </c>
      <c r="B3288" t="str">
        <f>"13458452356"</f>
        <v>13458452356</v>
      </c>
      <c r="C3288" t="s">
        <v>1</v>
      </c>
    </row>
    <row r="3289" spans="1:3" x14ac:dyDescent="0.2">
      <c r="A3289" t="s">
        <v>3174</v>
      </c>
      <c r="B3289" t="str">
        <f>"13616960221"</f>
        <v>13616960221</v>
      </c>
      <c r="C3289" t="s">
        <v>1</v>
      </c>
    </row>
    <row r="3290" spans="1:3" x14ac:dyDescent="0.2">
      <c r="A3290" t="s">
        <v>3175</v>
      </c>
      <c r="B3290" t="str">
        <f>"13735617325"</f>
        <v>13735617325</v>
      </c>
      <c r="C3290" t="s">
        <v>1</v>
      </c>
    </row>
    <row r="3291" spans="1:3" x14ac:dyDescent="0.2">
      <c r="A3291" t="s">
        <v>3176</v>
      </c>
      <c r="B3291" t="str">
        <f>"18844467234"</f>
        <v>18844467234</v>
      </c>
      <c r="C3291" t="s">
        <v>1</v>
      </c>
    </row>
    <row r="3292" spans="1:3" x14ac:dyDescent="0.2">
      <c r="A3292" t="s">
        <v>3177</v>
      </c>
      <c r="B3292" t="str">
        <f>"18924605150"</f>
        <v>18924605150</v>
      </c>
      <c r="C3292" t="s">
        <v>1</v>
      </c>
    </row>
    <row r="3293" spans="1:3" x14ac:dyDescent="0.2">
      <c r="A3293" t="s">
        <v>3178</v>
      </c>
      <c r="B3293" t="str">
        <f>"13623674509"</f>
        <v>13623674509</v>
      </c>
      <c r="C3293" t="s">
        <v>1</v>
      </c>
    </row>
    <row r="3294" spans="1:3" x14ac:dyDescent="0.2">
      <c r="A3294" t="s">
        <v>3179</v>
      </c>
      <c r="B3294" t="str">
        <f>"18500399819"</f>
        <v>18500399819</v>
      </c>
      <c r="C3294" t="s">
        <v>1</v>
      </c>
    </row>
    <row r="3295" spans="1:3" x14ac:dyDescent="0.2">
      <c r="A3295" t="s">
        <v>3180</v>
      </c>
      <c r="B3295" t="str">
        <f>"18270494993"</f>
        <v>18270494993</v>
      </c>
      <c r="C3295" t="s">
        <v>1</v>
      </c>
    </row>
    <row r="3296" spans="1:3" x14ac:dyDescent="0.2">
      <c r="A3296" t="s">
        <v>3181</v>
      </c>
      <c r="B3296" t="str">
        <f>"17625709056"</f>
        <v>17625709056</v>
      </c>
      <c r="C3296" t="s">
        <v>1</v>
      </c>
    </row>
    <row r="3297" spans="1:3" x14ac:dyDescent="0.2">
      <c r="A3297" t="s">
        <v>3182</v>
      </c>
      <c r="B3297" t="str">
        <f>"15899551053"</f>
        <v>15899551053</v>
      </c>
      <c r="C3297" t="s">
        <v>1</v>
      </c>
    </row>
    <row r="3298" spans="1:3" x14ac:dyDescent="0.2">
      <c r="A3298" t="s">
        <v>3183</v>
      </c>
      <c r="B3298" t="str">
        <f>"13888404745"</f>
        <v>13888404745</v>
      </c>
      <c r="C3298" t="s">
        <v>1</v>
      </c>
    </row>
    <row r="3299" spans="1:3" x14ac:dyDescent="0.2">
      <c r="A3299" t="s">
        <v>3184</v>
      </c>
      <c r="B3299" t="str">
        <f>"13967137802"</f>
        <v>13967137802</v>
      </c>
      <c r="C3299" t="s">
        <v>1</v>
      </c>
    </row>
    <row r="3300" spans="1:3" x14ac:dyDescent="0.2">
      <c r="A3300" t="s">
        <v>3185</v>
      </c>
      <c r="B3300" t="str">
        <f>"15090828611"</f>
        <v>15090828611</v>
      </c>
      <c r="C3300" t="s">
        <v>1</v>
      </c>
    </row>
    <row r="3301" spans="1:3" x14ac:dyDescent="0.2">
      <c r="A3301" t="s">
        <v>859</v>
      </c>
      <c r="B3301" t="str">
        <f>"13961379853"</f>
        <v>13961379853</v>
      </c>
      <c r="C3301" t="s">
        <v>1</v>
      </c>
    </row>
    <row r="3302" spans="1:3" x14ac:dyDescent="0.2">
      <c r="A3302" t="s">
        <v>3186</v>
      </c>
      <c r="B3302" t="str">
        <f>"13802829664"</f>
        <v>13802829664</v>
      </c>
      <c r="C3302" t="s">
        <v>1</v>
      </c>
    </row>
    <row r="3303" spans="1:3" x14ac:dyDescent="0.2">
      <c r="A3303" t="s">
        <v>3187</v>
      </c>
      <c r="B3303" t="str">
        <f>"13401040801"</f>
        <v>13401040801</v>
      </c>
      <c r="C3303" t="s">
        <v>1</v>
      </c>
    </row>
    <row r="3304" spans="1:3" x14ac:dyDescent="0.2">
      <c r="A3304" t="s">
        <v>3188</v>
      </c>
      <c r="B3304" t="str">
        <f>"18386654457"</f>
        <v>18386654457</v>
      </c>
      <c r="C3304" t="s">
        <v>1</v>
      </c>
    </row>
    <row r="3305" spans="1:3" x14ac:dyDescent="0.2">
      <c r="A3305" t="s">
        <v>755</v>
      </c>
      <c r="B3305" t="str">
        <f>"15214598906"</f>
        <v>15214598906</v>
      </c>
      <c r="C3305" t="s">
        <v>1</v>
      </c>
    </row>
    <row r="3306" spans="1:3" x14ac:dyDescent="0.2">
      <c r="A3306" t="s">
        <v>3189</v>
      </c>
      <c r="B3306" t="str">
        <f>"18081281966"</f>
        <v>18081281966</v>
      </c>
      <c r="C3306" t="s">
        <v>1</v>
      </c>
    </row>
    <row r="3307" spans="1:3" x14ac:dyDescent="0.2">
      <c r="A3307" t="s">
        <v>3190</v>
      </c>
      <c r="B3307" t="str">
        <f>"14769027861"</f>
        <v>14769027861</v>
      </c>
      <c r="C3307" t="s">
        <v>1</v>
      </c>
    </row>
    <row r="3308" spans="1:3" x14ac:dyDescent="0.2">
      <c r="A3308" t="s">
        <v>3191</v>
      </c>
      <c r="B3308" t="str">
        <f>"15004900910"</f>
        <v>15004900910</v>
      </c>
      <c r="C3308" t="s">
        <v>1</v>
      </c>
    </row>
    <row r="3309" spans="1:3" x14ac:dyDescent="0.2">
      <c r="A3309" t="s">
        <v>3192</v>
      </c>
      <c r="B3309" t="str">
        <f>"13201718171"</f>
        <v>13201718171</v>
      </c>
      <c r="C3309" t="s">
        <v>1</v>
      </c>
    </row>
    <row r="3310" spans="1:3" x14ac:dyDescent="0.2">
      <c r="A3310" t="s">
        <v>3193</v>
      </c>
      <c r="B3310" t="str">
        <f>"18210228725"</f>
        <v>18210228725</v>
      </c>
      <c r="C3310" t="s">
        <v>1</v>
      </c>
    </row>
    <row r="3311" spans="1:3" x14ac:dyDescent="0.2">
      <c r="A3311" t="s">
        <v>3194</v>
      </c>
      <c r="B3311" t="str">
        <f>"18735625711"</f>
        <v>18735625711</v>
      </c>
      <c r="C3311" t="s">
        <v>1</v>
      </c>
    </row>
    <row r="3312" spans="1:3" x14ac:dyDescent="0.2">
      <c r="A3312" t="s">
        <v>3195</v>
      </c>
      <c r="B3312" t="str">
        <f>"18751998286"</f>
        <v>18751998286</v>
      </c>
      <c r="C3312" t="s">
        <v>1</v>
      </c>
    </row>
    <row r="3313" spans="1:3" x14ac:dyDescent="0.2">
      <c r="A3313" t="s">
        <v>3196</v>
      </c>
      <c r="B3313" t="str">
        <f>"18253665223"</f>
        <v>18253665223</v>
      </c>
      <c r="C3313" t="s">
        <v>1</v>
      </c>
    </row>
    <row r="3314" spans="1:3" x14ac:dyDescent="0.2">
      <c r="A3314" t="s">
        <v>3197</v>
      </c>
      <c r="B3314" t="str">
        <f>"13117659386"</f>
        <v>13117659386</v>
      </c>
      <c r="C3314" t="s">
        <v>1</v>
      </c>
    </row>
    <row r="3315" spans="1:3" x14ac:dyDescent="0.2">
      <c r="A3315" t="s">
        <v>3198</v>
      </c>
      <c r="B3315" t="str">
        <f>"17677388422"</f>
        <v>17677388422</v>
      </c>
      <c r="C3315" t="s">
        <v>1</v>
      </c>
    </row>
    <row r="3316" spans="1:3" x14ac:dyDescent="0.2">
      <c r="A3316" t="s">
        <v>3199</v>
      </c>
      <c r="B3316" t="str">
        <f>"15867897482"</f>
        <v>15867897482</v>
      </c>
      <c r="C3316" t="s">
        <v>1</v>
      </c>
    </row>
    <row r="3317" spans="1:3" x14ac:dyDescent="0.2">
      <c r="A3317" t="s">
        <v>3200</v>
      </c>
      <c r="B3317" t="str">
        <f>"17535258444"</f>
        <v>17535258444</v>
      </c>
      <c r="C3317" t="s">
        <v>1</v>
      </c>
    </row>
    <row r="3318" spans="1:3" x14ac:dyDescent="0.2">
      <c r="A3318" t="s">
        <v>3201</v>
      </c>
      <c r="B3318" t="str">
        <f>"13596934270"</f>
        <v>13596934270</v>
      </c>
      <c r="C3318" t="s">
        <v>1</v>
      </c>
    </row>
    <row r="3319" spans="1:3" x14ac:dyDescent="0.2">
      <c r="A3319" t="s">
        <v>3202</v>
      </c>
      <c r="B3319" t="str">
        <f>"15072084357"</f>
        <v>15072084357</v>
      </c>
      <c r="C3319" t="s">
        <v>1</v>
      </c>
    </row>
    <row r="3320" spans="1:3" x14ac:dyDescent="0.2">
      <c r="A3320" t="s">
        <v>3203</v>
      </c>
      <c r="B3320" t="str">
        <f>"13882389787"</f>
        <v>13882389787</v>
      </c>
      <c r="C3320" t="s">
        <v>1</v>
      </c>
    </row>
    <row r="3321" spans="1:3" x14ac:dyDescent="0.2">
      <c r="A3321" t="s">
        <v>3204</v>
      </c>
      <c r="B3321" t="str">
        <f>"18668178609"</f>
        <v>18668178609</v>
      </c>
      <c r="C3321" t="s">
        <v>1</v>
      </c>
    </row>
    <row r="3322" spans="1:3" x14ac:dyDescent="0.2">
      <c r="A3322" t="s">
        <v>3205</v>
      </c>
      <c r="B3322" t="str">
        <f>"13994990515"</f>
        <v>13994990515</v>
      </c>
      <c r="C3322" t="s">
        <v>1</v>
      </c>
    </row>
    <row r="3323" spans="1:3" x14ac:dyDescent="0.2">
      <c r="A3323" t="s">
        <v>3206</v>
      </c>
      <c r="B3323" t="str">
        <f>"15971191056"</f>
        <v>15971191056</v>
      </c>
      <c r="C3323" t="s">
        <v>1</v>
      </c>
    </row>
    <row r="3324" spans="1:3" x14ac:dyDescent="0.2">
      <c r="A3324" t="s">
        <v>3207</v>
      </c>
      <c r="B3324" t="str">
        <f>"18990621670"</f>
        <v>18990621670</v>
      </c>
      <c r="C3324" t="s">
        <v>1</v>
      </c>
    </row>
    <row r="3325" spans="1:3" x14ac:dyDescent="0.2">
      <c r="A3325" t="s">
        <v>3208</v>
      </c>
      <c r="B3325" t="str">
        <f>"15068136952"</f>
        <v>15068136952</v>
      </c>
      <c r="C3325" t="s">
        <v>1</v>
      </c>
    </row>
    <row r="3326" spans="1:3" x14ac:dyDescent="0.2">
      <c r="A3326" t="s">
        <v>3209</v>
      </c>
      <c r="B3326" t="str">
        <f>"15041844425"</f>
        <v>15041844425</v>
      </c>
      <c r="C3326" t="s">
        <v>1</v>
      </c>
    </row>
    <row r="3327" spans="1:3" x14ac:dyDescent="0.2">
      <c r="A3327" t="s">
        <v>3210</v>
      </c>
      <c r="B3327" t="str">
        <f>"15207090337"</f>
        <v>15207090337</v>
      </c>
      <c r="C3327" t="s">
        <v>1</v>
      </c>
    </row>
    <row r="3328" spans="1:3" x14ac:dyDescent="0.2">
      <c r="A3328" t="s">
        <v>3211</v>
      </c>
      <c r="B3328" t="str">
        <f>"15636208787"</f>
        <v>15636208787</v>
      </c>
      <c r="C3328" t="s">
        <v>1</v>
      </c>
    </row>
    <row r="3329" spans="1:3" x14ac:dyDescent="0.2">
      <c r="A3329" t="s">
        <v>3212</v>
      </c>
      <c r="B3329" t="str">
        <f>"15767069973"</f>
        <v>15767069973</v>
      </c>
      <c r="C3329" t="s">
        <v>1</v>
      </c>
    </row>
    <row r="3330" spans="1:3" x14ac:dyDescent="0.2">
      <c r="A3330" t="s">
        <v>3213</v>
      </c>
      <c r="B3330" t="str">
        <f>"13926738805"</f>
        <v>13926738805</v>
      </c>
      <c r="C3330" t="s">
        <v>1</v>
      </c>
    </row>
    <row r="3331" spans="1:3" x14ac:dyDescent="0.2">
      <c r="A3331" t="s">
        <v>3214</v>
      </c>
      <c r="B3331" t="str">
        <f>"18632657510"</f>
        <v>18632657510</v>
      </c>
      <c r="C3331" t="s">
        <v>1</v>
      </c>
    </row>
    <row r="3332" spans="1:3" x14ac:dyDescent="0.2">
      <c r="A3332" t="s">
        <v>3215</v>
      </c>
      <c r="B3332" t="str">
        <f>"15737767677"</f>
        <v>15737767677</v>
      </c>
      <c r="C3332" t="s">
        <v>1</v>
      </c>
    </row>
    <row r="3333" spans="1:3" x14ac:dyDescent="0.2">
      <c r="A3333" t="s">
        <v>3216</v>
      </c>
      <c r="B3333" t="str">
        <f>"18303673137"</f>
        <v>18303673137</v>
      </c>
      <c r="C3333" t="s">
        <v>1</v>
      </c>
    </row>
    <row r="3334" spans="1:3" x14ac:dyDescent="0.2">
      <c r="A3334" t="s">
        <v>3217</v>
      </c>
      <c r="B3334" t="str">
        <f>"18797338841"</f>
        <v>18797338841</v>
      </c>
      <c r="C3334" t="s">
        <v>1</v>
      </c>
    </row>
    <row r="3335" spans="1:3" x14ac:dyDescent="0.2">
      <c r="A3335" t="s">
        <v>3218</v>
      </c>
      <c r="B3335" t="str">
        <f>"15809661008"</f>
        <v>15809661008</v>
      </c>
      <c r="C3335" t="s">
        <v>1</v>
      </c>
    </row>
    <row r="3336" spans="1:3" x14ac:dyDescent="0.2">
      <c r="A3336" t="s">
        <v>3219</v>
      </c>
      <c r="B3336" t="str">
        <f>"15041112161"</f>
        <v>15041112161</v>
      </c>
      <c r="C3336" t="s">
        <v>1</v>
      </c>
    </row>
    <row r="3337" spans="1:3" x14ac:dyDescent="0.2">
      <c r="A3337" t="s">
        <v>3220</v>
      </c>
      <c r="B3337" t="str">
        <f>"18721651886"</f>
        <v>18721651886</v>
      </c>
      <c r="C3337" t="s">
        <v>1</v>
      </c>
    </row>
    <row r="3338" spans="1:3" x14ac:dyDescent="0.2">
      <c r="A3338" t="s">
        <v>3221</v>
      </c>
      <c r="B3338" t="str">
        <f>"15225471238"</f>
        <v>15225471238</v>
      </c>
      <c r="C3338" t="s">
        <v>1</v>
      </c>
    </row>
    <row r="3339" spans="1:3" x14ac:dyDescent="0.2">
      <c r="A3339" t="s">
        <v>3222</v>
      </c>
      <c r="B3339" t="str">
        <f>"15912306751"</f>
        <v>15912306751</v>
      </c>
      <c r="C3339" t="s">
        <v>1</v>
      </c>
    </row>
    <row r="3340" spans="1:3" x14ac:dyDescent="0.2">
      <c r="A3340" t="s">
        <v>3223</v>
      </c>
      <c r="B3340" t="str">
        <f>"13266780040"</f>
        <v>13266780040</v>
      </c>
      <c r="C3340" t="s">
        <v>1</v>
      </c>
    </row>
    <row r="3341" spans="1:3" x14ac:dyDescent="0.2">
      <c r="A3341" t="s">
        <v>3224</v>
      </c>
      <c r="B3341" t="str">
        <f>"13722920868"</f>
        <v>13722920868</v>
      </c>
      <c r="C3341" t="s">
        <v>1</v>
      </c>
    </row>
    <row r="3342" spans="1:3" x14ac:dyDescent="0.2">
      <c r="A3342" t="s">
        <v>3225</v>
      </c>
      <c r="B3342" t="str">
        <f>"18167872605"</f>
        <v>18167872605</v>
      </c>
      <c r="C3342" t="s">
        <v>1</v>
      </c>
    </row>
    <row r="3343" spans="1:3" x14ac:dyDescent="0.2">
      <c r="A3343" t="s">
        <v>3226</v>
      </c>
      <c r="B3343" t="str">
        <f>"18699910373"</f>
        <v>18699910373</v>
      </c>
      <c r="C3343" t="s">
        <v>1</v>
      </c>
    </row>
    <row r="3344" spans="1:3" x14ac:dyDescent="0.2">
      <c r="A3344" t="s">
        <v>3227</v>
      </c>
      <c r="B3344" t="str">
        <f>"13719236433"</f>
        <v>13719236433</v>
      </c>
      <c r="C3344" t="s">
        <v>1</v>
      </c>
    </row>
    <row r="3345" spans="1:3" x14ac:dyDescent="0.2">
      <c r="A3345" t="s">
        <v>3228</v>
      </c>
      <c r="B3345" t="str">
        <f>"18382327518"</f>
        <v>18382327518</v>
      </c>
      <c r="C3345" t="s">
        <v>1</v>
      </c>
    </row>
    <row r="3346" spans="1:3" x14ac:dyDescent="0.2">
      <c r="A3346" t="s">
        <v>3229</v>
      </c>
      <c r="B3346" t="str">
        <f>"13156577377"</f>
        <v>13156577377</v>
      </c>
      <c r="C3346" t="s">
        <v>1</v>
      </c>
    </row>
    <row r="3347" spans="1:3" x14ac:dyDescent="0.2">
      <c r="A3347" t="s">
        <v>3230</v>
      </c>
      <c r="B3347" t="str">
        <f>"17625972351"</f>
        <v>17625972351</v>
      </c>
      <c r="C3347" t="s">
        <v>1</v>
      </c>
    </row>
    <row r="3348" spans="1:3" x14ac:dyDescent="0.2">
      <c r="A3348" t="s">
        <v>3231</v>
      </c>
      <c r="B3348" t="str">
        <f>"13131633171"</f>
        <v>13131633171</v>
      </c>
      <c r="C3348" t="s">
        <v>1</v>
      </c>
    </row>
    <row r="3349" spans="1:3" x14ac:dyDescent="0.2">
      <c r="A3349" t="s">
        <v>3232</v>
      </c>
      <c r="B3349" t="str">
        <f>"13159373118"</f>
        <v>13159373118</v>
      </c>
      <c r="C3349" t="s">
        <v>1</v>
      </c>
    </row>
    <row r="3350" spans="1:3" x14ac:dyDescent="0.2">
      <c r="A3350" t="s">
        <v>3233</v>
      </c>
      <c r="B3350" t="str">
        <f>"18387137520"</f>
        <v>18387137520</v>
      </c>
      <c r="C3350" t="s">
        <v>1</v>
      </c>
    </row>
    <row r="3351" spans="1:3" x14ac:dyDescent="0.2">
      <c r="A3351" t="s">
        <v>3234</v>
      </c>
      <c r="B3351" t="str">
        <f>"17673358078"</f>
        <v>17673358078</v>
      </c>
      <c r="C3351" t="s">
        <v>1</v>
      </c>
    </row>
    <row r="3352" spans="1:3" x14ac:dyDescent="0.2">
      <c r="A3352" t="s">
        <v>3235</v>
      </c>
      <c r="B3352" t="str">
        <f>"18697605588"</f>
        <v>18697605588</v>
      </c>
      <c r="C3352" t="s">
        <v>1</v>
      </c>
    </row>
    <row r="3353" spans="1:3" x14ac:dyDescent="0.2">
      <c r="A3353" t="s">
        <v>3236</v>
      </c>
      <c r="B3353" t="str">
        <f>"13402850141"</f>
        <v>13402850141</v>
      </c>
      <c r="C3353" t="s">
        <v>1</v>
      </c>
    </row>
    <row r="3354" spans="1:3" x14ac:dyDescent="0.2">
      <c r="A3354" t="s">
        <v>3237</v>
      </c>
      <c r="B3354" t="str">
        <f>"18181864893"</f>
        <v>18181864893</v>
      </c>
      <c r="C3354" t="s">
        <v>1</v>
      </c>
    </row>
    <row r="3355" spans="1:3" x14ac:dyDescent="0.2">
      <c r="A3355" t="s">
        <v>3238</v>
      </c>
      <c r="B3355" t="str">
        <f>"17636580984"</f>
        <v>17636580984</v>
      </c>
      <c r="C3355" t="s">
        <v>1</v>
      </c>
    </row>
    <row r="3356" spans="1:3" x14ac:dyDescent="0.2">
      <c r="A3356" t="s">
        <v>3239</v>
      </c>
      <c r="B3356" t="str">
        <f>"15727673376"</f>
        <v>15727673376</v>
      </c>
      <c r="C3356" t="s">
        <v>1</v>
      </c>
    </row>
    <row r="3357" spans="1:3" x14ac:dyDescent="0.2">
      <c r="A3357" t="s">
        <v>3240</v>
      </c>
      <c r="B3357" t="str">
        <f>"15551023078"</f>
        <v>15551023078</v>
      </c>
      <c r="C3357" t="s">
        <v>1</v>
      </c>
    </row>
    <row r="3358" spans="1:3" x14ac:dyDescent="0.2">
      <c r="A3358" t="s">
        <v>3241</v>
      </c>
      <c r="B3358" t="str">
        <f>"15166526619"</f>
        <v>15166526619</v>
      </c>
      <c r="C3358" t="s">
        <v>1</v>
      </c>
    </row>
    <row r="3359" spans="1:3" x14ac:dyDescent="0.2">
      <c r="A3359" t="s">
        <v>3242</v>
      </c>
      <c r="B3359" t="str">
        <f>"15102982558"</f>
        <v>15102982558</v>
      </c>
      <c r="C3359" t="s">
        <v>1</v>
      </c>
    </row>
    <row r="3360" spans="1:3" x14ac:dyDescent="0.2">
      <c r="A3360" t="s">
        <v>3243</v>
      </c>
      <c r="B3360" t="str">
        <f>"17560394958"</f>
        <v>17560394958</v>
      </c>
      <c r="C3360" t="s">
        <v>1</v>
      </c>
    </row>
    <row r="3361" spans="1:3" x14ac:dyDescent="0.2">
      <c r="A3361" t="s">
        <v>3244</v>
      </c>
      <c r="B3361" t="str">
        <f>"15217559639"</f>
        <v>15217559639</v>
      </c>
      <c r="C3361" t="s">
        <v>1</v>
      </c>
    </row>
    <row r="3362" spans="1:3" x14ac:dyDescent="0.2">
      <c r="A3362" t="s">
        <v>3245</v>
      </c>
      <c r="B3362" t="str">
        <f>"18505666101"</f>
        <v>18505666101</v>
      </c>
      <c r="C3362" t="s">
        <v>1</v>
      </c>
    </row>
    <row r="3363" spans="1:3" x14ac:dyDescent="0.2">
      <c r="A3363" t="s">
        <v>3246</v>
      </c>
      <c r="B3363" t="str">
        <f>"15910053873"</f>
        <v>15910053873</v>
      </c>
      <c r="C3363" t="s">
        <v>1</v>
      </c>
    </row>
    <row r="3364" spans="1:3" x14ac:dyDescent="0.2">
      <c r="A3364" t="s">
        <v>3247</v>
      </c>
      <c r="B3364" t="str">
        <f>"18308621097"</f>
        <v>18308621097</v>
      </c>
      <c r="C3364" t="s">
        <v>1</v>
      </c>
    </row>
    <row r="3365" spans="1:3" x14ac:dyDescent="0.2">
      <c r="A3365" t="s">
        <v>3248</v>
      </c>
      <c r="B3365" t="str">
        <f>"18671538901"</f>
        <v>18671538901</v>
      </c>
      <c r="C3365" t="s">
        <v>1</v>
      </c>
    </row>
    <row r="3366" spans="1:3" x14ac:dyDescent="0.2">
      <c r="A3366" t="s">
        <v>3249</v>
      </c>
      <c r="B3366" t="str">
        <f>"15833093994"</f>
        <v>15833093994</v>
      </c>
      <c r="C3366" t="s">
        <v>1</v>
      </c>
    </row>
    <row r="3367" spans="1:3" x14ac:dyDescent="0.2">
      <c r="A3367" t="s">
        <v>3250</v>
      </c>
      <c r="B3367" t="str">
        <f>"15901822351"</f>
        <v>15901822351</v>
      </c>
      <c r="C3367" t="s">
        <v>1</v>
      </c>
    </row>
    <row r="3368" spans="1:3" x14ac:dyDescent="0.2">
      <c r="A3368" t="s">
        <v>3251</v>
      </c>
      <c r="B3368" t="str">
        <f>"18885161772"</f>
        <v>18885161772</v>
      </c>
      <c r="C3368" t="s">
        <v>1</v>
      </c>
    </row>
    <row r="3369" spans="1:3" x14ac:dyDescent="0.2">
      <c r="A3369" t="s">
        <v>3097</v>
      </c>
      <c r="B3369" t="str">
        <f>"15014049650"</f>
        <v>15014049650</v>
      </c>
      <c r="C3369" t="s">
        <v>1</v>
      </c>
    </row>
    <row r="3370" spans="1:3" x14ac:dyDescent="0.2">
      <c r="A3370" t="s">
        <v>3252</v>
      </c>
      <c r="B3370" t="str">
        <f>"17865185132"</f>
        <v>17865185132</v>
      </c>
      <c r="C3370" t="s">
        <v>1</v>
      </c>
    </row>
    <row r="3371" spans="1:3" x14ac:dyDescent="0.2">
      <c r="A3371" t="s">
        <v>3253</v>
      </c>
      <c r="B3371" t="str">
        <f>"15294731386"</f>
        <v>15294731386</v>
      </c>
      <c r="C3371" t="s">
        <v>1</v>
      </c>
    </row>
    <row r="3372" spans="1:3" x14ac:dyDescent="0.2">
      <c r="A3372" t="s">
        <v>3254</v>
      </c>
      <c r="B3372" t="str">
        <f>"18761787840"</f>
        <v>18761787840</v>
      </c>
      <c r="C3372" t="s">
        <v>1</v>
      </c>
    </row>
    <row r="3373" spans="1:3" x14ac:dyDescent="0.2">
      <c r="A3373" t="s">
        <v>3255</v>
      </c>
      <c r="B3373" t="str">
        <f>"13626126380"</f>
        <v>13626126380</v>
      </c>
      <c r="C3373" t="s">
        <v>1</v>
      </c>
    </row>
    <row r="3374" spans="1:3" x14ac:dyDescent="0.2">
      <c r="A3374" t="s">
        <v>3256</v>
      </c>
      <c r="B3374" t="str">
        <f>"18712175171"</f>
        <v>18712175171</v>
      </c>
      <c r="C3374" t="s">
        <v>1</v>
      </c>
    </row>
    <row r="3375" spans="1:3" x14ac:dyDescent="0.2">
      <c r="A3375" t="s">
        <v>3257</v>
      </c>
      <c r="B3375" t="str">
        <f>"13476785088"</f>
        <v>13476785088</v>
      </c>
      <c r="C3375" t="s">
        <v>1</v>
      </c>
    </row>
    <row r="3376" spans="1:3" x14ac:dyDescent="0.2">
      <c r="A3376" t="s">
        <v>3258</v>
      </c>
      <c r="B3376" t="str">
        <f>"18766188091"</f>
        <v>18766188091</v>
      </c>
      <c r="C3376" t="s">
        <v>1</v>
      </c>
    </row>
    <row r="3377" spans="1:3" x14ac:dyDescent="0.2">
      <c r="A3377" t="s">
        <v>3259</v>
      </c>
      <c r="B3377" t="str">
        <f>"15023349291"</f>
        <v>15023349291</v>
      </c>
      <c r="C3377" t="s">
        <v>1</v>
      </c>
    </row>
    <row r="3378" spans="1:3" x14ac:dyDescent="0.2">
      <c r="A3378" t="s">
        <v>3260</v>
      </c>
      <c r="B3378" t="str">
        <f>"15519279996"</f>
        <v>15519279996</v>
      </c>
      <c r="C3378" t="s">
        <v>1</v>
      </c>
    </row>
    <row r="3379" spans="1:3" x14ac:dyDescent="0.2">
      <c r="A3379" t="s">
        <v>3261</v>
      </c>
      <c r="B3379" t="str">
        <f>"18582257404"</f>
        <v>18582257404</v>
      </c>
      <c r="C3379" t="s">
        <v>1</v>
      </c>
    </row>
    <row r="3380" spans="1:3" x14ac:dyDescent="0.2">
      <c r="A3380" t="s">
        <v>3262</v>
      </c>
      <c r="B3380" t="str">
        <f>"15883825025"</f>
        <v>15883825025</v>
      </c>
      <c r="C3380" t="s">
        <v>1</v>
      </c>
    </row>
    <row r="3381" spans="1:3" x14ac:dyDescent="0.2">
      <c r="A3381" t="s">
        <v>3263</v>
      </c>
      <c r="B3381" t="str">
        <f>"15587873678"</f>
        <v>15587873678</v>
      </c>
      <c r="C3381" t="s">
        <v>1</v>
      </c>
    </row>
    <row r="3382" spans="1:3" x14ac:dyDescent="0.2">
      <c r="A3382" t="s">
        <v>3264</v>
      </c>
      <c r="B3382" t="str">
        <f>"15050703396"</f>
        <v>15050703396</v>
      </c>
      <c r="C3382" t="s">
        <v>1</v>
      </c>
    </row>
    <row r="3383" spans="1:3" x14ac:dyDescent="0.2">
      <c r="A3383" t="s">
        <v>3265</v>
      </c>
      <c r="B3383" t="str">
        <f>"18607791414"</f>
        <v>18607791414</v>
      </c>
      <c r="C3383" t="s">
        <v>1</v>
      </c>
    </row>
    <row r="3384" spans="1:3" x14ac:dyDescent="0.2">
      <c r="A3384" t="s">
        <v>3266</v>
      </c>
      <c r="B3384" t="str">
        <f>"18675155571"</f>
        <v>18675155571</v>
      </c>
      <c r="C3384" t="s">
        <v>1</v>
      </c>
    </row>
    <row r="3385" spans="1:3" x14ac:dyDescent="0.2">
      <c r="A3385" t="s">
        <v>3267</v>
      </c>
      <c r="B3385" t="str">
        <f>"15920086396"</f>
        <v>15920086396</v>
      </c>
      <c r="C3385" t="s">
        <v>1</v>
      </c>
    </row>
    <row r="3386" spans="1:3" x14ac:dyDescent="0.2">
      <c r="A3386" t="s">
        <v>3268</v>
      </c>
      <c r="B3386" t="str">
        <f>"18252772268"</f>
        <v>18252772268</v>
      </c>
      <c r="C3386" t="s">
        <v>1</v>
      </c>
    </row>
    <row r="3387" spans="1:3" x14ac:dyDescent="0.2">
      <c r="A3387" t="s">
        <v>3269</v>
      </c>
      <c r="B3387" t="str">
        <f>"15706834081"</f>
        <v>15706834081</v>
      </c>
      <c r="C3387" t="s">
        <v>1</v>
      </c>
    </row>
    <row r="3388" spans="1:3" x14ac:dyDescent="0.2">
      <c r="A3388" t="s">
        <v>3270</v>
      </c>
      <c r="B3388" t="str">
        <f>"18759983551"</f>
        <v>18759983551</v>
      </c>
      <c r="C3388" t="s">
        <v>1</v>
      </c>
    </row>
    <row r="3389" spans="1:3" x14ac:dyDescent="0.2">
      <c r="A3389" t="s">
        <v>3271</v>
      </c>
      <c r="B3389" t="str">
        <f>"15973584929"</f>
        <v>15973584929</v>
      </c>
      <c r="C3389" t="s">
        <v>1</v>
      </c>
    </row>
    <row r="3390" spans="1:3" x14ac:dyDescent="0.2">
      <c r="A3390" t="s">
        <v>3272</v>
      </c>
      <c r="B3390" t="str">
        <f>"18889722272"</f>
        <v>18889722272</v>
      </c>
      <c r="C3390" t="s">
        <v>1</v>
      </c>
    </row>
    <row r="3391" spans="1:3" x14ac:dyDescent="0.2">
      <c r="A3391" t="s">
        <v>3273</v>
      </c>
      <c r="B3391" t="str">
        <f>"13083826920"</f>
        <v>13083826920</v>
      </c>
      <c r="C3391" t="s">
        <v>1</v>
      </c>
    </row>
    <row r="3392" spans="1:3" x14ac:dyDescent="0.2">
      <c r="A3392" t="s">
        <v>3274</v>
      </c>
      <c r="B3392" t="str">
        <f>"18204186655"</f>
        <v>18204186655</v>
      </c>
      <c r="C3392" t="s">
        <v>1</v>
      </c>
    </row>
    <row r="3393" spans="1:3" x14ac:dyDescent="0.2">
      <c r="A3393" t="s">
        <v>3275</v>
      </c>
      <c r="B3393" t="str">
        <f>"15651291503"</f>
        <v>15651291503</v>
      </c>
      <c r="C3393" t="s">
        <v>1</v>
      </c>
    </row>
    <row r="3394" spans="1:3" x14ac:dyDescent="0.2">
      <c r="A3394" t="s">
        <v>3276</v>
      </c>
      <c r="B3394" t="str">
        <f>"13689390365"</f>
        <v>13689390365</v>
      </c>
      <c r="C3394" t="s">
        <v>1</v>
      </c>
    </row>
    <row r="3395" spans="1:3" x14ac:dyDescent="0.2">
      <c r="A3395" t="s">
        <v>3277</v>
      </c>
      <c r="B3395" t="str">
        <f>"18766264018"</f>
        <v>18766264018</v>
      </c>
      <c r="C3395" t="s">
        <v>1</v>
      </c>
    </row>
    <row r="3396" spans="1:3" x14ac:dyDescent="0.2">
      <c r="A3396" t="s">
        <v>3278</v>
      </c>
      <c r="B3396" t="str">
        <f>"13825454417"</f>
        <v>13825454417</v>
      </c>
      <c r="C3396" t="s">
        <v>1</v>
      </c>
    </row>
    <row r="3397" spans="1:3" x14ac:dyDescent="0.2">
      <c r="A3397" t="s">
        <v>3279</v>
      </c>
      <c r="B3397" t="str">
        <f>"15113899465"</f>
        <v>15113899465</v>
      </c>
      <c r="C3397" t="s">
        <v>1</v>
      </c>
    </row>
    <row r="3398" spans="1:3" x14ac:dyDescent="0.2">
      <c r="A3398" t="s">
        <v>3280</v>
      </c>
      <c r="B3398" t="str">
        <f>"13927844413"</f>
        <v>13927844413</v>
      </c>
      <c r="C3398" t="s">
        <v>1</v>
      </c>
    </row>
    <row r="3399" spans="1:3" x14ac:dyDescent="0.2">
      <c r="A3399" t="s">
        <v>3281</v>
      </c>
      <c r="B3399" t="str">
        <f>"13167056503"</f>
        <v>13167056503</v>
      </c>
      <c r="C3399" t="s">
        <v>1</v>
      </c>
    </row>
    <row r="3400" spans="1:3" x14ac:dyDescent="0.2">
      <c r="A3400" t="s">
        <v>3282</v>
      </c>
      <c r="B3400" t="str">
        <f>"18678704383"</f>
        <v>18678704383</v>
      </c>
      <c r="C3400" t="s">
        <v>1</v>
      </c>
    </row>
    <row r="3401" spans="1:3" x14ac:dyDescent="0.2">
      <c r="A3401" t="s">
        <v>3283</v>
      </c>
      <c r="B3401" t="str">
        <f>"18861146224"</f>
        <v>18861146224</v>
      </c>
      <c r="C3401" t="s">
        <v>1</v>
      </c>
    </row>
    <row r="3402" spans="1:3" x14ac:dyDescent="0.2">
      <c r="A3402" t="s">
        <v>3284</v>
      </c>
      <c r="B3402" t="str">
        <f>"15829576855"</f>
        <v>15829576855</v>
      </c>
      <c r="C3402" t="s">
        <v>1</v>
      </c>
    </row>
    <row r="3403" spans="1:3" x14ac:dyDescent="0.2">
      <c r="A3403" t="s">
        <v>3285</v>
      </c>
      <c r="B3403" t="str">
        <f>"18899897125"</f>
        <v>18899897125</v>
      </c>
      <c r="C3403" t="s">
        <v>1</v>
      </c>
    </row>
    <row r="3404" spans="1:3" x14ac:dyDescent="0.2">
      <c r="A3404" t="s">
        <v>3286</v>
      </c>
      <c r="B3404" t="str">
        <f>"18842342399"</f>
        <v>18842342399</v>
      </c>
      <c r="C3404" t="s">
        <v>1</v>
      </c>
    </row>
    <row r="3405" spans="1:3" x14ac:dyDescent="0.2">
      <c r="A3405" t="s">
        <v>3287</v>
      </c>
      <c r="B3405" t="str">
        <f>"15597731101"</f>
        <v>15597731101</v>
      </c>
      <c r="C3405" t="s">
        <v>1</v>
      </c>
    </row>
    <row r="3406" spans="1:3" x14ac:dyDescent="0.2">
      <c r="A3406" t="s">
        <v>3288</v>
      </c>
      <c r="B3406" t="str">
        <f>"18883794212"</f>
        <v>18883794212</v>
      </c>
      <c r="C3406" t="s">
        <v>1</v>
      </c>
    </row>
    <row r="3407" spans="1:3" x14ac:dyDescent="0.2">
      <c r="A3407" t="s">
        <v>3289</v>
      </c>
      <c r="B3407" t="str">
        <f>"18780300063"</f>
        <v>18780300063</v>
      </c>
      <c r="C3407" t="s">
        <v>1</v>
      </c>
    </row>
    <row r="3408" spans="1:3" x14ac:dyDescent="0.2">
      <c r="A3408" t="s">
        <v>3290</v>
      </c>
      <c r="B3408" t="str">
        <f>"15822575102"</f>
        <v>15822575102</v>
      </c>
      <c r="C3408" t="s">
        <v>1</v>
      </c>
    </row>
    <row r="3409" spans="1:3" x14ac:dyDescent="0.2">
      <c r="A3409" t="s">
        <v>3291</v>
      </c>
      <c r="B3409" t="str">
        <f>"14768121105"</f>
        <v>14768121105</v>
      </c>
      <c r="C3409" t="s">
        <v>1</v>
      </c>
    </row>
    <row r="3410" spans="1:3" x14ac:dyDescent="0.2">
      <c r="A3410" t="s">
        <v>3292</v>
      </c>
      <c r="B3410" t="str">
        <f>"15015403936"</f>
        <v>15015403936</v>
      </c>
      <c r="C3410" t="s">
        <v>1</v>
      </c>
    </row>
    <row r="3411" spans="1:3" x14ac:dyDescent="0.2">
      <c r="A3411" t="s">
        <v>3293</v>
      </c>
      <c r="B3411" t="str">
        <f>"15159406293"</f>
        <v>15159406293</v>
      </c>
      <c r="C3411" t="s">
        <v>1</v>
      </c>
    </row>
    <row r="3412" spans="1:3" x14ac:dyDescent="0.2">
      <c r="A3412" t="s">
        <v>3294</v>
      </c>
      <c r="B3412" t="str">
        <f>"18923861783"</f>
        <v>18923861783</v>
      </c>
      <c r="C3412" t="s">
        <v>1</v>
      </c>
    </row>
    <row r="3413" spans="1:3" x14ac:dyDescent="0.2">
      <c r="A3413" t="s">
        <v>3295</v>
      </c>
      <c r="B3413" t="str">
        <f>"18585135716"</f>
        <v>18585135716</v>
      </c>
      <c r="C3413" t="s">
        <v>1</v>
      </c>
    </row>
    <row r="3414" spans="1:3" x14ac:dyDescent="0.2">
      <c r="A3414" t="s">
        <v>3296</v>
      </c>
      <c r="B3414" t="str">
        <f>"13128673091"</f>
        <v>13128673091</v>
      </c>
      <c r="C3414" t="s">
        <v>1</v>
      </c>
    </row>
    <row r="3415" spans="1:3" x14ac:dyDescent="0.2">
      <c r="A3415" t="s">
        <v>3297</v>
      </c>
      <c r="B3415" t="str">
        <f>"15082030066"</f>
        <v>15082030066</v>
      </c>
      <c r="C3415" t="s">
        <v>1</v>
      </c>
    </row>
    <row r="3416" spans="1:3" x14ac:dyDescent="0.2">
      <c r="A3416" t="s">
        <v>3298</v>
      </c>
      <c r="B3416" t="str">
        <f>"13760163989"</f>
        <v>13760163989</v>
      </c>
      <c r="C3416" t="s">
        <v>1</v>
      </c>
    </row>
    <row r="3417" spans="1:3" x14ac:dyDescent="0.2">
      <c r="A3417" t="s">
        <v>3299</v>
      </c>
      <c r="B3417" t="str">
        <f>"13403300598"</f>
        <v>13403300598</v>
      </c>
      <c r="C3417" t="s">
        <v>1</v>
      </c>
    </row>
    <row r="3418" spans="1:3" x14ac:dyDescent="0.2">
      <c r="A3418" t="s">
        <v>3300</v>
      </c>
      <c r="B3418" t="str">
        <f>"17786135740"</f>
        <v>17786135740</v>
      </c>
      <c r="C3418" t="s">
        <v>1</v>
      </c>
    </row>
    <row r="3419" spans="1:3" x14ac:dyDescent="0.2">
      <c r="A3419" t="s">
        <v>3301</v>
      </c>
      <c r="B3419" t="str">
        <f>"18181538054"</f>
        <v>18181538054</v>
      </c>
      <c r="C3419" t="s">
        <v>1</v>
      </c>
    </row>
    <row r="3420" spans="1:3" x14ac:dyDescent="0.2">
      <c r="A3420" t="s">
        <v>3302</v>
      </c>
      <c r="B3420" t="str">
        <f>"15882827262"</f>
        <v>15882827262</v>
      </c>
      <c r="C3420" t="s">
        <v>1</v>
      </c>
    </row>
    <row r="3421" spans="1:3" x14ac:dyDescent="0.2">
      <c r="A3421" t="s">
        <v>3303</v>
      </c>
      <c r="B3421" t="str">
        <f>"15973311255"</f>
        <v>15973311255</v>
      </c>
      <c r="C3421" t="s">
        <v>1</v>
      </c>
    </row>
    <row r="3422" spans="1:3" x14ac:dyDescent="0.2">
      <c r="A3422" t="s">
        <v>3304</v>
      </c>
      <c r="B3422" t="str">
        <f>"17863061156"</f>
        <v>17863061156</v>
      </c>
      <c r="C3422" t="s">
        <v>1</v>
      </c>
    </row>
    <row r="3423" spans="1:3" x14ac:dyDescent="0.2">
      <c r="A3423" t="s">
        <v>3305</v>
      </c>
      <c r="B3423" t="str">
        <f>"17781173393"</f>
        <v>17781173393</v>
      </c>
      <c r="C3423" t="s">
        <v>1</v>
      </c>
    </row>
    <row r="3424" spans="1:3" x14ac:dyDescent="0.2">
      <c r="A3424" t="s">
        <v>3306</v>
      </c>
      <c r="B3424" t="str">
        <f>"15321002805"</f>
        <v>15321002805</v>
      </c>
      <c r="C3424" t="s">
        <v>1</v>
      </c>
    </row>
    <row r="3425" spans="1:3" x14ac:dyDescent="0.2">
      <c r="A3425" t="s">
        <v>3307</v>
      </c>
      <c r="B3425" t="str">
        <f>"15230959022"</f>
        <v>15230959022</v>
      </c>
      <c r="C3425" t="s">
        <v>1</v>
      </c>
    </row>
    <row r="3426" spans="1:3" x14ac:dyDescent="0.2">
      <c r="A3426" t="s">
        <v>3308</v>
      </c>
      <c r="B3426" t="str">
        <f>"13695086037"</f>
        <v>13695086037</v>
      </c>
      <c r="C3426" t="s">
        <v>1</v>
      </c>
    </row>
    <row r="3427" spans="1:3" x14ac:dyDescent="0.2">
      <c r="A3427" t="s">
        <v>3309</v>
      </c>
      <c r="B3427" t="str">
        <f>"13628657975"</f>
        <v>13628657975</v>
      </c>
      <c r="C3427" t="s">
        <v>1</v>
      </c>
    </row>
    <row r="3428" spans="1:3" x14ac:dyDescent="0.2">
      <c r="A3428" t="s">
        <v>3310</v>
      </c>
      <c r="B3428" t="str">
        <f>"18613976443"</f>
        <v>18613976443</v>
      </c>
      <c r="C3428" t="s">
        <v>1</v>
      </c>
    </row>
    <row r="3429" spans="1:3" x14ac:dyDescent="0.2">
      <c r="A3429" t="s">
        <v>3311</v>
      </c>
      <c r="B3429" t="str">
        <f>"15275985283"</f>
        <v>15275985283</v>
      </c>
      <c r="C3429" t="s">
        <v>1</v>
      </c>
    </row>
    <row r="3430" spans="1:3" x14ac:dyDescent="0.2">
      <c r="A3430" t="s">
        <v>3312</v>
      </c>
      <c r="B3430" t="str">
        <f>"13780287950"</f>
        <v>13780287950</v>
      </c>
      <c r="C3430" t="s">
        <v>1</v>
      </c>
    </row>
    <row r="3431" spans="1:3" x14ac:dyDescent="0.2">
      <c r="A3431" t="s">
        <v>3313</v>
      </c>
      <c r="B3431" t="str">
        <f>"13269470851"</f>
        <v>13269470851</v>
      </c>
      <c r="C3431" t="s">
        <v>1</v>
      </c>
    </row>
    <row r="3432" spans="1:3" x14ac:dyDescent="0.2">
      <c r="A3432" t="s">
        <v>3314</v>
      </c>
      <c r="B3432" t="str">
        <f>"15037963105"</f>
        <v>15037963105</v>
      </c>
      <c r="C3432" t="s">
        <v>1</v>
      </c>
    </row>
    <row r="3433" spans="1:3" x14ac:dyDescent="0.2">
      <c r="A3433" t="s">
        <v>3315</v>
      </c>
      <c r="B3433" t="str">
        <f>"18323626698"</f>
        <v>18323626698</v>
      </c>
      <c r="C3433" t="s">
        <v>1</v>
      </c>
    </row>
    <row r="3434" spans="1:3" x14ac:dyDescent="0.2">
      <c r="A3434" t="s">
        <v>3316</v>
      </c>
      <c r="B3434" t="str">
        <f>"17864391506"</f>
        <v>17864391506</v>
      </c>
      <c r="C3434" t="s">
        <v>1</v>
      </c>
    </row>
    <row r="3435" spans="1:3" x14ac:dyDescent="0.2">
      <c r="A3435" t="s">
        <v>3317</v>
      </c>
      <c r="B3435" t="str">
        <f>"15183692150"</f>
        <v>15183692150</v>
      </c>
      <c r="C3435" t="s">
        <v>1</v>
      </c>
    </row>
    <row r="3436" spans="1:3" x14ac:dyDescent="0.2">
      <c r="A3436" t="s">
        <v>3318</v>
      </c>
      <c r="B3436" t="str">
        <f>"15020003857"</f>
        <v>15020003857</v>
      </c>
      <c r="C3436" t="s">
        <v>1</v>
      </c>
    </row>
    <row r="3437" spans="1:3" x14ac:dyDescent="0.2">
      <c r="A3437" t="s">
        <v>3319</v>
      </c>
      <c r="B3437" t="str">
        <f>"18877521721"</f>
        <v>18877521721</v>
      </c>
      <c r="C3437" t="s">
        <v>1</v>
      </c>
    </row>
    <row r="3438" spans="1:3" x14ac:dyDescent="0.2">
      <c r="A3438" t="s">
        <v>3320</v>
      </c>
      <c r="B3438" t="str">
        <f>"18396988950"</f>
        <v>18396988950</v>
      </c>
      <c r="C3438" t="s">
        <v>1</v>
      </c>
    </row>
    <row r="3439" spans="1:3" x14ac:dyDescent="0.2">
      <c r="A3439" t="s">
        <v>3321</v>
      </c>
      <c r="B3439" t="str">
        <f>"15892124501"</f>
        <v>15892124501</v>
      </c>
      <c r="C3439" t="s">
        <v>1</v>
      </c>
    </row>
    <row r="3440" spans="1:3" x14ac:dyDescent="0.2">
      <c r="A3440" t="s">
        <v>3322</v>
      </c>
      <c r="B3440" t="str">
        <f>"15511661126"</f>
        <v>15511661126</v>
      </c>
      <c r="C3440" t="s">
        <v>1</v>
      </c>
    </row>
    <row r="3441" spans="1:3" x14ac:dyDescent="0.2">
      <c r="A3441" t="s">
        <v>3323</v>
      </c>
      <c r="B3441" t="str">
        <f>"18476203526"</f>
        <v>18476203526</v>
      </c>
      <c r="C3441" t="s">
        <v>1</v>
      </c>
    </row>
    <row r="3442" spans="1:3" x14ac:dyDescent="0.2">
      <c r="A3442" t="s">
        <v>3324</v>
      </c>
      <c r="B3442" t="str">
        <f>"18302860256"</f>
        <v>18302860256</v>
      </c>
      <c r="C3442" t="s">
        <v>1</v>
      </c>
    </row>
    <row r="3443" spans="1:3" x14ac:dyDescent="0.2">
      <c r="A3443" t="s">
        <v>3325</v>
      </c>
      <c r="B3443" t="str">
        <f>"13919867308"</f>
        <v>13919867308</v>
      </c>
      <c r="C3443" t="s">
        <v>1</v>
      </c>
    </row>
    <row r="3444" spans="1:3" x14ac:dyDescent="0.2">
      <c r="A3444" t="s">
        <v>3326</v>
      </c>
      <c r="B3444" t="str">
        <f>"15981560677"</f>
        <v>15981560677</v>
      </c>
      <c r="C3444" t="s">
        <v>1</v>
      </c>
    </row>
    <row r="3445" spans="1:3" x14ac:dyDescent="0.2">
      <c r="A3445" t="s">
        <v>3327</v>
      </c>
      <c r="B3445" t="str">
        <f>"13890400510"</f>
        <v>13890400510</v>
      </c>
      <c r="C3445" t="s">
        <v>1</v>
      </c>
    </row>
    <row r="3446" spans="1:3" x14ac:dyDescent="0.2">
      <c r="A3446" t="s">
        <v>3328</v>
      </c>
      <c r="B3446" t="str">
        <f>"13940722535"</f>
        <v>13940722535</v>
      </c>
      <c r="C3446" t="s">
        <v>1</v>
      </c>
    </row>
    <row r="3447" spans="1:3" x14ac:dyDescent="0.2">
      <c r="A3447" t="s">
        <v>3329</v>
      </c>
      <c r="B3447" t="str">
        <f>"18819419849"</f>
        <v>18819419849</v>
      </c>
      <c r="C3447" t="s">
        <v>1</v>
      </c>
    </row>
    <row r="3448" spans="1:3" x14ac:dyDescent="0.2">
      <c r="A3448" t="s">
        <v>3330</v>
      </c>
      <c r="B3448" t="str">
        <f>"17503165128"</f>
        <v>17503165128</v>
      </c>
      <c r="C3448" t="s">
        <v>1</v>
      </c>
    </row>
    <row r="3449" spans="1:3" x14ac:dyDescent="0.2">
      <c r="A3449" t="s">
        <v>3331</v>
      </c>
      <c r="B3449" t="str">
        <f>"18867100017"</f>
        <v>18867100017</v>
      </c>
      <c r="C3449" t="s">
        <v>1</v>
      </c>
    </row>
    <row r="3450" spans="1:3" x14ac:dyDescent="0.2">
      <c r="A3450" t="s">
        <v>3332</v>
      </c>
      <c r="B3450" t="str">
        <f>"18221645440"</f>
        <v>18221645440</v>
      </c>
      <c r="C3450" t="s">
        <v>1</v>
      </c>
    </row>
    <row r="3451" spans="1:3" x14ac:dyDescent="0.2">
      <c r="A3451" t="s">
        <v>3333</v>
      </c>
      <c r="B3451" t="str">
        <f>"13188872077"</f>
        <v>13188872077</v>
      </c>
      <c r="C3451" t="s">
        <v>1</v>
      </c>
    </row>
    <row r="3452" spans="1:3" x14ac:dyDescent="0.2">
      <c r="A3452" t="s">
        <v>3334</v>
      </c>
      <c r="B3452" t="str">
        <f>"13481505511"</f>
        <v>13481505511</v>
      </c>
      <c r="C3452" t="s">
        <v>1</v>
      </c>
    </row>
    <row r="3453" spans="1:3" x14ac:dyDescent="0.2">
      <c r="A3453" t="s">
        <v>3335</v>
      </c>
      <c r="B3453" t="str">
        <f>"15877851210"</f>
        <v>15877851210</v>
      </c>
      <c r="C3453" t="s">
        <v>1</v>
      </c>
    </row>
    <row r="3454" spans="1:3" x14ac:dyDescent="0.2">
      <c r="A3454" t="s">
        <v>3336</v>
      </c>
      <c r="B3454" t="str">
        <f>"15025613112"</f>
        <v>15025613112</v>
      </c>
      <c r="C3454" t="s">
        <v>1</v>
      </c>
    </row>
    <row r="3455" spans="1:3" x14ac:dyDescent="0.2">
      <c r="A3455" t="s">
        <v>3337</v>
      </c>
      <c r="B3455" t="str">
        <f>"15577229711"</f>
        <v>15577229711</v>
      </c>
      <c r="C3455" t="s">
        <v>1</v>
      </c>
    </row>
    <row r="3456" spans="1:3" x14ac:dyDescent="0.2">
      <c r="A3456" t="s">
        <v>3338</v>
      </c>
      <c r="B3456" t="str">
        <f>"18785613352"</f>
        <v>18785613352</v>
      </c>
      <c r="C3456" t="s">
        <v>1</v>
      </c>
    </row>
    <row r="3457" spans="1:3" x14ac:dyDescent="0.2">
      <c r="A3457" t="s">
        <v>3339</v>
      </c>
      <c r="B3457" t="str">
        <f>"18733528351"</f>
        <v>18733528351</v>
      </c>
      <c r="C3457" t="s">
        <v>1</v>
      </c>
    </row>
    <row r="3458" spans="1:3" x14ac:dyDescent="0.2">
      <c r="A3458" t="s">
        <v>3340</v>
      </c>
      <c r="B3458" t="str">
        <f>"15885441831"</f>
        <v>15885441831</v>
      </c>
      <c r="C3458" t="s">
        <v>1</v>
      </c>
    </row>
    <row r="3459" spans="1:3" x14ac:dyDescent="0.2">
      <c r="A3459" t="s">
        <v>3341</v>
      </c>
      <c r="B3459" t="str">
        <f>"13612814617"</f>
        <v>13612814617</v>
      </c>
      <c r="C3459" t="s">
        <v>1</v>
      </c>
    </row>
    <row r="3460" spans="1:3" x14ac:dyDescent="0.2">
      <c r="A3460" t="s">
        <v>3342</v>
      </c>
      <c r="B3460" t="str">
        <f>"18275787767"</f>
        <v>18275787767</v>
      </c>
      <c r="C3460" t="s">
        <v>1</v>
      </c>
    </row>
    <row r="3461" spans="1:3" x14ac:dyDescent="0.2">
      <c r="A3461" t="s">
        <v>3343</v>
      </c>
      <c r="B3461" t="str">
        <f>"18672796160"</f>
        <v>18672796160</v>
      </c>
      <c r="C3461" t="s">
        <v>1</v>
      </c>
    </row>
    <row r="3462" spans="1:3" x14ac:dyDescent="0.2">
      <c r="A3462" t="s">
        <v>3344</v>
      </c>
      <c r="B3462" t="str">
        <f>"15828313950"</f>
        <v>15828313950</v>
      </c>
      <c r="C3462" t="s">
        <v>1</v>
      </c>
    </row>
    <row r="3463" spans="1:3" x14ac:dyDescent="0.2">
      <c r="A3463" t="s">
        <v>3345</v>
      </c>
      <c r="B3463" t="str">
        <f>"15875902574"</f>
        <v>15875902574</v>
      </c>
      <c r="C3463" t="s">
        <v>1</v>
      </c>
    </row>
    <row r="3464" spans="1:3" x14ac:dyDescent="0.2">
      <c r="A3464" t="s">
        <v>3346</v>
      </c>
      <c r="B3464" t="str">
        <f>"13681642748"</f>
        <v>13681642748</v>
      </c>
      <c r="C3464" t="s">
        <v>1</v>
      </c>
    </row>
    <row r="3465" spans="1:3" x14ac:dyDescent="0.2">
      <c r="A3465" t="s">
        <v>3347</v>
      </c>
      <c r="B3465" t="str">
        <f>"15158150986"</f>
        <v>15158150986</v>
      </c>
      <c r="C3465" t="s">
        <v>1</v>
      </c>
    </row>
    <row r="3466" spans="1:3" x14ac:dyDescent="0.2">
      <c r="A3466" t="s">
        <v>3348</v>
      </c>
      <c r="B3466" t="str">
        <f>"15604663857"</f>
        <v>15604663857</v>
      </c>
      <c r="C3466" t="s">
        <v>1</v>
      </c>
    </row>
    <row r="3467" spans="1:3" x14ac:dyDescent="0.2">
      <c r="A3467" t="s">
        <v>3349</v>
      </c>
      <c r="B3467" t="str">
        <f>"13813550780"</f>
        <v>13813550780</v>
      </c>
      <c r="C3467" t="s">
        <v>1</v>
      </c>
    </row>
    <row r="3468" spans="1:3" x14ac:dyDescent="0.2">
      <c r="A3468" t="s">
        <v>3350</v>
      </c>
      <c r="B3468" t="str">
        <f>"13289575777"</f>
        <v>13289575777</v>
      </c>
      <c r="C3468" t="s">
        <v>1</v>
      </c>
    </row>
    <row r="3469" spans="1:3" x14ac:dyDescent="0.2">
      <c r="A3469" t="s">
        <v>3351</v>
      </c>
      <c r="B3469" t="str">
        <f>"15323238212"</f>
        <v>15323238212</v>
      </c>
      <c r="C3469" t="s">
        <v>1</v>
      </c>
    </row>
    <row r="3470" spans="1:3" x14ac:dyDescent="0.2">
      <c r="A3470" t="s">
        <v>3352</v>
      </c>
      <c r="B3470" t="str">
        <f>"18218802203"</f>
        <v>18218802203</v>
      </c>
      <c r="C3470" t="s">
        <v>1</v>
      </c>
    </row>
    <row r="3471" spans="1:3" x14ac:dyDescent="0.2">
      <c r="A3471" t="s">
        <v>445</v>
      </c>
      <c r="B3471" t="str">
        <f>"15140834456"</f>
        <v>15140834456</v>
      </c>
      <c r="C3471" t="s">
        <v>1</v>
      </c>
    </row>
    <row r="3472" spans="1:3" x14ac:dyDescent="0.2">
      <c r="A3472" t="s">
        <v>3353</v>
      </c>
      <c r="B3472" t="str">
        <f>"13726000164"</f>
        <v>13726000164</v>
      </c>
      <c r="C3472" t="s">
        <v>1</v>
      </c>
    </row>
    <row r="3473" spans="1:3" x14ac:dyDescent="0.2">
      <c r="A3473" t="s">
        <v>3354</v>
      </c>
      <c r="B3473" t="str">
        <f>"13675449135"</f>
        <v>13675449135</v>
      </c>
      <c r="C3473" t="s">
        <v>1</v>
      </c>
    </row>
    <row r="3474" spans="1:3" x14ac:dyDescent="0.2">
      <c r="A3474" t="s">
        <v>3355</v>
      </c>
      <c r="B3474" t="str">
        <f>"15993888389"</f>
        <v>15993888389</v>
      </c>
      <c r="C3474" t="s">
        <v>1</v>
      </c>
    </row>
    <row r="3475" spans="1:3" x14ac:dyDescent="0.2">
      <c r="A3475" t="s">
        <v>3356</v>
      </c>
      <c r="B3475" t="str">
        <f>"15899656746"</f>
        <v>15899656746</v>
      </c>
      <c r="C3475" t="s">
        <v>1</v>
      </c>
    </row>
    <row r="3476" spans="1:3" x14ac:dyDescent="0.2">
      <c r="A3476" t="s">
        <v>3357</v>
      </c>
      <c r="B3476" t="str">
        <f>"17771114192"</f>
        <v>17771114192</v>
      </c>
      <c r="C3476" t="s">
        <v>1</v>
      </c>
    </row>
    <row r="3477" spans="1:3" x14ac:dyDescent="0.2">
      <c r="A3477" t="s">
        <v>3358</v>
      </c>
      <c r="B3477" t="str">
        <f>"18408881301"</f>
        <v>18408881301</v>
      </c>
      <c r="C3477" t="s">
        <v>1</v>
      </c>
    </row>
    <row r="3478" spans="1:3" x14ac:dyDescent="0.2">
      <c r="A3478" t="s">
        <v>3359</v>
      </c>
      <c r="B3478" t="str">
        <f>"15857131328"</f>
        <v>15857131328</v>
      </c>
      <c r="C3478" t="s">
        <v>1</v>
      </c>
    </row>
    <row r="3479" spans="1:3" x14ac:dyDescent="0.2">
      <c r="A3479" t="s">
        <v>3360</v>
      </c>
      <c r="B3479" t="str">
        <f>"15058448667"</f>
        <v>15058448667</v>
      </c>
      <c r="C3479" t="s">
        <v>1</v>
      </c>
    </row>
    <row r="3480" spans="1:3" x14ac:dyDescent="0.2">
      <c r="A3480" t="s">
        <v>3361</v>
      </c>
      <c r="B3480" t="str">
        <f>"15233291916"</f>
        <v>15233291916</v>
      </c>
      <c r="C3480" t="s">
        <v>1</v>
      </c>
    </row>
    <row r="3481" spans="1:3" x14ac:dyDescent="0.2">
      <c r="A3481" t="s">
        <v>3362</v>
      </c>
      <c r="B3481" t="str">
        <f>"18708823669"</f>
        <v>18708823669</v>
      </c>
      <c r="C3481" t="s">
        <v>1</v>
      </c>
    </row>
    <row r="3482" spans="1:3" x14ac:dyDescent="0.2">
      <c r="A3482" t="s">
        <v>3363</v>
      </c>
      <c r="B3482" t="str">
        <f>"18213101242"</f>
        <v>18213101242</v>
      </c>
      <c r="C3482" t="s">
        <v>1</v>
      </c>
    </row>
    <row r="3483" spans="1:3" x14ac:dyDescent="0.2">
      <c r="A3483" t="s">
        <v>3364</v>
      </c>
      <c r="B3483" t="str">
        <f>"17806187386"</f>
        <v>17806187386</v>
      </c>
      <c r="C3483" t="s">
        <v>1</v>
      </c>
    </row>
    <row r="3484" spans="1:3" x14ac:dyDescent="0.2">
      <c r="A3484" t="s">
        <v>3365</v>
      </c>
      <c r="B3484" t="str">
        <f>"13187310365"</f>
        <v>13187310365</v>
      </c>
      <c r="C3484" t="s">
        <v>1</v>
      </c>
    </row>
    <row r="3485" spans="1:3" x14ac:dyDescent="0.2">
      <c r="A3485" t="s">
        <v>3366</v>
      </c>
      <c r="B3485" t="str">
        <f>"13031693574"</f>
        <v>13031693574</v>
      </c>
      <c r="C3485" t="s">
        <v>1</v>
      </c>
    </row>
    <row r="3486" spans="1:3" x14ac:dyDescent="0.2">
      <c r="A3486" t="s">
        <v>3367</v>
      </c>
      <c r="B3486" t="str">
        <f>"13217695221"</f>
        <v>13217695221</v>
      </c>
      <c r="C3486" t="s">
        <v>1</v>
      </c>
    </row>
    <row r="3487" spans="1:3" x14ac:dyDescent="0.2">
      <c r="A3487" t="s">
        <v>3368</v>
      </c>
      <c r="B3487" t="str">
        <f>"15213313496"</f>
        <v>15213313496</v>
      </c>
      <c r="C3487" t="s">
        <v>1</v>
      </c>
    </row>
    <row r="3488" spans="1:3" x14ac:dyDescent="0.2">
      <c r="A3488" t="s">
        <v>3369</v>
      </c>
      <c r="B3488" t="str">
        <f>"15048032382"</f>
        <v>15048032382</v>
      </c>
      <c r="C3488" t="s">
        <v>1</v>
      </c>
    </row>
    <row r="3489" spans="1:3" x14ac:dyDescent="0.2">
      <c r="A3489" t="s">
        <v>3370</v>
      </c>
      <c r="B3489" t="str">
        <f>"13795757382"</f>
        <v>13795757382</v>
      </c>
      <c r="C3489" t="s">
        <v>1</v>
      </c>
    </row>
    <row r="3490" spans="1:3" x14ac:dyDescent="0.2">
      <c r="A3490" t="s">
        <v>3371</v>
      </c>
      <c r="B3490" t="str">
        <f>"18229629602"</f>
        <v>18229629602</v>
      </c>
      <c r="C3490" t="s">
        <v>1</v>
      </c>
    </row>
    <row r="3491" spans="1:3" x14ac:dyDescent="0.2">
      <c r="A3491" t="s">
        <v>3372</v>
      </c>
      <c r="B3491" t="str">
        <f>"18710859537"</f>
        <v>18710859537</v>
      </c>
      <c r="C3491" t="s">
        <v>1</v>
      </c>
    </row>
    <row r="3492" spans="1:3" x14ac:dyDescent="0.2">
      <c r="A3492" t="s">
        <v>3373</v>
      </c>
      <c r="B3492" t="str">
        <f>"13781705252"</f>
        <v>13781705252</v>
      </c>
      <c r="C3492" t="s">
        <v>1</v>
      </c>
    </row>
    <row r="3493" spans="1:3" x14ac:dyDescent="0.2">
      <c r="A3493" t="s">
        <v>3374</v>
      </c>
      <c r="B3493" t="str">
        <f>"15089503260"</f>
        <v>15089503260</v>
      </c>
      <c r="C3493" t="s">
        <v>1</v>
      </c>
    </row>
    <row r="3494" spans="1:3" x14ac:dyDescent="0.2">
      <c r="A3494" t="s">
        <v>3375</v>
      </c>
      <c r="B3494" t="str">
        <f>"13706811308"</f>
        <v>13706811308</v>
      </c>
      <c r="C3494" t="s">
        <v>1</v>
      </c>
    </row>
    <row r="3495" spans="1:3" x14ac:dyDescent="0.2">
      <c r="A3495" t="s">
        <v>3376</v>
      </c>
      <c r="B3495" t="str">
        <f>"17806261750"</f>
        <v>17806261750</v>
      </c>
      <c r="C3495" t="s">
        <v>1</v>
      </c>
    </row>
    <row r="3496" spans="1:3" x14ac:dyDescent="0.2">
      <c r="A3496" t="s">
        <v>3377</v>
      </c>
      <c r="B3496" t="str">
        <f>"15939440376"</f>
        <v>15939440376</v>
      </c>
      <c r="C3496" t="s">
        <v>1</v>
      </c>
    </row>
    <row r="3497" spans="1:3" x14ac:dyDescent="0.2">
      <c r="A3497" t="s">
        <v>3378</v>
      </c>
      <c r="B3497" t="str">
        <f>"17623386713"</f>
        <v>17623386713</v>
      </c>
      <c r="C3497" t="s">
        <v>1</v>
      </c>
    </row>
    <row r="3498" spans="1:3" x14ac:dyDescent="0.2">
      <c r="A3498" t="s">
        <v>3379</v>
      </c>
      <c r="B3498" t="str">
        <f>"15189764999"</f>
        <v>15189764999</v>
      </c>
      <c r="C3498" t="s">
        <v>1</v>
      </c>
    </row>
    <row r="3499" spans="1:3" x14ac:dyDescent="0.2">
      <c r="A3499" t="s">
        <v>3380</v>
      </c>
      <c r="B3499" t="str">
        <f>"18210241416"</f>
        <v>18210241416</v>
      </c>
      <c r="C3499" t="s">
        <v>1</v>
      </c>
    </row>
    <row r="3500" spans="1:3" x14ac:dyDescent="0.2">
      <c r="A3500" t="s">
        <v>3381</v>
      </c>
      <c r="B3500" t="str">
        <f>"13286128651"</f>
        <v>13286128651</v>
      </c>
      <c r="C3500" t="s">
        <v>1</v>
      </c>
    </row>
    <row r="3501" spans="1:3" x14ac:dyDescent="0.2">
      <c r="A3501" t="s">
        <v>3382</v>
      </c>
      <c r="B3501" t="str">
        <f>"15588972798"</f>
        <v>15588972798</v>
      </c>
      <c r="C3501" t="s">
        <v>1</v>
      </c>
    </row>
    <row r="3502" spans="1:3" x14ac:dyDescent="0.2">
      <c r="A3502" t="s">
        <v>3383</v>
      </c>
      <c r="B3502" t="str">
        <f>"15681252111"</f>
        <v>15681252111</v>
      </c>
      <c r="C3502" t="s">
        <v>1</v>
      </c>
    </row>
    <row r="3503" spans="1:3" x14ac:dyDescent="0.2">
      <c r="A3503" t="s">
        <v>3384</v>
      </c>
      <c r="B3503" t="str">
        <f>"13088975740"</f>
        <v>13088975740</v>
      </c>
      <c r="C3503" t="s">
        <v>1</v>
      </c>
    </row>
    <row r="3504" spans="1:3" x14ac:dyDescent="0.2">
      <c r="A3504" t="s">
        <v>3385</v>
      </c>
      <c r="B3504" t="str">
        <f>"13035213778"</f>
        <v>13035213778</v>
      </c>
      <c r="C3504" t="s">
        <v>1</v>
      </c>
    </row>
    <row r="3505" spans="1:3" x14ac:dyDescent="0.2">
      <c r="A3505" t="s">
        <v>3386</v>
      </c>
      <c r="B3505" t="str">
        <f>"13030017976"</f>
        <v>13030017976</v>
      </c>
      <c r="C3505" t="s">
        <v>1</v>
      </c>
    </row>
    <row r="3506" spans="1:3" x14ac:dyDescent="0.2">
      <c r="A3506" t="s">
        <v>3387</v>
      </c>
      <c r="B3506" t="str">
        <f>"13416093702"</f>
        <v>13416093702</v>
      </c>
      <c r="C3506" t="s">
        <v>1</v>
      </c>
    </row>
    <row r="3507" spans="1:3" x14ac:dyDescent="0.2">
      <c r="A3507" t="s">
        <v>3388</v>
      </c>
      <c r="B3507" t="str">
        <f>"13281984865"</f>
        <v>13281984865</v>
      </c>
      <c r="C3507" t="s">
        <v>1</v>
      </c>
    </row>
    <row r="3508" spans="1:3" x14ac:dyDescent="0.2">
      <c r="A3508" t="s">
        <v>3389</v>
      </c>
      <c r="B3508" t="str">
        <f>"15109087723"</f>
        <v>15109087723</v>
      </c>
      <c r="C3508" t="s">
        <v>1</v>
      </c>
    </row>
    <row r="3509" spans="1:3" x14ac:dyDescent="0.2">
      <c r="A3509" t="s">
        <v>3390</v>
      </c>
      <c r="B3509" t="str">
        <f>"15157752360"</f>
        <v>15157752360</v>
      </c>
      <c r="C3509" t="s">
        <v>1</v>
      </c>
    </row>
    <row r="3510" spans="1:3" x14ac:dyDescent="0.2">
      <c r="A3510" t="s">
        <v>3391</v>
      </c>
      <c r="B3510" t="str">
        <f>"15569009987"</f>
        <v>15569009987</v>
      </c>
      <c r="C3510" t="s">
        <v>1</v>
      </c>
    </row>
    <row r="3511" spans="1:3" x14ac:dyDescent="0.2">
      <c r="A3511" t="s">
        <v>1558</v>
      </c>
      <c r="B3511" t="str">
        <f>"15871684243"</f>
        <v>15871684243</v>
      </c>
      <c r="C3511" t="s">
        <v>1</v>
      </c>
    </row>
    <row r="3512" spans="1:3" x14ac:dyDescent="0.2">
      <c r="A3512" t="s">
        <v>3392</v>
      </c>
      <c r="B3512" t="str">
        <f>"13035240862"</f>
        <v>13035240862</v>
      </c>
      <c r="C3512" t="s">
        <v>1</v>
      </c>
    </row>
    <row r="3513" spans="1:3" x14ac:dyDescent="0.2">
      <c r="A3513" t="s">
        <v>3393</v>
      </c>
      <c r="B3513" t="str">
        <f>"18723746800"</f>
        <v>18723746800</v>
      </c>
      <c r="C3513" t="s">
        <v>1</v>
      </c>
    </row>
    <row r="3514" spans="1:3" x14ac:dyDescent="0.2">
      <c r="A3514" t="s">
        <v>3394</v>
      </c>
      <c r="B3514" t="str">
        <f>"15228662308"</f>
        <v>15228662308</v>
      </c>
      <c r="C3514" t="s">
        <v>1</v>
      </c>
    </row>
    <row r="3515" spans="1:3" x14ac:dyDescent="0.2">
      <c r="A3515" t="s">
        <v>3395</v>
      </c>
      <c r="B3515" t="str">
        <f>"15223591357"</f>
        <v>15223591357</v>
      </c>
      <c r="C3515" t="s">
        <v>1</v>
      </c>
    </row>
    <row r="3516" spans="1:3" x14ac:dyDescent="0.2">
      <c r="A3516" t="s">
        <v>3396</v>
      </c>
      <c r="B3516" t="str">
        <f>"13689093563"</f>
        <v>13689093563</v>
      </c>
      <c r="C3516" t="s">
        <v>1</v>
      </c>
    </row>
    <row r="3517" spans="1:3" x14ac:dyDescent="0.2">
      <c r="A3517" t="s">
        <v>3397</v>
      </c>
      <c r="B3517" t="str">
        <f>"15160061752"</f>
        <v>15160061752</v>
      </c>
      <c r="C3517" t="s">
        <v>1</v>
      </c>
    </row>
    <row r="3518" spans="1:3" x14ac:dyDescent="0.2">
      <c r="A3518" t="s">
        <v>3398</v>
      </c>
      <c r="B3518" t="str">
        <f>"18876570510"</f>
        <v>18876570510</v>
      </c>
      <c r="C3518" t="s">
        <v>1</v>
      </c>
    </row>
    <row r="3519" spans="1:3" x14ac:dyDescent="0.2">
      <c r="A3519" t="s">
        <v>3399</v>
      </c>
      <c r="B3519" t="str">
        <f>"13023823690"</f>
        <v>13023823690</v>
      </c>
      <c r="C3519" t="s">
        <v>1</v>
      </c>
    </row>
    <row r="3520" spans="1:3" x14ac:dyDescent="0.2">
      <c r="A3520" t="s">
        <v>3400</v>
      </c>
      <c r="B3520" t="str">
        <f>"18675164226"</f>
        <v>18675164226</v>
      </c>
      <c r="C3520" t="s">
        <v>1</v>
      </c>
    </row>
    <row r="3521" spans="1:3" x14ac:dyDescent="0.2">
      <c r="A3521" t="s">
        <v>2262</v>
      </c>
      <c r="B3521" t="str">
        <f>"18863388093"</f>
        <v>18863388093</v>
      </c>
      <c r="C3521" t="s">
        <v>1</v>
      </c>
    </row>
    <row r="3522" spans="1:3" x14ac:dyDescent="0.2">
      <c r="A3522" t="s">
        <v>3401</v>
      </c>
      <c r="B3522" t="str">
        <f>"18654118860"</f>
        <v>18654118860</v>
      </c>
      <c r="C3522" t="s">
        <v>1</v>
      </c>
    </row>
    <row r="3523" spans="1:3" x14ac:dyDescent="0.2">
      <c r="A3523" t="s">
        <v>3402</v>
      </c>
      <c r="B3523" t="str">
        <f>"17688856629"</f>
        <v>17688856629</v>
      </c>
      <c r="C3523" t="s">
        <v>1</v>
      </c>
    </row>
    <row r="3524" spans="1:3" x14ac:dyDescent="0.2">
      <c r="A3524" t="s">
        <v>3403</v>
      </c>
      <c r="B3524" t="str">
        <f>"18695896930"</f>
        <v>18695896930</v>
      </c>
      <c r="C3524" t="s">
        <v>1</v>
      </c>
    </row>
    <row r="3525" spans="1:3" x14ac:dyDescent="0.2">
      <c r="A3525" t="s">
        <v>3404</v>
      </c>
      <c r="B3525" t="str">
        <f>"15918202872"</f>
        <v>15918202872</v>
      </c>
      <c r="C3525" t="s">
        <v>1</v>
      </c>
    </row>
    <row r="3526" spans="1:3" x14ac:dyDescent="0.2">
      <c r="A3526" t="s">
        <v>3405</v>
      </c>
      <c r="B3526" t="str">
        <f>"15199031654"</f>
        <v>15199031654</v>
      </c>
      <c r="C3526" t="s">
        <v>1</v>
      </c>
    </row>
    <row r="3527" spans="1:3" x14ac:dyDescent="0.2">
      <c r="A3527" t="s">
        <v>3406</v>
      </c>
      <c r="B3527" t="str">
        <f>"13401603534"</f>
        <v>13401603534</v>
      </c>
      <c r="C3527" t="s">
        <v>1</v>
      </c>
    </row>
    <row r="3528" spans="1:3" x14ac:dyDescent="0.2">
      <c r="A3528" t="s">
        <v>3407</v>
      </c>
      <c r="B3528" t="str">
        <f>"13878538091"</f>
        <v>13878538091</v>
      </c>
      <c r="C3528" t="s">
        <v>1</v>
      </c>
    </row>
    <row r="3529" spans="1:3" x14ac:dyDescent="0.2">
      <c r="A3529" t="s">
        <v>3408</v>
      </c>
      <c r="B3529" t="str">
        <f>"15504618655"</f>
        <v>15504618655</v>
      </c>
      <c r="C3529" t="s">
        <v>1</v>
      </c>
    </row>
    <row r="3530" spans="1:3" x14ac:dyDescent="0.2">
      <c r="A3530" t="s">
        <v>3409</v>
      </c>
      <c r="B3530" t="str">
        <f>"18361250703"</f>
        <v>18361250703</v>
      </c>
      <c r="C3530" t="s">
        <v>1</v>
      </c>
    </row>
    <row r="3531" spans="1:3" x14ac:dyDescent="0.2">
      <c r="A3531" t="s">
        <v>3410</v>
      </c>
      <c r="B3531" t="str">
        <f>"18634581175"</f>
        <v>18634581175</v>
      </c>
      <c r="C3531" t="s">
        <v>1</v>
      </c>
    </row>
    <row r="3532" spans="1:3" x14ac:dyDescent="0.2">
      <c r="A3532" t="s">
        <v>831</v>
      </c>
      <c r="B3532" t="str">
        <f>"15987150969"</f>
        <v>15987150969</v>
      </c>
      <c r="C3532" t="s">
        <v>1</v>
      </c>
    </row>
    <row r="3533" spans="1:3" x14ac:dyDescent="0.2">
      <c r="A3533" t="s">
        <v>3411</v>
      </c>
      <c r="B3533" t="str">
        <f>"15111936637"</f>
        <v>15111936637</v>
      </c>
      <c r="C3533" t="s">
        <v>1</v>
      </c>
    </row>
    <row r="3534" spans="1:3" x14ac:dyDescent="0.2">
      <c r="A3534" t="s">
        <v>3412</v>
      </c>
      <c r="B3534" t="str">
        <f>"13048448488"</f>
        <v>13048448488</v>
      </c>
      <c r="C3534" t="s">
        <v>1</v>
      </c>
    </row>
    <row r="3535" spans="1:3" x14ac:dyDescent="0.2">
      <c r="A3535" t="s">
        <v>3413</v>
      </c>
      <c r="B3535" t="str">
        <f>"13311341026"</f>
        <v>13311341026</v>
      </c>
      <c r="C3535" t="s">
        <v>1</v>
      </c>
    </row>
    <row r="3536" spans="1:3" x14ac:dyDescent="0.2">
      <c r="A3536" t="s">
        <v>3414</v>
      </c>
      <c r="B3536" t="str">
        <f>"15597680005"</f>
        <v>15597680005</v>
      </c>
      <c r="C3536" t="s">
        <v>1</v>
      </c>
    </row>
    <row r="3537" spans="1:3" x14ac:dyDescent="0.2">
      <c r="A3537" t="s">
        <v>3415</v>
      </c>
      <c r="B3537" t="str">
        <f>"18503569683"</f>
        <v>18503569683</v>
      </c>
      <c r="C3537" t="s">
        <v>1</v>
      </c>
    </row>
    <row r="3538" spans="1:3" x14ac:dyDescent="0.2">
      <c r="A3538" t="s">
        <v>3416</v>
      </c>
      <c r="B3538" t="str">
        <f>"15695969665"</f>
        <v>15695969665</v>
      </c>
      <c r="C3538" t="s">
        <v>1</v>
      </c>
    </row>
    <row r="3539" spans="1:3" x14ac:dyDescent="0.2">
      <c r="A3539" t="s">
        <v>3417</v>
      </c>
      <c r="B3539" t="str">
        <f>"15335345109"</f>
        <v>15335345109</v>
      </c>
      <c r="C3539" t="s">
        <v>1</v>
      </c>
    </row>
    <row r="3540" spans="1:3" x14ac:dyDescent="0.2">
      <c r="A3540" t="s">
        <v>3418</v>
      </c>
      <c r="B3540" t="str">
        <f>"15168202048"</f>
        <v>15168202048</v>
      </c>
      <c r="C3540" t="s">
        <v>1</v>
      </c>
    </row>
    <row r="3541" spans="1:3" x14ac:dyDescent="0.2">
      <c r="A3541" t="s">
        <v>3419</v>
      </c>
      <c r="B3541" t="str">
        <f>"18983867100"</f>
        <v>18983867100</v>
      </c>
      <c r="C3541" t="s">
        <v>1</v>
      </c>
    </row>
    <row r="3542" spans="1:3" x14ac:dyDescent="0.2">
      <c r="A3542" t="s">
        <v>3420</v>
      </c>
      <c r="B3542" t="str">
        <f>"13905472377"</f>
        <v>13905472377</v>
      </c>
      <c r="C3542" t="s">
        <v>1</v>
      </c>
    </row>
    <row r="3543" spans="1:3" x14ac:dyDescent="0.2">
      <c r="A3543" t="s">
        <v>3421</v>
      </c>
      <c r="B3543" t="str">
        <f>"15886472299"</f>
        <v>15886472299</v>
      </c>
      <c r="C3543" t="s">
        <v>1</v>
      </c>
    </row>
    <row r="3544" spans="1:3" x14ac:dyDescent="0.2">
      <c r="A3544" t="s">
        <v>3422</v>
      </c>
      <c r="B3544" t="str">
        <f>"17690306512"</f>
        <v>17690306512</v>
      </c>
      <c r="C3544" t="s">
        <v>1</v>
      </c>
    </row>
    <row r="3545" spans="1:3" x14ac:dyDescent="0.2">
      <c r="A3545" t="s">
        <v>3423</v>
      </c>
      <c r="B3545" t="str">
        <f>"15352350930"</f>
        <v>15352350930</v>
      </c>
      <c r="C3545" t="s">
        <v>1</v>
      </c>
    </row>
    <row r="3546" spans="1:3" x14ac:dyDescent="0.2">
      <c r="A3546" t="s">
        <v>615</v>
      </c>
      <c r="B3546" t="str">
        <f>"13052386797"</f>
        <v>13052386797</v>
      </c>
      <c r="C3546" t="s">
        <v>1</v>
      </c>
    </row>
    <row r="3547" spans="1:3" x14ac:dyDescent="0.2">
      <c r="A3547" t="s">
        <v>3424</v>
      </c>
      <c r="B3547" t="str">
        <f>"15685019260"</f>
        <v>15685019260</v>
      </c>
      <c r="C3547" t="s">
        <v>1</v>
      </c>
    </row>
    <row r="3548" spans="1:3" x14ac:dyDescent="0.2">
      <c r="A3548" t="s">
        <v>669</v>
      </c>
      <c r="B3548" t="str">
        <f>"13738040314"</f>
        <v>13738040314</v>
      </c>
      <c r="C3548" t="s">
        <v>1</v>
      </c>
    </row>
    <row r="3549" spans="1:3" x14ac:dyDescent="0.2">
      <c r="A3549" t="s">
        <v>3425</v>
      </c>
      <c r="B3549" t="str">
        <f>"15730346069"</f>
        <v>15730346069</v>
      </c>
      <c r="C3549" t="s">
        <v>1</v>
      </c>
    </row>
    <row r="3550" spans="1:3" x14ac:dyDescent="0.2">
      <c r="A3550" t="s">
        <v>3426</v>
      </c>
      <c r="B3550" t="str">
        <f>"18795600145"</f>
        <v>18795600145</v>
      </c>
      <c r="C3550" t="s">
        <v>1</v>
      </c>
    </row>
    <row r="3551" spans="1:3" x14ac:dyDescent="0.2">
      <c r="A3551" t="s">
        <v>3427</v>
      </c>
      <c r="B3551" t="str">
        <f>"13807600656"</f>
        <v>13807600656</v>
      </c>
      <c r="C3551" t="s">
        <v>1</v>
      </c>
    </row>
    <row r="3552" spans="1:3" x14ac:dyDescent="0.2">
      <c r="A3552" t="s">
        <v>3428</v>
      </c>
      <c r="B3552" t="str">
        <f>"15155344885"</f>
        <v>15155344885</v>
      </c>
      <c r="C3552" t="s">
        <v>1</v>
      </c>
    </row>
    <row r="3553" spans="1:3" x14ac:dyDescent="0.2">
      <c r="A3553" t="s">
        <v>3429</v>
      </c>
      <c r="B3553" t="str">
        <f>"13619118018"</f>
        <v>13619118018</v>
      </c>
      <c r="C3553" t="s">
        <v>1</v>
      </c>
    </row>
    <row r="3554" spans="1:3" x14ac:dyDescent="0.2">
      <c r="A3554" t="s">
        <v>3430</v>
      </c>
      <c r="B3554" t="str">
        <f>"15578709379"</f>
        <v>15578709379</v>
      </c>
      <c r="C3554" t="s">
        <v>1</v>
      </c>
    </row>
    <row r="3555" spans="1:3" x14ac:dyDescent="0.2">
      <c r="A3555" t="s">
        <v>3431</v>
      </c>
      <c r="B3555" t="str">
        <f>"18280178560"</f>
        <v>18280178560</v>
      </c>
      <c r="C3555" t="s">
        <v>1</v>
      </c>
    </row>
    <row r="3556" spans="1:3" x14ac:dyDescent="0.2">
      <c r="A3556" t="s">
        <v>3432</v>
      </c>
      <c r="B3556" t="str">
        <f>"15928915455"</f>
        <v>15928915455</v>
      </c>
      <c r="C3556" t="s">
        <v>1</v>
      </c>
    </row>
    <row r="3557" spans="1:3" x14ac:dyDescent="0.2">
      <c r="A3557" t="s">
        <v>3433</v>
      </c>
      <c r="B3557" t="str">
        <f>"13013473254"</f>
        <v>13013473254</v>
      </c>
      <c r="C3557" t="s">
        <v>1</v>
      </c>
    </row>
    <row r="3558" spans="1:3" x14ac:dyDescent="0.2">
      <c r="A3558" t="s">
        <v>3434</v>
      </c>
      <c r="B3558" t="str">
        <f>"13421333709"</f>
        <v>13421333709</v>
      </c>
      <c r="C3558" t="s">
        <v>1</v>
      </c>
    </row>
    <row r="3559" spans="1:3" x14ac:dyDescent="0.2">
      <c r="A3559" t="s">
        <v>3435</v>
      </c>
      <c r="B3559" t="str">
        <f>"13666362017"</f>
        <v>13666362017</v>
      </c>
      <c r="C3559" t="s">
        <v>1</v>
      </c>
    </row>
    <row r="3560" spans="1:3" x14ac:dyDescent="0.2">
      <c r="A3560" t="s">
        <v>3436</v>
      </c>
      <c r="B3560" t="str">
        <f>"15927228588"</f>
        <v>15927228588</v>
      </c>
      <c r="C3560" t="s">
        <v>1</v>
      </c>
    </row>
    <row r="3561" spans="1:3" x14ac:dyDescent="0.2">
      <c r="A3561" t="s">
        <v>3437</v>
      </c>
      <c r="B3561" t="str">
        <f>"18196297515"</f>
        <v>18196297515</v>
      </c>
      <c r="C3561" t="s">
        <v>1</v>
      </c>
    </row>
    <row r="3562" spans="1:3" x14ac:dyDescent="0.2">
      <c r="A3562" t="s">
        <v>3438</v>
      </c>
      <c r="B3562" t="str">
        <f>"18589085867"</f>
        <v>18589085867</v>
      </c>
      <c r="C3562" t="s">
        <v>1</v>
      </c>
    </row>
    <row r="3563" spans="1:3" x14ac:dyDescent="0.2">
      <c r="A3563" t="s">
        <v>3439</v>
      </c>
      <c r="B3563" t="str">
        <f>"15779055571"</f>
        <v>15779055571</v>
      </c>
      <c r="C3563" t="s">
        <v>1</v>
      </c>
    </row>
    <row r="3564" spans="1:3" x14ac:dyDescent="0.2">
      <c r="A3564" t="s">
        <v>767</v>
      </c>
      <c r="B3564" t="str">
        <f>"18374019349"</f>
        <v>18374019349</v>
      </c>
      <c r="C3564" t="s">
        <v>1</v>
      </c>
    </row>
    <row r="3565" spans="1:3" x14ac:dyDescent="0.2">
      <c r="A3565" t="s">
        <v>3440</v>
      </c>
      <c r="B3565" t="str">
        <f>"15595037620"</f>
        <v>15595037620</v>
      </c>
      <c r="C3565" t="s">
        <v>1</v>
      </c>
    </row>
    <row r="3566" spans="1:3" x14ac:dyDescent="0.2">
      <c r="A3566" t="s">
        <v>3441</v>
      </c>
      <c r="B3566" t="str">
        <f>"13735293023"</f>
        <v>13735293023</v>
      </c>
      <c r="C3566" t="s">
        <v>1</v>
      </c>
    </row>
    <row r="3567" spans="1:3" x14ac:dyDescent="0.2">
      <c r="A3567" t="s">
        <v>3442</v>
      </c>
      <c r="B3567" t="str">
        <f>"15620687791"</f>
        <v>15620687791</v>
      </c>
      <c r="C3567" t="s">
        <v>1</v>
      </c>
    </row>
    <row r="3568" spans="1:3" x14ac:dyDescent="0.2">
      <c r="A3568" t="s">
        <v>3443</v>
      </c>
      <c r="B3568" t="str">
        <f>"18581389071"</f>
        <v>18581389071</v>
      </c>
      <c r="C3568" t="s">
        <v>1</v>
      </c>
    </row>
    <row r="3569" spans="1:3" x14ac:dyDescent="0.2">
      <c r="A3569" t="s">
        <v>3444</v>
      </c>
      <c r="B3569" t="str">
        <f>"18247509066"</f>
        <v>18247509066</v>
      </c>
      <c r="C3569" t="s">
        <v>1</v>
      </c>
    </row>
    <row r="3570" spans="1:3" x14ac:dyDescent="0.2">
      <c r="A3570" t="s">
        <v>3445</v>
      </c>
      <c r="B3570" t="str">
        <f>"15192916955"</f>
        <v>15192916955</v>
      </c>
      <c r="C3570" t="s">
        <v>1</v>
      </c>
    </row>
    <row r="3571" spans="1:3" x14ac:dyDescent="0.2">
      <c r="A3571" t="s">
        <v>3446</v>
      </c>
      <c r="B3571" t="str">
        <f>"15256423032"</f>
        <v>15256423032</v>
      </c>
      <c r="C3571" t="s">
        <v>1</v>
      </c>
    </row>
    <row r="3572" spans="1:3" x14ac:dyDescent="0.2">
      <c r="A3572" t="s">
        <v>3447</v>
      </c>
      <c r="B3572" t="str">
        <f>"13872072360"</f>
        <v>13872072360</v>
      </c>
      <c r="C3572" t="s">
        <v>1</v>
      </c>
    </row>
    <row r="3573" spans="1:3" x14ac:dyDescent="0.2">
      <c r="A3573" t="s">
        <v>3448</v>
      </c>
      <c r="B3573" t="str">
        <f>"18879833084"</f>
        <v>18879833084</v>
      </c>
      <c r="C3573" t="s">
        <v>1</v>
      </c>
    </row>
    <row r="3574" spans="1:3" x14ac:dyDescent="0.2">
      <c r="A3574" t="s">
        <v>3449</v>
      </c>
      <c r="B3574" t="str">
        <f>"13946847929"</f>
        <v>13946847929</v>
      </c>
      <c r="C3574" t="s">
        <v>1</v>
      </c>
    </row>
    <row r="3575" spans="1:3" x14ac:dyDescent="0.2">
      <c r="A3575" t="s">
        <v>3450</v>
      </c>
      <c r="B3575" t="str">
        <f>"15833180219"</f>
        <v>15833180219</v>
      </c>
      <c r="C3575" t="s">
        <v>1</v>
      </c>
    </row>
    <row r="3576" spans="1:3" x14ac:dyDescent="0.2">
      <c r="A3576" t="s">
        <v>3451</v>
      </c>
      <c r="B3576" t="str">
        <f>"17620463227"</f>
        <v>17620463227</v>
      </c>
      <c r="C3576" t="s">
        <v>1</v>
      </c>
    </row>
    <row r="3577" spans="1:3" x14ac:dyDescent="0.2">
      <c r="A3577" t="s">
        <v>3452</v>
      </c>
      <c r="B3577" t="str">
        <f>"13407972619"</f>
        <v>13407972619</v>
      </c>
      <c r="C3577" t="s">
        <v>1</v>
      </c>
    </row>
    <row r="3578" spans="1:3" x14ac:dyDescent="0.2">
      <c r="A3578" t="s">
        <v>3453</v>
      </c>
      <c r="B3578" t="str">
        <f>"13854873997"</f>
        <v>13854873997</v>
      </c>
      <c r="C3578" t="s">
        <v>1</v>
      </c>
    </row>
    <row r="3579" spans="1:3" x14ac:dyDescent="0.2">
      <c r="A3579" t="s">
        <v>3454</v>
      </c>
      <c r="B3579" t="str">
        <f>"15045358542"</f>
        <v>15045358542</v>
      </c>
      <c r="C3579" t="s">
        <v>1</v>
      </c>
    </row>
    <row r="3580" spans="1:3" x14ac:dyDescent="0.2">
      <c r="A3580" t="s">
        <v>3455</v>
      </c>
      <c r="B3580" t="str">
        <f>"18700883630"</f>
        <v>18700883630</v>
      </c>
      <c r="C3580" t="s">
        <v>1</v>
      </c>
    </row>
    <row r="3581" spans="1:3" x14ac:dyDescent="0.2">
      <c r="A3581" t="s">
        <v>3456</v>
      </c>
      <c r="B3581" t="str">
        <f>"17609471404"</f>
        <v>17609471404</v>
      </c>
      <c r="C3581" t="s">
        <v>1</v>
      </c>
    </row>
    <row r="3582" spans="1:3" x14ac:dyDescent="0.2">
      <c r="A3582" t="s">
        <v>3457</v>
      </c>
      <c r="B3582" t="str">
        <f>"13919128619"</f>
        <v>13919128619</v>
      </c>
      <c r="C3582" t="s">
        <v>1</v>
      </c>
    </row>
    <row r="3583" spans="1:3" x14ac:dyDescent="0.2">
      <c r="A3583" t="s">
        <v>3458</v>
      </c>
      <c r="B3583" t="str">
        <f>"13655950432"</f>
        <v>13655950432</v>
      </c>
      <c r="C3583" t="s">
        <v>1</v>
      </c>
    </row>
    <row r="3584" spans="1:3" x14ac:dyDescent="0.2">
      <c r="A3584" t="s">
        <v>3459</v>
      </c>
      <c r="B3584" t="str">
        <f>"15896079367"</f>
        <v>15896079367</v>
      </c>
      <c r="C3584" t="s">
        <v>1</v>
      </c>
    </row>
    <row r="3585" spans="1:3" x14ac:dyDescent="0.2">
      <c r="A3585" t="s">
        <v>3460</v>
      </c>
      <c r="B3585" t="str">
        <f>"13544689244"</f>
        <v>13544689244</v>
      </c>
      <c r="C3585" t="s">
        <v>1</v>
      </c>
    </row>
    <row r="3586" spans="1:3" x14ac:dyDescent="0.2">
      <c r="A3586" t="s">
        <v>3461</v>
      </c>
      <c r="B3586" t="str">
        <f>"15757044498"</f>
        <v>15757044498</v>
      </c>
      <c r="C3586" t="s">
        <v>1</v>
      </c>
    </row>
    <row r="3587" spans="1:3" x14ac:dyDescent="0.2">
      <c r="A3587" t="s">
        <v>3462</v>
      </c>
      <c r="B3587" t="str">
        <f>"18751741234"</f>
        <v>18751741234</v>
      </c>
      <c r="C3587" t="s">
        <v>1</v>
      </c>
    </row>
    <row r="3588" spans="1:3" x14ac:dyDescent="0.2">
      <c r="A3588" t="s">
        <v>3463</v>
      </c>
      <c r="B3588" t="str">
        <f>"15054946808"</f>
        <v>15054946808</v>
      </c>
      <c r="C3588" t="s">
        <v>1</v>
      </c>
    </row>
    <row r="3589" spans="1:3" x14ac:dyDescent="0.2">
      <c r="A3589" t="s">
        <v>3464</v>
      </c>
      <c r="B3589" t="str">
        <f>"13687566171"</f>
        <v>13687566171</v>
      </c>
      <c r="C3589" t="s">
        <v>1</v>
      </c>
    </row>
    <row r="3590" spans="1:3" x14ac:dyDescent="0.2">
      <c r="A3590" t="s">
        <v>3465</v>
      </c>
      <c r="B3590" t="str">
        <f>"15816256457"</f>
        <v>15816256457</v>
      </c>
      <c r="C3590" t="s">
        <v>1</v>
      </c>
    </row>
    <row r="3591" spans="1:3" x14ac:dyDescent="0.2">
      <c r="A3591" t="s">
        <v>1447</v>
      </c>
      <c r="B3591" t="str">
        <f>"15851425109"</f>
        <v>15851425109</v>
      </c>
      <c r="C3591" t="s">
        <v>1</v>
      </c>
    </row>
    <row r="3592" spans="1:3" x14ac:dyDescent="0.2">
      <c r="A3592" t="s">
        <v>3466</v>
      </c>
      <c r="B3592" t="str">
        <f>"13817753587"</f>
        <v>13817753587</v>
      </c>
      <c r="C3592" t="s">
        <v>1</v>
      </c>
    </row>
    <row r="3593" spans="1:3" x14ac:dyDescent="0.2">
      <c r="A3593" t="s">
        <v>3467</v>
      </c>
      <c r="B3593" t="str">
        <f>"15172032364"</f>
        <v>15172032364</v>
      </c>
      <c r="C3593" t="s">
        <v>1</v>
      </c>
    </row>
    <row r="3594" spans="1:3" x14ac:dyDescent="0.2">
      <c r="A3594" t="s">
        <v>3468</v>
      </c>
      <c r="B3594" t="str">
        <f>"13433340658"</f>
        <v>13433340658</v>
      </c>
      <c r="C3594" t="s">
        <v>1</v>
      </c>
    </row>
    <row r="3595" spans="1:3" x14ac:dyDescent="0.2">
      <c r="A3595" t="s">
        <v>3469</v>
      </c>
      <c r="B3595" t="str">
        <f>"15974142152"</f>
        <v>15974142152</v>
      </c>
      <c r="C3595" t="s">
        <v>1</v>
      </c>
    </row>
    <row r="3596" spans="1:3" x14ac:dyDescent="0.2">
      <c r="A3596" t="s">
        <v>3470</v>
      </c>
      <c r="B3596" t="str">
        <f>"17762575744"</f>
        <v>17762575744</v>
      </c>
      <c r="C3596" t="s">
        <v>1</v>
      </c>
    </row>
    <row r="3597" spans="1:3" x14ac:dyDescent="0.2">
      <c r="A3597" t="s">
        <v>3471</v>
      </c>
      <c r="B3597" t="str">
        <f>"13504427868"</f>
        <v>13504427868</v>
      </c>
      <c r="C3597" t="s">
        <v>1</v>
      </c>
    </row>
    <row r="3598" spans="1:3" x14ac:dyDescent="0.2">
      <c r="A3598" t="s">
        <v>3472</v>
      </c>
      <c r="B3598" t="str">
        <f>"13206332017"</f>
        <v>13206332017</v>
      </c>
      <c r="C3598" t="s">
        <v>1</v>
      </c>
    </row>
    <row r="3599" spans="1:3" x14ac:dyDescent="0.2">
      <c r="A3599" t="s">
        <v>3473</v>
      </c>
      <c r="B3599" t="str">
        <f>"15877557737"</f>
        <v>15877557737</v>
      </c>
      <c r="C3599" t="s">
        <v>1</v>
      </c>
    </row>
    <row r="3600" spans="1:3" x14ac:dyDescent="0.2">
      <c r="A3600" t="s">
        <v>3</v>
      </c>
      <c r="B3600" t="str">
        <f>"15823741330"</f>
        <v>15823741330</v>
      </c>
      <c r="C3600" t="s">
        <v>1</v>
      </c>
    </row>
    <row r="3601" spans="1:3" x14ac:dyDescent="0.2">
      <c r="A3601" t="s">
        <v>3474</v>
      </c>
      <c r="B3601" t="str">
        <f>"18753431222"</f>
        <v>18753431222</v>
      </c>
      <c r="C3601" t="s">
        <v>1</v>
      </c>
    </row>
    <row r="3602" spans="1:3" x14ac:dyDescent="0.2">
      <c r="A3602" t="s">
        <v>3475</v>
      </c>
      <c r="B3602" t="str">
        <f>"13905509276"</f>
        <v>13905509276</v>
      </c>
      <c r="C3602" t="s">
        <v>1</v>
      </c>
    </row>
    <row r="3603" spans="1:3" x14ac:dyDescent="0.2">
      <c r="A3603" t="s">
        <v>3476</v>
      </c>
      <c r="B3603" t="str">
        <f>"13569325546"</f>
        <v>13569325546</v>
      </c>
      <c r="C3603" t="s">
        <v>1</v>
      </c>
    </row>
    <row r="3604" spans="1:3" x14ac:dyDescent="0.2">
      <c r="A3604" t="s">
        <v>3477</v>
      </c>
      <c r="B3604" t="str">
        <f>"18890562636"</f>
        <v>18890562636</v>
      </c>
      <c r="C3604" t="s">
        <v>1</v>
      </c>
    </row>
    <row r="3605" spans="1:3" x14ac:dyDescent="0.2">
      <c r="A3605" t="s">
        <v>3478</v>
      </c>
      <c r="B3605" t="str">
        <f>"13978544549"</f>
        <v>13978544549</v>
      </c>
      <c r="C3605" t="s">
        <v>1</v>
      </c>
    </row>
    <row r="3606" spans="1:3" x14ac:dyDescent="0.2">
      <c r="A3606" t="s">
        <v>3479</v>
      </c>
      <c r="B3606" t="str">
        <f>"13463885788"</f>
        <v>13463885788</v>
      </c>
      <c r="C3606" t="s">
        <v>1</v>
      </c>
    </row>
    <row r="3607" spans="1:3" x14ac:dyDescent="0.2">
      <c r="A3607" t="s">
        <v>3480</v>
      </c>
      <c r="B3607" t="str">
        <f>"18161823865"</f>
        <v>18161823865</v>
      </c>
      <c r="C3607" t="s">
        <v>1</v>
      </c>
    </row>
    <row r="3608" spans="1:3" x14ac:dyDescent="0.2">
      <c r="A3608" t="s">
        <v>3481</v>
      </c>
      <c r="B3608" t="str">
        <f>"13954210546"</f>
        <v>13954210546</v>
      </c>
      <c r="C3608" t="s">
        <v>1</v>
      </c>
    </row>
    <row r="3609" spans="1:3" x14ac:dyDescent="0.2">
      <c r="A3609" t="s">
        <v>3482</v>
      </c>
      <c r="B3609" t="str">
        <f>"15849495359"</f>
        <v>15849495359</v>
      </c>
      <c r="C3609" t="s">
        <v>1</v>
      </c>
    </row>
    <row r="3610" spans="1:3" x14ac:dyDescent="0.2">
      <c r="A3610" t="s">
        <v>3483</v>
      </c>
      <c r="B3610" t="str">
        <f>"18322234048"</f>
        <v>18322234048</v>
      </c>
      <c r="C3610" t="s">
        <v>1</v>
      </c>
    </row>
    <row r="3611" spans="1:3" x14ac:dyDescent="0.2">
      <c r="A3611" t="s">
        <v>3484</v>
      </c>
      <c r="B3611" t="str">
        <f>"13556165908"</f>
        <v>13556165908</v>
      </c>
      <c r="C3611" t="s">
        <v>1</v>
      </c>
    </row>
    <row r="3612" spans="1:3" x14ac:dyDescent="0.2">
      <c r="A3612" t="s">
        <v>3485</v>
      </c>
      <c r="B3612" t="str">
        <f>"15578120890"</f>
        <v>15578120890</v>
      </c>
      <c r="C3612" t="s">
        <v>1</v>
      </c>
    </row>
    <row r="3613" spans="1:3" x14ac:dyDescent="0.2">
      <c r="A3613" t="s">
        <v>3486</v>
      </c>
      <c r="B3613" t="str">
        <f>"18593976207"</f>
        <v>18593976207</v>
      </c>
      <c r="C3613" t="s">
        <v>1</v>
      </c>
    </row>
    <row r="3614" spans="1:3" x14ac:dyDescent="0.2">
      <c r="A3614" t="s">
        <v>3487</v>
      </c>
      <c r="B3614" t="str">
        <f>"15696464029"</f>
        <v>15696464029</v>
      </c>
      <c r="C3614" t="s">
        <v>1</v>
      </c>
    </row>
    <row r="3615" spans="1:3" x14ac:dyDescent="0.2">
      <c r="A3615" t="s">
        <v>3488</v>
      </c>
      <c r="B3615" t="str">
        <f>"15884590636"</f>
        <v>15884590636</v>
      </c>
      <c r="C3615" t="s">
        <v>1</v>
      </c>
    </row>
    <row r="3616" spans="1:3" x14ac:dyDescent="0.2">
      <c r="A3616" t="s">
        <v>3489</v>
      </c>
      <c r="B3616" t="str">
        <f>"15213761000"</f>
        <v>15213761000</v>
      </c>
      <c r="C3616" t="s">
        <v>1</v>
      </c>
    </row>
    <row r="3617" spans="1:3" x14ac:dyDescent="0.2">
      <c r="A3617" t="s">
        <v>602</v>
      </c>
      <c r="B3617" t="str">
        <f>"13936164342"</f>
        <v>13936164342</v>
      </c>
      <c r="C3617" t="s">
        <v>1</v>
      </c>
    </row>
    <row r="3618" spans="1:3" x14ac:dyDescent="0.2">
      <c r="A3618" t="s">
        <v>3490</v>
      </c>
      <c r="B3618" t="str">
        <f>"18705880200"</f>
        <v>18705880200</v>
      </c>
      <c r="C3618" t="s">
        <v>1</v>
      </c>
    </row>
    <row r="3619" spans="1:3" x14ac:dyDescent="0.2">
      <c r="A3619" t="s">
        <v>1042</v>
      </c>
      <c r="B3619" t="str">
        <f>"15988148382"</f>
        <v>15988148382</v>
      </c>
      <c r="C3619" t="s">
        <v>1</v>
      </c>
    </row>
    <row r="3620" spans="1:3" x14ac:dyDescent="0.2">
      <c r="A3620" t="s">
        <v>3491</v>
      </c>
      <c r="B3620" t="str">
        <f>"13666576793"</f>
        <v>13666576793</v>
      </c>
      <c r="C3620" t="s">
        <v>1</v>
      </c>
    </row>
    <row r="3621" spans="1:3" x14ac:dyDescent="0.2">
      <c r="A3621" t="s">
        <v>3492</v>
      </c>
      <c r="B3621" t="str">
        <f>"15542244332"</f>
        <v>15542244332</v>
      </c>
      <c r="C3621" t="s">
        <v>1</v>
      </c>
    </row>
    <row r="3622" spans="1:3" x14ac:dyDescent="0.2">
      <c r="A3622" t="s">
        <v>3493</v>
      </c>
      <c r="B3622" t="str">
        <f>"13860607551"</f>
        <v>13860607551</v>
      </c>
      <c r="C3622" t="s">
        <v>1</v>
      </c>
    </row>
    <row r="3623" spans="1:3" x14ac:dyDescent="0.2">
      <c r="A3623" t="s">
        <v>3494</v>
      </c>
      <c r="B3623" t="str">
        <f>"18753583753"</f>
        <v>18753583753</v>
      </c>
      <c r="C3623" t="s">
        <v>1</v>
      </c>
    </row>
    <row r="3624" spans="1:3" x14ac:dyDescent="0.2">
      <c r="A3624" t="s">
        <v>3495</v>
      </c>
      <c r="B3624" t="str">
        <f>"13321153468"</f>
        <v>13321153468</v>
      </c>
      <c r="C3624" t="s">
        <v>1</v>
      </c>
    </row>
    <row r="3625" spans="1:3" x14ac:dyDescent="0.2">
      <c r="A3625" t="s">
        <v>3496</v>
      </c>
      <c r="B3625" t="str">
        <f>"13985040120"</f>
        <v>13985040120</v>
      </c>
      <c r="C3625" t="s">
        <v>1</v>
      </c>
    </row>
    <row r="3626" spans="1:3" x14ac:dyDescent="0.2">
      <c r="A3626" t="s">
        <v>3497</v>
      </c>
      <c r="B3626" t="str">
        <f>"17360026976"</f>
        <v>17360026976</v>
      </c>
      <c r="C3626" t="s">
        <v>1</v>
      </c>
    </row>
    <row r="3627" spans="1:3" x14ac:dyDescent="0.2">
      <c r="A3627" t="s">
        <v>3498</v>
      </c>
      <c r="B3627" t="str">
        <f>"18057148361"</f>
        <v>18057148361</v>
      </c>
      <c r="C3627" t="s">
        <v>1</v>
      </c>
    </row>
    <row r="3628" spans="1:3" x14ac:dyDescent="0.2">
      <c r="A3628" t="s">
        <v>3499</v>
      </c>
      <c r="B3628" t="str">
        <f>"18385978966"</f>
        <v>18385978966</v>
      </c>
      <c r="C3628" t="s">
        <v>1</v>
      </c>
    </row>
    <row r="3629" spans="1:3" x14ac:dyDescent="0.2">
      <c r="A3629" t="s">
        <v>3500</v>
      </c>
      <c r="B3629" t="str">
        <f>"17634394423"</f>
        <v>17634394423</v>
      </c>
      <c r="C3629" t="s">
        <v>1</v>
      </c>
    </row>
    <row r="3630" spans="1:3" x14ac:dyDescent="0.2">
      <c r="A3630" t="s">
        <v>3501</v>
      </c>
      <c r="B3630" t="str">
        <f>"18651153851"</f>
        <v>18651153851</v>
      </c>
      <c r="C3630" t="s">
        <v>1</v>
      </c>
    </row>
    <row r="3631" spans="1:3" x14ac:dyDescent="0.2">
      <c r="A3631" t="s">
        <v>3502</v>
      </c>
      <c r="B3631" t="str">
        <f>"13250409011"</f>
        <v>13250409011</v>
      </c>
      <c r="C3631" t="s">
        <v>1</v>
      </c>
    </row>
    <row r="3632" spans="1:3" x14ac:dyDescent="0.2">
      <c r="A3632" t="s">
        <v>3503</v>
      </c>
      <c r="B3632" t="str">
        <f>"15062400277"</f>
        <v>15062400277</v>
      </c>
      <c r="C3632" t="s">
        <v>1</v>
      </c>
    </row>
    <row r="3633" spans="1:3" x14ac:dyDescent="0.2">
      <c r="A3633" t="s">
        <v>1997</v>
      </c>
      <c r="B3633" t="str">
        <f>"15076466112"</f>
        <v>15076466112</v>
      </c>
      <c r="C3633" t="s">
        <v>1</v>
      </c>
    </row>
    <row r="3634" spans="1:3" x14ac:dyDescent="0.2">
      <c r="A3634" t="s">
        <v>3504</v>
      </c>
      <c r="B3634" t="str">
        <f>"15123365503"</f>
        <v>15123365503</v>
      </c>
      <c r="C3634" t="s">
        <v>1</v>
      </c>
    </row>
    <row r="3635" spans="1:3" x14ac:dyDescent="0.2">
      <c r="A3635" t="s">
        <v>3505</v>
      </c>
      <c r="B3635" t="str">
        <f>"18288680073"</f>
        <v>18288680073</v>
      </c>
      <c r="C3635" t="s">
        <v>1</v>
      </c>
    </row>
    <row r="3636" spans="1:3" x14ac:dyDescent="0.2">
      <c r="A3636" t="s">
        <v>3506</v>
      </c>
      <c r="B3636" t="str">
        <f>"13551259355"</f>
        <v>13551259355</v>
      </c>
      <c r="C3636" t="s">
        <v>1</v>
      </c>
    </row>
    <row r="3637" spans="1:3" x14ac:dyDescent="0.2">
      <c r="A3637" t="s">
        <v>3507</v>
      </c>
      <c r="B3637" t="str">
        <f>"18728304921"</f>
        <v>18728304921</v>
      </c>
      <c r="C3637" t="s">
        <v>1</v>
      </c>
    </row>
    <row r="3638" spans="1:3" x14ac:dyDescent="0.2">
      <c r="A3638" t="s">
        <v>598</v>
      </c>
      <c r="B3638" t="str">
        <f>"13554454568"</f>
        <v>13554454568</v>
      </c>
      <c r="C3638" t="s">
        <v>1</v>
      </c>
    </row>
    <row r="3639" spans="1:3" x14ac:dyDescent="0.2">
      <c r="A3639" t="s">
        <v>3508</v>
      </c>
      <c r="B3639" t="str">
        <f>"18370324521"</f>
        <v>18370324521</v>
      </c>
      <c r="C3639" t="s">
        <v>1</v>
      </c>
    </row>
    <row r="3640" spans="1:3" x14ac:dyDescent="0.2">
      <c r="A3640" t="s">
        <v>3509</v>
      </c>
      <c r="B3640" t="str">
        <f>"15167164723"</f>
        <v>15167164723</v>
      </c>
      <c r="C3640" t="s">
        <v>1</v>
      </c>
    </row>
    <row r="3641" spans="1:3" x14ac:dyDescent="0.2">
      <c r="A3641" t="s">
        <v>3510</v>
      </c>
      <c r="B3641" t="str">
        <f>"13129724487"</f>
        <v>13129724487</v>
      </c>
      <c r="C3641" t="s">
        <v>1</v>
      </c>
    </row>
    <row r="3642" spans="1:3" x14ac:dyDescent="0.2">
      <c r="A3642" t="s">
        <v>3511</v>
      </c>
      <c r="B3642" t="str">
        <f>"18326117003"</f>
        <v>18326117003</v>
      </c>
      <c r="C3642" t="s">
        <v>1</v>
      </c>
    </row>
    <row r="3643" spans="1:3" x14ac:dyDescent="0.2">
      <c r="A3643" t="s">
        <v>3512</v>
      </c>
      <c r="B3643" t="str">
        <f>"15996592491"</f>
        <v>15996592491</v>
      </c>
      <c r="C3643" t="s">
        <v>1</v>
      </c>
    </row>
    <row r="3644" spans="1:3" x14ac:dyDescent="0.2">
      <c r="A3644" t="s">
        <v>3513</v>
      </c>
      <c r="B3644" t="str">
        <f>"15853594578"</f>
        <v>15853594578</v>
      </c>
      <c r="C3644" t="s">
        <v>1</v>
      </c>
    </row>
    <row r="3645" spans="1:3" x14ac:dyDescent="0.2">
      <c r="A3645" t="s">
        <v>3514</v>
      </c>
      <c r="B3645" t="str">
        <f>"15636150005"</f>
        <v>15636150005</v>
      </c>
      <c r="C3645" t="s">
        <v>1</v>
      </c>
    </row>
    <row r="3646" spans="1:3" x14ac:dyDescent="0.2">
      <c r="A3646" t="s">
        <v>3515</v>
      </c>
      <c r="B3646" t="str">
        <f>"15893182363"</f>
        <v>15893182363</v>
      </c>
      <c r="C3646" t="s">
        <v>1</v>
      </c>
    </row>
    <row r="3647" spans="1:3" x14ac:dyDescent="0.2">
      <c r="A3647" t="s">
        <v>3516</v>
      </c>
      <c r="B3647" t="str">
        <f>"15175757395"</f>
        <v>15175757395</v>
      </c>
      <c r="C3647" t="s">
        <v>1</v>
      </c>
    </row>
    <row r="3648" spans="1:3" x14ac:dyDescent="0.2">
      <c r="A3648" t="s">
        <v>3517</v>
      </c>
      <c r="B3648" t="str">
        <f>"18845567274"</f>
        <v>18845567274</v>
      </c>
      <c r="C3648" t="s">
        <v>1</v>
      </c>
    </row>
    <row r="3649" spans="1:3" x14ac:dyDescent="0.2">
      <c r="A3649" t="s">
        <v>3518</v>
      </c>
      <c r="B3649" t="str">
        <f>"13591787002"</f>
        <v>13591787002</v>
      </c>
      <c r="C3649" t="s">
        <v>1</v>
      </c>
    </row>
    <row r="3650" spans="1:3" x14ac:dyDescent="0.2">
      <c r="A3650" t="s">
        <v>1513</v>
      </c>
      <c r="B3650" t="str">
        <f>"18722109477"</f>
        <v>18722109477</v>
      </c>
      <c r="C3650" t="s">
        <v>1</v>
      </c>
    </row>
    <row r="3651" spans="1:3" x14ac:dyDescent="0.2">
      <c r="A3651" t="s">
        <v>3519</v>
      </c>
      <c r="B3651" t="str">
        <f>"13473518177"</f>
        <v>13473518177</v>
      </c>
      <c r="C3651" t="s">
        <v>1</v>
      </c>
    </row>
    <row r="3652" spans="1:3" x14ac:dyDescent="0.2">
      <c r="A3652" t="s">
        <v>3520</v>
      </c>
      <c r="B3652" t="str">
        <f>"15829021738"</f>
        <v>15829021738</v>
      </c>
      <c r="C3652" t="s">
        <v>1</v>
      </c>
    </row>
    <row r="3653" spans="1:3" x14ac:dyDescent="0.2">
      <c r="A3653" t="s">
        <v>3521</v>
      </c>
      <c r="B3653" t="str">
        <f>"13576132081"</f>
        <v>13576132081</v>
      </c>
      <c r="C3653" t="s">
        <v>1</v>
      </c>
    </row>
    <row r="3654" spans="1:3" x14ac:dyDescent="0.2">
      <c r="A3654" t="s">
        <v>3522</v>
      </c>
      <c r="B3654" t="str">
        <f>"13354036916"</f>
        <v>13354036916</v>
      </c>
      <c r="C3654" t="s">
        <v>1</v>
      </c>
    </row>
    <row r="3655" spans="1:3" x14ac:dyDescent="0.2">
      <c r="A3655" t="s">
        <v>3523</v>
      </c>
      <c r="B3655" t="str">
        <f>"13058369913"</f>
        <v>13058369913</v>
      </c>
      <c r="C3655" t="s">
        <v>1</v>
      </c>
    </row>
    <row r="3656" spans="1:3" x14ac:dyDescent="0.2">
      <c r="A3656" t="s">
        <v>3524</v>
      </c>
      <c r="B3656" t="str">
        <f>"15229587912"</f>
        <v>15229587912</v>
      </c>
      <c r="C3656" t="s">
        <v>1</v>
      </c>
    </row>
    <row r="3657" spans="1:3" x14ac:dyDescent="0.2">
      <c r="A3657" t="s">
        <v>3525</v>
      </c>
      <c r="B3657" t="str">
        <f>"15256572597"</f>
        <v>15256572597</v>
      </c>
      <c r="C3657" t="s">
        <v>1</v>
      </c>
    </row>
    <row r="3658" spans="1:3" x14ac:dyDescent="0.2">
      <c r="A3658" t="s">
        <v>3526</v>
      </c>
      <c r="B3658" t="str">
        <f>"13404663272"</f>
        <v>13404663272</v>
      </c>
      <c r="C3658" t="s">
        <v>1</v>
      </c>
    </row>
    <row r="3659" spans="1:3" x14ac:dyDescent="0.2">
      <c r="A3659" t="s">
        <v>3527</v>
      </c>
      <c r="B3659" t="str">
        <f>"13989517296"</f>
        <v>13989517296</v>
      </c>
      <c r="C3659" t="s">
        <v>1</v>
      </c>
    </row>
    <row r="3660" spans="1:3" x14ac:dyDescent="0.2">
      <c r="A3660" t="s">
        <v>3528</v>
      </c>
      <c r="B3660" t="str">
        <f>"18605574772"</f>
        <v>18605574772</v>
      </c>
      <c r="C3660" t="s">
        <v>1</v>
      </c>
    </row>
    <row r="3661" spans="1:3" x14ac:dyDescent="0.2">
      <c r="A3661" t="s">
        <v>3529</v>
      </c>
      <c r="B3661" t="str">
        <f>"13208753252"</f>
        <v>13208753252</v>
      </c>
      <c r="C3661" t="s">
        <v>1</v>
      </c>
    </row>
    <row r="3662" spans="1:3" x14ac:dyDescent="0.2">
      <c r="A3662" t="s">
        <v>3530</v>
      </c>
      <c r="B3662" t="str">
        <f>"13617132863"</f>
        <v>13617132863</v>
      </c>
      <c r="C3662" t="s">
        <v>1</v>
      </c>
    </row>
    <row r="3663" spans="1:3" x14ac:dyDescent="0.2">
      <c r="A3663" t="s">
        <v>3531</v>
      </c>
      <c r="B3663" t="str">
        <f>"15198739279"</f>
        <v>15198739279</v>
      </c>
      <c r="C3663" t="s">
        <v>1</v>
      </c>
    </row>
    <row r="3664" spans="1:3" x14ac:dyDescent="0.2">
      <c r="A3664" t="s">
        <v>3532</v>
      </c>
      <c r="B3664" t="str">
        <f>"15997990227"</f>
        <v>15997990227</v>
      </c>
      <c r="C3664" t="s">
        <v>1</v>
      </c>
    </row>
    <row r="3665" spans="1:3" x14ac:dyDescent="0.2">
      <c r="A3665" t="s">
        <v>3533</v>
      </c>
      <c r="B3665" t="str">
        <f>"15800413335"</f>
        <v>15800413335</v>
      </c>
      <c r="C3665" t="s">
        <v>1</v>
      </c>
    </row>
    <row r="3666" spans="1:3" x14ac:dyDescent="0.2">
      <c r="A3666" t="s">
        <v>3534</v>
      </c>
      <c r="B3666" t="str">
        <f>"15267419873"</f>
        <v>15267419873</v>
      </c>
      <c r="C3666" t="s">
        <v>1</v>
      </c>
    </row>
    <row r="3667" spans="1:3" x14ac:dyDescent="0.2">
      <c r="A3667" t="s">
        <v>3535</v>
      </c>
      <c r="B3667" t="str">
        <f>"13888200913"</f>
        <v>13888200913</v>
      </c>
      <c r="C3667" t="s">
        <v>1</v>
      </c>
    </row>
    <row r="3668" spans="1:3" x14ac:dyDescent="0.2">
      <c r="A3668" t="s">
        <v>3536</v>
      </c>
      <c r="B3668" t="str">
        <f>"15231573000"</f>
        <v>15231573000</v>
      </c>
      <c r="C3668" t="s">
        <v>1</v>
      </c>
    </row>
    <row r="3669" spans="1:3" x14ac:dyDescent="0.2">
      <c r="A3669" t="s">
        <v>3537</v>
      </c>
      <c r="B3669" t="str">
        <f>"17503199980"</f>
        <v>17503199980</v>
      </c>
      <c r="C3669" t="s">
        <v>1</v>
      </c>
    </row>
    <row r="3670" spans="1:3" x14ac:dyDescent="0.2">
      <c r="A3670" t="s">
        <v>3538</v>
      </c>
      <c r="B3670" t="str">
        <f>"15261526556"</f>
        <v>15261526556</v>
      </c>
      <c r="C3670" t="s">
        <v>1</v>
      </c>
    </row>
    <row r="3671" spans="1:3" x14ac:dyDescent="0.2">
      <c r="A3671" t="s">
        <v>3539</v>
      </c>
      <c r="B3671" t="str">
        <f>"15244576927"</f>
        <v>15244576927</v>
      </c>
      <c r="C3671" t="s">
        <v>1</v>
      </c>
    </row>
    <row r="3672" spans="1:3" x14ac:dyDescent="0.2">
      <c r="A3672" t="s">
        <v>3540</v>
      </c>
      <c r="B3672" t="str">
        <f>"18819255030"</f>
        <v>18819255030</v>
      </c>
      <c r="C3672" t="s">
        <v>1</v>
      </c>
    </row>
    <row r="3673" spans="1:3" x14ac:dyDescent="0.2">
      <c r="A3673" t="s">
        <v>3541</v>
      </c>
      <c r="B3673" t="str">
        <f>"13461823118"</f>
        <v>13461823118</v>
      </c>
      <c r="C3673" t="s">
        <v>1</v>
      </c>
    </row>
    <row r="3674" spans="1:3" x14ac:dyDescent="0.2">
      <c r="A3674" t="s">
        <v>3542</v>
      </c>
      <c r="B3674" t="str">
        <f>"18876656881"</f>
        <v>18876656881</v>
      </c>
      <c r="C3674" t="s">
        <v>1</v>
      </c>
    </row>
    <row r="3675" spans="1:3" x14ac:dyDescent="0.2">
      <c r="A3675" t="s">
        <v>3543</v>
      </c>
      <c r="B3675" t="str">
        <f>"18198328850"</f>
        <v>18198328850</v>
      </c>
      <c r="C3675" t="s">
        <v>1</v>
      </c>
    </row>
    <row r="3676" spans="1:3" x14ac:dyDescent="0.2">
      <c r="A3676" t="s">
        <v>3544</v>
      </c>
      <c r="B3676" t="str">
        <f>"13477256013"</f>
        <v>13477256013</v>
      </c>
      <c r="C3676" t="s">
        <v>1</v>
      </c>
    </row>
    <row r="3677" spans="1:3" x14ac:dyDescent="0.2">
      <c r="A3677" t="s">
        <v>3545</v>
      </c>
      <c r="B3677" t="str">
        <f>"15959343011"</f>
        <v>15959343011</v>
      </c>
      <c r="C3677" t="s">
        <v>1</v>
      </c>
    </row>
    <row r="3678" spans="1:3" x14ac:dyDescent="0.2">
      <c r="A3678" t="s">
        <v>3546</v>
      </c>
      <c r="B3678" t="str">
        <f>"13065178005"</f>
        <v>13065178005</v>
      </c>
      <c r="C3678" t="s">
        <v>1</v>
      </c>
    </row>
    <row r="3679" spans="1:3" x14ac:dyDescent="0.2">
      <c r="A3679" t="s">
        <v>3547</v>
      </c>
      <c r="B3679" t="str">
        <f>"13489819159"</f>
        <v>13489819159</v>
      </c>
      <c r="C3679" t="s">
        <v>1</v>
      </c>
    </row>
    <row r="3680" spans="1:3" x14ac:dyDescent="0.2">
      <c r="A3680" t="s">
        <v>3548</v>
      </c>
      <c r="B3680" t="str">
        <f>"15002017649"</f>
        <v>15002017649</v>
      </c>
      <c r="C3680" t="s">
        <v>1</v>
      </c>
    </row>
    <row r="3681" spans="1:3" x14ac:dyDescent="0.2">
      <c r="A3681" t="s">
        <v>3549</v>
      </c>
      <c r="B3681" t="str">
        <f>"18296045633"</f>
        <v>18296045633</v>
      </c>
      <c r="C3681" t="s">
        <v>1</v>
      </c>
    </row>
    <row r="3682" spans="1:3" x14ac:dyDescent="0.2">
      <c r="A3682" t="s">
        <v>3550</v>
      </c>
      <c r="B3682" t="str">
        <f>"15097956721"</f>
        <v>15097956721</v>
      </c>
      <c r="C3682" t="s">
        <v>1</v>
      </c>
    </row>
    <row r="3683" spans="1:3" x14ac:dyDescent="0.2">
      <c r="A3683" t="s">
        <v>3551</v>
      </c>
      <c r="B3683" t="str">
        <f>"15003991535"</f>
        <v>15003991535</v>
      </c>
      <c r="C3683" t="s">
        <v>1</v>
      </c>
    </row>
    <row r="3684" spans="1:3" x14ac:dyDescent="0.2">
      <c r="A3684" t="s">
        <v>3552</v>
      </c>
      <c r="B3684" t="str">
        <f>"15017281501"</f>
        <v>15017281501</v>
      </c>
      <c r="C3684" t="s">
        <v>1</v>
      </c>
    </row>
    <row r="3685" spans="1:3" x14ac:dyDescent="0.2">
      <c r="A3685" t="s">
        <v>3553</v>
      </c>
      <c r="B3685" t="str">
        <f>"18274101010"</f>
        <v>18274101010</v>
      </c>
      <c r="C3685" t="s">
        <v>1</v>
      </c>
    </row>
    <row r="3686" spans="1:3" x14ac:dyDescent="0.2">
      <c r="A3686" t="s">
        <v>3554</v>
      </c>
      <c r="B3686" t="str">
        <f>"13648188292"</f>
        <v>13648188292</v>
      </c>
      <c r="C3686" t="s">
        <v>1</v>
      </c>
    </row>
    <row r="3687" spans="1:3" x14ac:dyDescent="0.2">
      <c r="A3687" t="s">
        <v>3555</v>
      </c>
      <c r="B3687" t="str">
        <f>"15721038074"</f>
        <v>15721038074</v>
      </c>
      <c r="C3687" t="s">
        <v>1</v>
      </c>
    </row>
    <row r="3688" spans="1:3" x14ac:dyDescent="0.2">
      <c r="A3688" t="s">
        <v>3556</v>
      </c>
      <c r="B3688" t="str">
        <f>"18375124408"</f>
        <v>18375124408</v>
      </c>
      <c r="C3688" t="s">
        <v>1</v>
      </c>
    </row>
    <row r="3689" spans="1:3" x14ac:dyDescent="0.2">
      <c r="A3689" t="s">
        <v>3557</v>
      </c>
      <c r="B3689" t="str">
        <f>"15114143054"</f>
        <v>15114143054</v>
      </c>
      <c r="C3689" t="s">
        <v>1</v>
      </c>
    </row>
    <row r="3690" spans="1:3" x14ac:dyDescent="0.2">
      <c r="A3690" t="s">
        <v>3558</v>
      </c>
      <c r="B3690" t="str">
        <f>"18246039876"</f>
        <v>18246039876</v>
      </c>
      <c r="C3690" t="s">
        <v>1</v>
      </c>
    </row>
    <row r="3691" spans="1:3" x14ac:dyDescent="0.2">
      <c r="A3691" t="s">
        <v>3559</v>
      </c>
      <c r="B3691" t="str">
        <f>"15981751416"</f>
        <v>15981751416</v>
      </c>
      <c r="C3691" t="s">
        <v>1</v>
      </c>
    </row>
    <row r="3692" spans="1:3" x14ac:dyDescent="0.2">
      <c r="A3692" t="s">
        <v>3560</v>
      </c>
      <c r="B3692" t="str">
        <f>"18705958096"</f>
        <v>18705958096</v>
      </c>
      <c r="C3692" t="s">
        <v>1</v>
      </c>
    </row>
    <row r="3693" spans="1:3" x14ac:dyDescent="0.2">
      <c r="A3693" t="s">
        <v>3561</v>
      </c>
      <c r="B3693" t="str">
        <f>"17671454187"</f>
        <v>17671454187</v>
      </c>
      <c r="C3693" t="s">
        <v>1</v>
      </c>
    </row>
    <row r="3694" spans="1:3" x14ac:dyDescent="0.2">
      <c r="A3694" t="s">
        <v>3562</v>
      </c>
      <c r="B3694" t="str">
        <f>"18379232777"</f>
        <v>18379232777</v>
      </c>
      <c r="C3694" t="s">
        <v>1</v>
      </c>
    </row>
    <row r="3695" spans="1:3" x14ac:dyDescent="0.2">
      <c r="A3695" t="s">
        <v>3563</v>
      </c>
      <c r="B3695" t="str">
        <f>"18257510711"</f>
        <v>18257510711</v>
      </c>
      <c r="C3695" t="s">
        <v>1</v>
      </c>
    </row>
    <row r="3696" spans="1:3" x14ac:dyDescent="0.2">
      <c r="A3696" t="s">
        <v>3564</v>
      </c>
      <c r="B3696" t="str">
        <f>"15847356370"</f>
        <v>15847356370</v>
      </c>
      <c r="C3696" t="s">
        <v>1</v>
      </c>
    </row>
    <row r="3697" spans="1:3" x14ac:dyDescent="0.2">
      <c r="A3697" t="s">
        <v>3565</v>
      </c>
      <c r="B3697" t="str">
        <f>"18396875183"</f>
        <v>18396875183</v>
      </c>
      <c r="C3697" t="s">
        <v>1</v>
      </c>
    </row>
    <row r="3698" spans="1:3" x14ac:dyDescent="0.2">
      <c r="A3698" t="s">
        <v>3566</v>
      </c>
      <c r="B3698" t="str">
        <f>"15295688497"</f>
        <v>15295688497</v>
      </c>
      <c r="C3698" t="s">
        <v>1</v>
      </c>
    </row>
    <row r="3699" spans="1:3" x14ac:dyDescent="0.2">
      <c r="A3699" t="s">
        <v>3567</v>
      </c>
      <c r="B3699" t="str">
        <f>"13419508166"</f>
        <v>13419508166</v>
      </c>
      <c r="C3699" t="s">
        <v>1</v>
      </c>
    </row>
    <row r="3700" spans="1:3" x14ac:dyDescent="0.2">
      <c r="A3700" t="s">
        <v>718</v>
      </c>
      <c r="B3700" t="str">
        <f>"13952548768"</f>
        <v>13952548768</v>
      </c>
      <c r="C3700" t="s">
        <v>1</v>
      </c>
    </row>
    <row r="3701" spans="1:3" x14ac:dyDescent="0.2">
      <c r="A3701" t="s">
        <v>3568</v>
      </c>
      <c r="B3701" t="str">
        <f>"18204884419"</f>
        <v>18204884419</v>
      </c>
      <c r="C3701" t="s">
        <v>1</v>
      </c>
    </row>
    <row r="3702" spans="1:3" x14ac:dyDescent="0.2">
      <c r="A3702" t="s">
        <v>3569</v>
      </c>
      <c r="B3702" t="str">
        <f>"15048880320"</f>
        <v>15048880320</v>
      </c>
      <c r="C3702" t="s">
        <v>1</v>
      </c>
    </row>
    <row r="3703" spans="1:3" x14ac:dyDescent="0.2">
      <c r="A3703" t="s">
        <v>3570</v>
      </c>
      <c r="B3703" t="str">
        <f>"15216400085"</f>
        <v>15216400085</v>
      </c>
      <c r="C3703" t="s">
        <v>1</v>
      </c>
    </row>
    <row r="3704" spans="1:3" x14ac:dyDescent="0.2">
      <c r="A3704" t="s">
        <v>3571</v>
      </c>
      <c r="B3704" t="str">
        <f>"15327065813"</f>
        <v>15327065813</v>
      </c>
      <c r="C3704" t="s">
        <v>1</v>
      </c>
    </row>
    <row r="3705" spans="1:3" x14ac:dyDescent="0.2">
      <c r="A3705" t="s">
        <v>3572</v>
      </c>
      <c r="B3705" t="str">
        <f>"18897566867"</f>
        <v>18897566867</v>
      </c>
      <c r="C3705" t="s">
        <v>1</v>
      </c>
    </row>
    <row r="3706" spans="1:3" x14ac:dyDescent="0.2">
      <c r="A3706" t="s">
        <v>3573</v>
      </c>
      <c r="B3706" t="str">
        <f>"18242220621"</f>
        <v>18242220621</v>
      </c>
      <c r="C3706" t="s">
        <v>1</v>
      </c>
    </row>
    <row r="3707" spans="1:3" x14ac:dyDescent="0.2">
      <c r="A3707" t="s">
        <v>3574</v>
      </c>
      <c r="B3707" t="str">
        <f>"15068532103"</f>
        <v>15068532103</v>
      </c>
      <c r="C3707" t="s">
        <v>1</v>
      </c>
    </row>
    <row r="3708" spans="1:3" x14ac:dyDescent="0.2">
      <c r="A3708" t="s">
        <v>3575</v>
      </c>
      <c r="B3708" t="str">
        <f>"18648629846"</f>
        <v>18648629846</v>
      </c>
      <c r="C3708" t="s">
        <v>1</v>
      </c>
    </row>
    <row r="3709" spans="1:3" x14ac:dyDescent="0.2">
      <c r="A3709" t="s">
        <v>3576</v>
      </c>
      <c r="B3709" t="str">
        <f>"15935642528"</f>
        <v>15935642528</v>
      </c>
      <c r="C3709" t="s">
        <v>1</v>
      </c>
    </row>
    <row r="3710" spans="1:3" x14ac:dyDescent="0.2">
      <c r="A3710" t="s">
        <v>3577</v>
      </c>
      <c r="B3710" t="str">
        <f>"13570422822"</f>
        <v>13570422822</v>
      </c>
      <c r="C3710" t="s">
        <v>1</v>
      </c>
    </row>
    <row r="3711" spans="1:3" x14ac:dyDescent="0.2">
      <c r="A3711" t="s">
        <v>2760</v>
      </c>
      <c r="B3711" t="str">
        <f>"18615602803"</f>
        <v>18615602803</v>
      </c>
      <c r="C3711" t="s">
        <v>1</v>
      </c>
    </row>
    <row r="3712" spans="1:3" x14ac:dyDescent="0.2">
      <c r="A3712" t="s">
        <v>3578</v>
      </c>
      <c r="B3712" t="str">
        <f>"18465116607"</f>
        <v>18465116607</v>
      </c>
      <c r="C3712" t="s">
        <v>1</v>
      </c>
    </row>
    <row r="3713" spans="1:3" x14ac:dyDescent="0.2">
      <c r="A3713" t="s">
        <v>3579</v>
      </c>
      <c r="B3713" t="str">
        <f>"18379893424"</f>
        <v>18379893424</v>
      </c>
      <c r="C3713" t="s">
        <v>1</v>
      </c>
    </row>
    <row r="3714" spans="1:3" x14ac:dyDescent="0.2">
      <c r="A3714" t="s">
        <v>1527</v>
      </c>
      <c r="B3714" t="str">
        <f>"15828997878"</f>
        <v>15828997878</v>
      </c>
      <c r="C3714" t="s">
        <v>1</v>
      </c>
    </row>
    <row r="3715" spans="1:3" x14ac:dyDescent="0.2">
      <c r="A3715" t="s">
        <v>3580</v>
      </c>
      <c r="B3715" t="str">
        <f>"18762765691"</f>
        <v>18762765691</v>
      </c>
      <c r="C3715" t="s">
        <v>1</v>
      </c>
    </row>
    <row r="3716" spans="1:3" x14ac:dyDescent="0.2">
      <c r="A3716" t="s">
        <v>3581</v>
      </c>
      <c r="B3716" t="str">
        <f>"17629743893"</f>
        <v>17629743893</v>
      </c>
      <c r="C3716" t="s">
        <v>1</v>
      </c>
    </row>
    <row r="3717" spans="1:3" x14ac:dyDescent="0.2">
      <c r="A3717" t="s">
        <v>3582</v>
      </c>
      <c r="B3717" t="str">
        <f>"15908965670"</f>
        <v>15908965670</v>
      </c>
      <c r="C3717" t="s">
        <v>1</v>
      </c>
    </row>
    <row r="3718" spans="1:3" x14ac:dyDescent="0.2">
      <c r="A3718" t="s">
        <v>3583</v>
      </c>
      <c r="B3718" t="str">
        <f>"17858694681"</f>
        <v>17858694681</v>
      </c>
      <c r="C3718" t="s">
        <v>1</v>
      </c>
    </row>
    <row r="3719" spans="1:3" x14ac:dyDescent="0.2">
      <c r="A3719" t="s">
        <v>3584</v>
      </c>
      <c r="B3719" t="str">
        <f>"13775295257"</f>
        <v>13775295257</v>
      </c>
      <c r="C3719" t="s">
        <v>1</v>
      </c>
    </row>
    <row r="3720" spans="1:3" x14ac:dyDescent="0.2">
      <c r="A3720" t="s">
        <v>3585</v>
      </c>
      <c r="B3720" t="str">
        <f>"13554898979"</f>
        <v>13554898979</v>
      </c>
      <c r="C3720" t="s">
        <v>1</v>
      </c>
    </row>
    <row r="3721" spans="1:3" x14ac:dyDescent="0.2">
      <c r="A3721" t="s">
        <v>3586</v>
      </c>
      <c r="B3721" t="str">
        <f>"15760168497"</f>
        <v>15760168497</v>
      </c>
      <c r="C3721" t="s">
        <v>1</v>
      </c>
    </row>
    <row r="3722" spans="1:3" x14ac:dyDescent="0.2">
      <c r="A3722" t="s">
        <v>3587</v>
      </c>
      <c r="B3722" t="str">
        <f>"13700462341"</f>
        <v>13700462341</v>
      </c>
      <c r="C3722" t="s">
        <v>1</v>
      </c>
    </row>
    <row r="3723" spans="1:3" x14ac:dyDescent="0.2">
      <c r="A3723" t="s">
        <v>831</v>
      </c>
      <c r="B3723" t="str">
        <f>"13855499529"</f>
        <v>13855499529</v>
      </c>
      <c r="C3723" t="s">
        <v>1</v>
      </c>
    </row>
    <row r="3724" spans="1:3" x14ac:dyDescent="0.2">
      <c r="A3724" t="s">
        <v>3588</v>
      </c>
      <c r="B3724" t="str">
        <f>"13375539815"</f>
        <v>13375539815</v>
      </c>
      <c r="C3724" t="s">
        <v>1</v>
      </c>
    </row>
    <row r="3725" spans="1:3" x14ac:dyDescent="0.2">
      <c r="A3725" t="s">
        <v>3589</v>
      </c>
      <c r="B3725" t="str">
        <f>"15712768195"</f>
        <v>15712768195</v>
      </c>
      <c r="C3725" t="s">
        <v>1</v>
      </c>
    </row>
    <row r="3726" spans="1:3" x14ac:dyDescent="0.2">
      <c r="A3726" t="s">
        <v>3590</v>
      </c>
      <c r="B3726" t="str">
        <f>"13227832000"</f>
        <v>13227832000</v>
      </c>
      <c r="C3726" t="s">
        <v>1</v>
      </c>
    </row>
    <row r="3727" spans="1:3" x14ac:dyDescent="0.2">
      <c r="A3727" t="s">
        <v>3591</v>
      </c>
      <c r="B3727" t="str">
        <f>"18559650080"</f>
        <v>18559650080</v>
      </c>
      <c r="C3727" t="s">
        <v>1</v>
      </c>
    </row>
    <row r="3728" spans="1:3" x14ac:dyDescent="0.2">
      <c r="A3728" t="s">
        <v>3592</v>
      </c>
      <c r="B3728" t="str">
        <f>"13836626242"</f>
        <v>13836626242</v>
      </c>
      <c r="C3728" t="s">
        <v>1</v>
      </c>
    </row>
    <row r="3729" spans="1:3" x14ac:dyDescent="0.2">
      <c r="A3729" t="s">
        <v>1855</v>
      </c>
      <c r="B3729" t="str">
        <f>"15087399050"</f>
        <v>15087399050</v>
      </c>
      <c r="C3729" t="s">
        <v>1</v>
      </c>
    </row>
    <row r="3730" spans="1:3" x14ac:dyDescent="0.2">
      <c r="A3730" t="s">
        <v>3593</v>
      </c>
      <c r="B3730" t="str">
        <f>"15057262194"</f>
        <v>15057262194</v>
      </c>
      <c r="C3730" t="s">
        <v>1</v>
      </c>
    </row>
    <row r="3731" spans="1:3" x14ac:dyDescent="0.2">
      <c r="A3731" t="s">
        <v>3594</v>
      </c>
      <c r="B3731" t="str">
        <f>"13777404149"</f>
        <v>13777404149</v>
      </c>
      <c r="C3731" t="s">
        <v>1</v>
      </c>
    </row>
    <row r="3732" spans="1:3" x14ac:dyDescent="0.2">
      <c r="A3732" t="s">
        <v>3595</v>
      </c>
      <c r="B3732" t="str">
        <f>"18878254022"</f>
        <v>18878254022</v>
      </c>
      <c r="C3732" t="s">
        <v>1</v>
      </c>
    </row>
    <row r="3733" spans="1:3" x14ac:dyDescent="0.2">
      <c r="A3733" t="s">
        <v>3596</v>
      </c>
      <c r="B3733" t="str">
        <f>"15058869363"</f>
        <v>15058869363</v>
      </c>
      <c r="C3733" t="s">
        <v>1</v>
      </c>
    </row>
    <row r="3734" spans="1:3" x14ac:dyDescent="0.2">
      <c r="A3734" t="s">
        <v>3597</v>
      </c>
      <c r="B3734" t="str">
        <f>"13940796779"</f>
        <v>13940796779</v>
      </c>
      <c r="C3734" t="s">
        <v>1</v>
      </c>
    </row>
    <row r="3735" spans="1:3" x14ac:dyDescent="0.2">
      <c r="A3735" t="s">
        <v>3598</v>
      </c>
      <c r="B3735" t="str">
        <f>"18054744313"</f>
        <v>18054744313</v>
      </c>
      <c r="C3735" t="s">
        <v>1</v>
      </c>
    </row>
    <row r="3736" spans="1:3" x14ac:dyDescent="0.2">
      <c r="A3736" t="s">
        <v>3599</v>
      </c>
      <c r="B3736" t="str">
        <f>"13834442886"</f>
        <v>13834442886</v>
      </c>
      <c r="C3736" t="s">
        <v>1</v>
      </c>
    </row>
    <row r="3737" spans="1:3" x14ac:dyDescent="0.2">
      <c r="A3737" t="s">
        <v>3600</v>
      </c>
      <c r="B3737" t="str">
        <f>"18257776836"</f>
        <v>18257776836</v>
      </c>
      <c r="C3737" t="s">
        <v>1</v>
      </c>
    </row>
    <row r="3738" spans="1:3" x14ac:dyDescent="0.2">
      <c r="A3738" t="s">
        <v>3601</v>
      </c>
      <c r="B3738" t="str">
        <f>"15521632940"</f>
        <v>15521632940</v>
      </c>
      <c r="C3738" t="s">
        <v>1</v>
      </c>
    </row>
    <row r="3739" spans="1:3" x14ac:dyDescent="0.2">
      <c r="A3739" t="s">
        <v>3602</v>
      </c>
      <c r="B3739" t="str">
        <f>"13471009788"</f>
        <v>13471009788</v>
      </c>
      <c r="C3739" t="s">
        <v>1</v>
      </c>
    </row>
    <row r="3740" spans="1:3" x14ac:dyDescent="0.2">
      <c r="A3740" t="s">
        <v>3603</v>
      </c>
      <c r="B3740" t="str">
        <f>"13904037607"</f>
        <v>13904037607</v>
      </c>
      <c r="C3740" t="s">
        <v>1</v>
      </c>
    </row>
    <row r="3741" spans="1:3" x14ac:dyDescent="0.2">
      <c r="A3741" t="s">
        <v>3604</v>
      </c>
      <c r="B3741" t="str">
        <f>"18784050457"</f>
        <v>18784050457</v>
      </c>
      <c r="C3741" t="s">
        <v>1</v>
      </c>
    </row>
    <row r="3742" spans="1:3" x14ac:dyDescent="0.2">
      <c r="A3742" t="s">
        <v>3605</v>
      </c>
      <c r="B3742" t="str">
        <f>"15769929590"</f>
        <v>15769929590</v>
      </c>
      <c r="C3742" t="s">
        <v>1</v>
      </c>
    </row>
    <row r="3743" spans="1:3" x14ac:dyDescent="0.2">
      <c r="A3743" t="s">
        <v>3606</v>
      </c>
      <c r="B3743" t="str">
        <f>"18394589921"</f>
        <v>18394589921</v>
      </c>
      <c r="C3743" t="s">
        <v>1</v>
      </c>
    </row>
    <row r="3744" spans="1:3" x14ac:dyDescent="0.2">
      <c r="A3744" t="s">
        <v>3607</v>
      </c>
      <c r="B3744" t="str">
        <f>"18516008251"</f>
        <v>18516008251</v>
      </c>
      <c r="C3744" t="s">
        <v>1</v>
      </c>
    </row>
    <row r="3745" spans="1:3" x14ac:dyDescent="0.2">
      <c r="A3745" t="s">
        <v>3608</v>
      </c>
      <c r="B3745" t="str">
        <f>"18233268289"</f>
        <v>18233268289</v>
      </c>
      <c r="C3745" t="s">
        <v>1</v>
      </c>
    </row>
    <row r="3746" spans="1:3" x14ac:dyDescent="0.2">
      <c r="A3746" t="s">
        <v>3609</v>
      </c>
      <c r="B3746" t="str">
        <f>"15039390567"</f>
        <v>15039390567</v>
      </c>
      <c r="C3746" t="s">
        <v>1</v>
      </c>
    </row>
    <row r="3747" spans="1:3" x14ac:dyDescent="0.2">
      <c r="A3747" t="s">
        <v>3610</v>
      </c>
      <c r="B3747" t="str">
        <f>"15761620092"</f>
        <v>15761620092</v>
      </c>
      <c r="C3747" t="s">
        <v>1</v>
      </c>
    </row>
    <row r="3748" spans="1:3" x14ac:dyDescent="0.2">
      <c r="A3748" t="s">
        <v>3611</v>
      </c>
      <c r="B3748" t="str">
        <f>"13530545280"</f>
        <v>13530545280</v>
      </c>
      <c r="C3748" t="s">
        <v>1</v>
      </c>
    </row>
    <row r="3749" spans="1:3" x14ac:dyDescent="0.2">
      <c r="A3749" t="s">
        <v>2619</v>
      </c>
      <c r="B3749" t="str">
        <f>"15840977296"</f>
        <v>15840977296</v>
      </c>
      <c r="C3749" t="s">
        <v>1</v>
      </c>
    </row>
    <row r="3750" spans="1:3" x14ac:dyDescent="0.2">
      <c r="A3750" t="s">
        <v>2584</v>
      </c>
      <c r="B3750" t="str">
        <f>"15129897273"</f>
        <v>15129897273</v>
      </c>
      <c r="C3750" t="s">
        <v>1</v>
      </c>
    </row>
    <row r="3751" spans="1:3" x14ac:dyDescent="0.2">
      <c r="A3751" t="s">
        <v>3612</v>
      </c>
      <c r="B3751" t="str">
        <f>"18260496413"</f>
        <v>18260496413</v>
      </c>
      <c r="C3751" t="s">
        <v>1</v>
      </c>
    </row>
    <row r="3752" spans="1:3" x14ac:dyDescent="0.2">
      <c r="A3752" t="s">
        <v>3613</v>
      </c>
      <c r="B3752" t="str">
        <f>"15092955857"</f>
        <v>15092955857</v>
      </c>
      <c r="C3752" t="s">
        <v>1</v>
      </c>
    </row>
    <row r="3753" spans="1:3" x14ac:dyDescent="0.2">
      <c r="A3753" t="s">
        <v>3614</v>
      </c>
      <c r="B3753" t="str">
        <f>"15265796637"</f>
        <v>15265796637</v>
      </c>
      <c r="C3753" t="s">
        <v>1</v>
      </c>
    </row>
    <row r="3754" spans="1:3" x14ac:dyDescent="0.2">
      <c r="A3754" t="s">
        <v>3615</v>
      </c>
      <c r="B3754" t="str">
        <f>"13599348993"</f>
        <v>13599348993</v>
      </c>
      <c r="C3754" t="s">
        <v>1</v>
      </c>
    </row>
    <row r="3755" spans="1:3" x14ac:dyDescent="0.2">
      <c r="A3755" t="s">
        <v>3616</v>
      </c>
      <c r="B3755" t="str">
        <f>"15525962088"</f>
        <v>15525962088</v>
      </c>
      <c r="C3755" t="s">
        <v>1</v>
      </c>
    </row>
    <row r="3756" spans="1:3" x14ac:dyDescent="0.2">
      <c r="A3756" t="s">
        <v>3617</v>
      </c>
      <c r="B3756" t="str">
        <f>"18277180214"</f>
        <v>18277180214</v>
      </c>
      <c r="C3756" t="s">
        <v>1</v>
      </c>
    </row>
    <row r="3757" spans="1:3" x14ac:dyDescent="0.2">
      <c r="A3757" t="s">
        <v>3618</v>
      </c>
      <c r="B3757" t="str">
        <f>"13730237752"</f>
        <v>13730237752</v>
      </c>
      <c r="C3757" t="s">
        <v>1</v>
      </c>
    </row>
    <row r="3758" spans="1:3" x14ac:dyDescent="0.2">
      <c r="A3758" t="s">
        <v>3619</v>
      </c>
      <c r="B3758" t="str">
        <f>"15278733690"</f>
        <v>15278733690</v>
      </c>
      <c r="C3758" t="s">
        <v>1</v>
      </c>
    </row>
    <row r="3759" spans="1:3" x14ac:dyDescent="0.2">
      <c r="A3759" t="s">
        <v>3620</v>
      </c>
      <c r="B3759" t="str">
        <f>"13190349968"</f>
        <v>13190349968</v>
      </c>
      <c r="C3759" t="s">
        <v>1</v>
      </c>
    </row>
    <row r="3760" spans="1:3" x14ac:dyDescent="0.2">
      <c r="A3760" t="s">
        <v>3621</v>
      </c>
      <c r="B3760" t="str">
        <f>"13803284775"</f>
        <v>13803284775</v>
      </c>
      <c r="C3760" t="s">
        <v>1</v>
      </c>
    </row>
    <row r="3761" spans="1:3" x14ac:dyDescent="0.2">
      <c r="A3761" t="s">
        <v>3622</v>
      </c>
      <c r="B3761" t="str">
        <f>"18642666032"</f>
        <v>18642666032</v>
      </c>
      <c r="C3761" t="s">
        <v>1</v>
      </c>
    </row>
    <row r="3762" spans="1:3" x14ac:dyDescent="0.2">
      <c r="A3762" t="s">
        <v>3623</v>
      </c>
      <c r="B3762" t="str">
        <f>"18266205520"</f>
        <v>18266205520</v>
      </c>
      <c r="C3762" t="s">
        <v>1</v>
      </c>
    </row>
    <row r="3763" spans="1:3" x14ac:dyDescent="0.2">
      <c r="A3763" t="s">
        <v>3624</v>
      </c>
      <c r="B3763" t="str">
        <f>"13939940527"</f>
        <v>13939940527</v>
      </c>
      <c r="C3763" t="s">
        <v>1</v>
      </c>
    </row>
    <row r="3764" spans="1:3" x14ac:dyDescent="0.2">
      <c r="A3764" t="s">
        <v>3625</v>
      </c>
      <c r="B3764" t="str">
        <f>"15525249092"</f>
        <v>15525249092</v>
      </c>
      <c r="C3764" t="s">
        <v>1</v>
      </c>
    </row>
    <row r="3765" spans="1:3" x14ac:dyDescent="0.2">
      <c r="A3765" t="s">
        <v>3626</v>
      </c>
      <c r="B3765" t="str">
        <f>"18502415845"</f>
        <v>18502415845</v>
      </c>
      <c r="C3765" t="s">
        <v>1</v>
      </c>
    </row>
    <row r="3766" spans="1:3" x14ac:dyDescent="0.2">
      <c r="A3766" t="s">
        <v>3627</v>
      </c>
      <c r="B3766" t="str">
        <f>"13619224147"</f>
        <v>13619224147</v>
      </c>
      <c r="C3766" t="s">
        <v>1</v>
      </c>
    </row>
    <row r="3767" spans="1:3" x14ac:dyDescent="0.2">
      <c r="A3767" t="s">
        <v>3628</v>
      </c>
      <c r="B3767" t="str">
        <f>"15163383013"</f>
        <v>15163383013</v>
      </c>
      <c r="C3767" t="s">
        <v>1</v>
      </c>
    </row>
    <row r="3768" spans="1:3" x14ac:dyDescent="0.2">
      <c r="A3768" t="s">
        <v>3629</v>
      </c>
      <c r="B3768" t="str">
        <f>"13578233936"</f>
        <v>13578233936</v>
      </c>
      <c r="C3768" t="s">
        <v>1</v>
      </c>
    </row>
    <row r="3769" spans="1:3" x14ac:dyDescent="0.2">
      <c r="A3769" t="s">
        <v>3630</v>
      </c>
      <c r="B3769" t="str">
        <f>"18234855543"</f>
        <v>18234855543</v>
      </c>
      <c r="C3769" t="s">
        <v>1</v>
      </c>
    </row>
    <row r="3770" spans="1:3" x14ac:dyDescent="0.2">
      <c r="A3770" t="s">
        <v>3631</v>
      </c>
      <c r="B3770" t="str">
        <f>"18734179830"</f>
        <v>18734179830</v>
      </c>
      <c r="C3770" t="s">
        <v>1</v>
      </c>
    </row>
    <row r="3771" spans="1:3" x14ac:dyDescent="0.2">
      <c r="A3771" t="s">
        <v>3632</v>
      </c>
      <c r="B3771" t="str">
        <f>"15216130550"</f>
        <v>15216130550</v>
      </c>
      <c r="C3771" t="s">
        <v>1</v>
      </c>
    </row>
    <row r="3772" spans="1:3" x14ac:dyDescent="0.2">
      <c r="A3772" t="s">
        <v>3633</v>
      </c>
      <c r="B3772" t="str">
        <f>"13587487597"</f>
        <v>13587487597</v>
      </c>
      <c r="C3772" t="s">
        <v>1</v>
      </c>
    </row>
    <row r="3773" spans="1:3" x14ac:dyDescent="0.2">
      <c r="A3773" t="s">
        <v>3634</v>
      </c>
      <c r="B3773" t="str">
        <f>"15872365074"</f>
        <v>15872365074</v>
      </c>
      <c r="C3773" t="s">
        <v>1</v>
      </c>
    </row>
    <row r="3774" spans="1:3" x14ac:dyDescent="0.2">
      <c r="A3774" t="s">
        <v>3635</v>
      </c>
      <c r="B3774" t="str">
        <f>"15070119144"</f>
        <v>15070119144</v>
      </c>
      <c r="C3774" t="s">
        <v>1</v>
      </c>
    </row>
    <row r="3775" spans="1:3" x14ac:dyDescent="0.2">
      <c r="A3775" t="s">
        <v>3636</v>
      </c>
      <c r="B3775" t="str">
        <f>"18334375363"</f>
        <v>18334375363</v>
      </c>
      <c r="C3775" t="s">
        <v>1</v>
      </c>
    </row>
    <row r="3776" spans="1:3" x14ac:dyDescent="0.2">
      <c r="A3776" t="s">
        <v>2044</v>
      </c>
      <c r="B3776" t="str">
        <f>"15844692367"</f>
        <v>15844692367</v>
      </c>
      <c r="C3776" t="s">
        <v>1</v>
      </c>
    </row>
    <row r="3777" spans="1:3" x14ac:dyDescent="0.2">
      <c r="A3777" t="s">
        <v>3637</v>
      </c>
      <c r="B3777" t="str">
        <f>"13949163558"</f>
        <v>13949163558</v>
      </c>
      <c r="C3777" t="s">
        <v>1</v>
      </c>
    </row>
    <row r="3778" spans="1:3" x14ac:dyDescent="0.2">
      <c r="A3778" t="s">
        <v>3638</v>
      </c>
      <c r="B3778" t="str">
        <f>"15164748769"</f>
        <v>15164748769</v>
      </c>
      <c r="C3778" t="s">
        <v>1</v>
      </c>
    </row>
    <row r="3779" spans="1:3" x14ac:dyDescent="0.2">
      <c r="A3779" t="s">
        <v>3639</v>
      </c>
      <c r="B3779" t="str">
        <f>"18941720499"</f>
        <v>18941720499</v>
      </c>
      <c r="C3779" t="s">
        <v>1</v>
      </c>
    </row>
    <row r="3780" spans="1:3" x14ac:dyDescent="0.2">
      <c r="A3780" t="s">
        <v>3640</v>
      </c>
      <c r="B3780" t="str">
        <f>"15153840960"</f>
        <v>15153840960</v>
      </c>
      <c r="C3780" t="s">
        <v>1</v>
      </c>
    </row>
    <row r="3781" spans="1:3" x14ac:dyDescent="0.2">
      <c r="A3781" t="s">
        <v>3641</v>
      </c>
      <c r="B3781" t="str">
        <f>"18818075171"</f>
        <v>18818075171</v>
      </c>
      <c r="C3781" t="s">
        <v>1</v>
      </c>
    </row>
    <row r="3782" spans="1:3" x14ac:dyDescent="0.2">
      <c r="A3782" t="s">
        <v>3642</v>
      </c>
      <c r="B3782" t="str">
        <f>"17602236706"</f>
        <v>17602236706</v>
      </c>
      <c r="C3782" t="s">
        <v>1</v>
      </c>
    </row>
    <row r="3783" spans="1:3" x14ac:dyDescent="0.2">
      <c r="A3783" t="s">
        <v>3643</v>
      </c>
      <c r="B3783" t="str">
        <f>"13768847011"</f>
        <v>13768847011</v>
      </c>
      <c r="C3783" t="s">
        <v>1</v>
      </c>
    </row>
    <row r="3784" spans="1:3" x14ac:dyDescent="0.2">
      <c r="A3784" t="s">
        <v>3644</v>
      </c>
      <c r="B3784" t="str">
        <f>"15179220922"</f>
        <v>15179220922</v>
      </c>
      <c r="C3784" t="s">
        <v>1</v>
      </c>
    </row>
    <row r="3785" spans="1:3" x14ac:dyDescent="0.2">
      <c r="A3785" t="s">
        <v>3645</v>
      </c>
      <c r="B3785" t="str">
        <f>"15634914556"</f>
        <v>15634914556</v>
      </c>
      <c r="C3785" t="s">
        <v>1</v>
      </c>
    </row>
    <row r="3786" spans="1:3" x14ac:dyDescent="0.2">
      <c r="A3786" t="s">
        <v>3646</v>
      </c>
      <c r="B3786" t="str">
        <f>"18293342580"</f>
        <v>18293342580</v>
      </c>
      <c r="C3786" t="s">
        <v>1</v>
      </c>
    </row>
    <row r="3787" spans="1:3" x14ac:dyDescent="0.2">
      <c r="A3787" t="s">
        <v>3647</v>
      </c>
      <c r="B3787" t="str">
        <f>"15915075132"</f>
        <v>15915075132</v>
      </c>
      <c r="C3787" t="s">
        <v>1</v>
      </c>
    </row>
    <row r="3788" spans="1:3" x14ac:dyDescent="0.2">
      <c r="A3788" t="s">
        <v>3648</v>
      </c>
      <c r="B3788" t="str">
        <f>"15135364710"</f>
        <v>15135364710</v>
      </c>
      <c r="C3788" t="s">
        <v>1</v>
      </c>
    </row>
    <row r="3789" spans="1:3" x14ac:dyDescent="0.2">
      <c r="A3789" t="s">
        <v>3649</v>
      </c>
      <c r="B3789" t="str">
        <f>"15092262822"</f>
        <v>15092262822</v>
      </c>
      <c r="C3789" t="s">
        <v>1</v>
      </c>
    </row>
    <row r="3790" spans="1:3" x14ac:dyDescent="0.2">
      <c r="A3790" t="s">
        <v>3650</v>
      </c>
      <c r="B3790" t="str">
        <f>"15169293099"</f>
        <v>15169293099</v>
      </c>
      <c r="C3790" t="s">
        <v>1</v>
      </c>
    </row>
    <row r="3791" spans="1:3" x14ac:dyDescent="0.2">
      <c r="A3791" t="s">
        <v>3651</v>
      </c>
      <c r="B3791" t="str">
        <f>"15828461051"</f>
        <v>15828461051</v>
      </c>
      <c r="C3791" t="s">
        <v>1</v>
      </c>
    </row>
    <row r="3792" spans="1:3" x14ac:dyDescent="0.2">
      <c r="A3792" t="s">
        <v>3652</v>
      </c>
      <c r="B3792" t="str">
        <f>"17603873242"</f>
        <v>17603873242</v>
      </c>
      <c r="C3792" t="s">
        <v>1</v>
      </c>
    </row>
    <row r="3793" spans="1:3" x14ac:dyDescent="0.2">
      <c r="A3793" t="s">
        <v>3653</v>
      </c>
      <c r="B3793" t="str">
        <f>"18713255505"</f>
        <v>18713255505</v>
      </c>
      <c r="C3793" t="s">
        <v>1</v>
      </c>
    </row>
    <row r="3794" spans="1:3" x14ac:dyDescent="0.2">
      <c r="A3794" t="s">
        <v>3654</v>
      </c>
      <c r="B3794" t="str">
        <f>"13915169418"</f>
        <v>13915169418</v>
      </c>
      <c r="C3794" t="s">
        <v>1</v>
      </c>
    </row>
    <row r="3795" spans="1:3" x14ac:dyDescent="0.2">
      <c r="A3795" t="s">
        <v>3655</v>
      </c>
      <c r="B3795" t="str">
        <f>"18329631670"</f>
        <v>18329631670</v>
      </c>
      <c r="C3795" t="s">
        <v>1</v>
      </c>
    </row>
    <row r="3796" spans="1:3" x14ac:dyDescent="0.2">
      <c r="A3796" t="s">
        <v>3656</v>
      </c>
      <c r="B3796" t="str">
        <f>"15135516184"</f>
        <v>15135516184</v>
      </c>
      <c r="C3796" t="s">
        <v>1</v>
      </c>
    </row>
    <row r="3797" spans="1:3" x14ac:dyDescent="0.2">
      <c r="A3797" t="s">
        <v>3657</v>
      </c>
      <c r="B3797" t="str">
        <f>"13751532674"</f>
        <v>13751532674</v>
      </c>
      <c r="C3797" t="s">
        <v>1</v>
      </c>
    </row>
    <row r="3798" spans="1:3" x14ac:dyDescent="0.2">
      <c r="A3798" t="s">
        <v>3658</v>
      </c>
      <c r="B3798" t="str">
        <f>"18683948238"</f>
        <v>18683948238</v>
      </c>
      <c r="C3798" t="s">
        <v>1</v>
      </c>
    </row>
    <row r="3799" spans="1:3" x14ac:dyDescent="0.2">
      <c r="A3799" t="s">
        <v>254</v>
      </c>
      <c r="B3799" t="str">
        <f>"15896160262"</f>
        <v>15896160262</v>
      </c>
      <c r="C3799" t="s">
        <v>1</v>
      </c>
    </row>
    <row r="3800" spans="1:3" x14ac:dyDescent="0.2">
      <c r="A3800" t="s">
        <v>3659</v>
      </c>
      <c r="B3800" t="str">
        <f>"13775214429"</f>
        <v>13775214429</v>
      </c>
      <c r="C3800" t="s">
        <v>1</v>
      </c>
    </row>
    <row r="3801" spans="1:3" x14ac:dyDescent="0.2">
      <c r="A3801" t="s">
        <v>3660</v>
      </c>
      <c r="B3801" t="str">
        <f>"15267904047"</f>
        <v>15267904047</v>
      </c>
      <c r="C3801" t="s">
        <v>1</v>
      </c>
    </row>
    <row r="3802" spans="1:3" x14ac:dyDescent="0.2">
      <c r="A3802" t="s">
        <v>3661</v>
      </c>
      <c r="B3802" t="str">
        <f>"13691632810"</f>
        <v>13691632810</v>
      </c>
      <c r="C3802" t="s">
        <v>1</v>
      </c>
    </row>
    <row r="3803" spans="1:3" x14ac:dyDescent="0.2">
      <c r="A3803" t="s">
        <v>3662</v>
      </c>
      <c r="B3803" t="str">
        <f>"13974163298"</f>
        <v>13974163298</v>
      </c>
      <c r="C3803" t="s">
        <v>1</v>
      </c>
    </row>
    <row r="3804" spans="1:3" x14ac:dyDescent="0.2">
      <c r="A3804" t="s">
        <v>3663</v>
      </c>
      <c r="B3804" t="str">
        <f>"17615115510"</f>
        <v>17615115510</v>
      </c>
      <c r="C3804" t="s">
        <v>1</v>
      </c>
    </row>
    <row r="3805" spans="1:3" x14ac:dyDescent="0.2">
      <c r="A3805" t="s">
        <v>3664</v>
      </c>
      <c r="B3805" t="str">
        <f>"15260152506"</f>
        <v>15260152506</v>
      </c>
      <c r="C3805" t="s">
        <v>1</v>
      </c>
    </row>
    <row r="3806" spans="1:3" x14ac:dyDescent="0.2">
      <c r="A3806" t="s">
        <v>3665</v>
      </c>
      <c r="B3806" t="str">
        <f>"15127189692"</f>
        <v>15127189692</v>
      </c>
      <c r="C3806" t="s">
        <v>1</v>
      </c>
    </row>
    <row r="3807" spans="1:3" x14ac:dyDescent="0.2">
      <c r="A3807" t="s">
        <v>3666</v>
      </c>
      <c r="B3807" t="str">
        <f>"18700942815"</f>
        <v>18700942815</v>
      </c>
      <c r="C3807" t="s">
        <v>1</v>
      </c>
    </row>
    <row r="3808" spans="1:3" x14ac:dyDescent="0.2">
      <c r="A3808" t="s">
        <v>3667</v>
      </c>
      <c r="B3808" t="str">
        <f>"18757500935"</f>
        <v>18757500935</v>
      </c>
      <c r="C3808" t="s">
        <v>1</v>
      </c>
    </row>
    <row r="3809" spans="1:3" x14ac:dyDescent="0.2">
      <c r="A3809" t="s">
        <v>3668</v>
      </c>
      <c r="B3809" t="str">
        <f>"13940174120"</f>
        <v>13940174120</v>
      </c>
      <c r="C3809" t="s">
        <v>1</v>
      </c>
    </row>
    <row r="3810" spans="1:3" x14ac:dyDescent="0.2">
      <c r="A3810" t="s">
        <v>3669</v>
      </c>
      <c r="B3810" t="str">
        <f>"18868165283"</f>
        <v>18868165283</v>
      </c>
      <c r="C3810" t="s">
        <v>1</v>
      </c>
    </row>
    <row r="3811" spans="1:3" x14ac:dyDescent="0.2">
      <c r="A3811" t="s">
        <v>3670</v>
      </c>
      <c r="B3811" t="str">
        <f>"18102011566"</f>
        <v>18102011566</v>
      </c>
      <c r="C3811" t="s">
        <v>1</v>
      </c>
    </row>
    <row r="3812" spans="1:3" x14ac:dyDescent="0.2">
      <c r="A3812" t="s">
        <v>3671</v>
      </c>
      <c r="B3812" t="str">
        <f>"15935098605"</f>
        <v>15935098605</v>
      </c>
      <c r="C3812" t="s">
        <v>1</v>
      </c>
    </row>
    <row r="3813" spans="1:3" x14ac:dyDescent="0.2">
      <c r="A3813" t="s">
        <v>3672</v>
      </c>
      <c r="B3813" t="str">
        <f>"13560758297"</f>
        <v>13560758297</v>
      </c>
      <c r="C3813" t="s">
        <v>1</v>
      </c>
    </row>
    <row r="3814" spans="1:3" x14ac:dyDescent="0.2">
      <c r="A3814" t="s">
        <v>3673</v>
      </c>
      <c r="B3814" t="str">
        <f>"18302243435"</f>
        <v>18302243435</v>
      </c>
      <c r="C3814" t="s">
        <v>1</v>
      </c>
    </row>
    <row r="3815" spans="1:3" x14ac:dyDescent="0.2">
      <c r="A3815" t="s">
        <v>3674</v>
      </c>
      <c r="B3815" t="str">
        <f>"17666235316"</f>
        <v>17666235316</v>
      </c>
      <c r="C3815" t="s">
        <v>1</v>
      </c>
    </row>
    <row r="3816" spans="1:3" x14ac:dyDescent="0.2">
      <c r="A3816" t="s">
        <v>3675</v>
      </c>
      <c r="B3816" t="str">
        <f>"15171080208"</f>
        <v>15171080208</v>
      </c>
      <c r="C3816" t="s">
        <v>1</v>
      </c>
    </row>
    <row r="3817" spans="1:3" x14ac:dyDescent="0.2">
      <c r="A3817" t="s">
        <v>3676</v>
      </c>
      <c r="B3817" t="str">
        <f>"15818803904"</f>
        <v>15818803904</v>
      </c>
      <c r="C3817" t="s">
        <v>1</v>
      </c>
    </row>
    <row r="3818" spans="1:3" x14ac:dyDescent="0.2">
      <c r="A3818" t="s">
        <v>3677</v>
      </c>
      <c r="B3818" t="str">
        <f>"18829193021"</f>
        <v>18829193021</v>
      </c>
      <c r="C3818" t="s">
        <v>1</v>
      </c>
    </row>
    <row r="3819" spans="1:3" x14ac:dyDescent="0.2">
      <c r="A3819" t="s">
        <v>3678</v>
      </c>
      <c r="B3819" t="str">
        <f>"13071792516"</f>
        <v>13071792516</v>
      </c>
      <c r="C3819" t="s">
        <v>1</v>
      </c>
    </row>
    <row r="3820" spans="1:3" x14ac:dyDescent="0.2">
      <c r="A3820" t="s">
        <v>3679</v>
      </c>
      <c r="B3820" t="str">
        <f>"18581304888"</f>
        <v>18581304888</v>
      </c>
      <c r="C3820" t="s">
        <v>1</v>
      </c>
    </row>
    <row r="3821" spans="1:3" x14ac:dyDescent="0.2">
      <c r="A3821" t="s">
        <v>3680</v>
      </c>
      <c r="B3821" t="str">
        <f>"15248610481"</f>
        <v>15248610481</v>
      </c>
      <c r="C3821" t="s">
        <v>1</v>
      </c>
    </row>
    <row r="3822" spans="1:3" x14ac:dyDescent="0.2">
      <c r="A3822" t="s">
        <v>3681</v>
      </c>
      <c r="B3822" t="str">
        <f>"18297680779"</f>
        <v>18297680779</v>
      </c>
      <c r="C3822" t="s">
        <v>1</v>
      </c>
    </row>
    <row r="3823" spans="1:3" x14ac:dyDescent="0.2">
      <c r="A3823" t="s">
        <v>3682</v>
      </c>
      <c r="B3823" t="str">
        <f>"13666268753"</f>
        <v>13666268753</v>
      </c>
      <c r="C3823" t="s">
        <v>1</v>
      </c>
    </row>
    <row r="3824" spans="1:3" x14ac:dyDescent="0.2">
      <c r="A3824" t="s">
        <v>3683</v>
      </c>
      <c r="B3824" t="str">
        <f>"15197855396"</f>
        <v>15197855396</v>
      </c>
      <c r="C3824" t="s">
        <v>1</v>
      </c>
    </row>
    <row r="3825" spans="1:3" x14ac:dyDescent="0.2">
      <c r="A3825" t="s">
        <v>3684</v>
      </c>
      <c r="B3825" t="str">
        <f>"13735551454"</f>
        <v>13735551454</v>
      </c>
      <c r="C3825" t="s">
        <v>1</v>
      </c>
    </row>
    <row r="3826" spans="1:3" x14ac:dyDescent="0.2">
      <c r="A3826" t="s">
        <v>2519</v>
      </c>
      <c r="B3826" t="str">
        <f>"15852920290"</f>
        <v>15852920290</v>
      </c>
      <c r="C3826" t="s">
        <v>1</v>
      </c>
    </row>
    <row r="3827" spans="1:3" x14ac:dyDescent="0.2">
      <c r="A3827" t="s">
        <v>3685</v>
      </c>
      <c r="B3827" t="str">
        <f>"15753963811"</f>
        <v>15753963811</v>
      </c>
      <c r="C3827" t="s">
        <v>1</v>
      </c>
    </row>
    <row r="3828" spans="1:3" x14ac:dyDescent="0.2">
      <c r="A3828" t="s">
        <v>3686</v>
      </c>
      <c r="B3828" t="str">
        <f>"13420196440"</f>
        <v>13420196440</v>
      </c>
      <c r="C3828" t="s">
        <v>1</v>
      </c>
    </row>
    <row r="3829" spans="1:3" x14ac:dyDescent="0.2">
      <c r="A3829" t="s">
        <v>3687</v>
      </c>
      <c r="B3829" t="str">
        <f>"13157338999"</f>
        <v>13157338999</v>
      </c>
      <c r="C3829" t="s">
        <v>1</v>
      </c>
    </row>
    <row r="3830" spans="1:3" x14ac:dyDescent="0.2">
      <c r="A3830" t="s">
        <v>1438</v>
      </c>
      <c r="B3830" t="str">
        <f>"13400811080"</f>
        <v>13400811080</v>
      </c>
      <c r="C3830" t="s">
        <v>1</v>
      </c>
    </row>
    <row r="3831" spans="1:3" x14ac:dyDescent="0.2">
      <c r="A3831" t="s">
        <v>3688</v>
      </c>
      <c r="B3831" t="str">
        <f>"18677327351"</f>
        <v>18677327351</v>
      </c>
      <c r="C3831" t="s">
        <v>1</v>
      </c>
    </row>
    <row r="3832" spans="1:3" x14ac:dyDescent="0.2">
      <c r="A3832" t="s">
        <v>3689</v>
      </c>
      <c r="B3832" t="str">
        <f>"18519274174"</f>
        <v>18519274174</v>
      </c>
      <c r="C3832" t="s">
        <v>1</v>
      </c>
    </row>
    <row r="3833" spans="1:3" x14ac:dyDescent="0.2">
      <c r="A3833" t="s">
        <v>3690</v>
      </c>
      <c r="B3833" t="str">
        <f>"15267327297"</f>
        <v>15267327297</v>
      </c>
      <c r="C3833" t="s">
        <v>1</v>
      </c>
    </row>
    <row r="3834" spans="1:3" x14ac:dyDescent="0.2">
      <c r="A3834" t="s">
        <v>3691</v>
      </c>
      <c r="B3834" t="str">
        <f>"13291860712"</f>
        <v>13291860712</v>
      </c>
      <c r="C3834" t="s">
        <v>1</v>
      </c>
    </row>
    <row r="3835" spans="1:3" x14ac:dyDescent="0.2">
      <c r="A3835" t="s">
        <v>3692</v>
      </c>
      <c r="B3835" t="str">
        <f>"18210017660"</f>
        <v>18210017660</v>
      </c>
      <c r="C3835" t="s">
        <v>1</v>
      </c>
    </row>
    <row r="3836" spans="1:3" x14ac:dyDescent="0.2">
      <c r="A3836" t="s">
        <v>3693</v>
      </c>
      <c r="B3836" t="str">
        <f>"13670790360"</f>
        <v>13670790360</v>
      </c>
      <c r="C3836" t="s">
        <v>1</v>
      </c>
    </row>
    <row r="3837" spans="1:3" x14ac:dyDescent="0.2">
      <c r="A3837" t="s">
        <v>3694</v>
      </c>
      <c r="B3837" t="str">
        <f>"13610545479"</f>
        <v>13610545479</v>
      </c>
      <c r="C3837" t="s">
        <v>1</v>
      </c>
    </row>
    <row r="3838" spans="1:3" x14ac:dyDescent="0.2">
      <c r="A3838" t="s">
        <v>3695</v>
      </c>
      <c r="B3838" t="str">
        <f>"15864221990"</f>
        <v>15864221990</v>
      </c>
      <c r="C3838" t="s">
        <v>1</v>
      </c>
    </row>
    <row r="3839" spans="1:3" x14ac:dyDescent="0.2">
      <c r="A3839" t="s">
        <v>3696</v>
      </c>
      <c r="B3839" t="str">
        <f>"13784820260"</f>
        <v>13784820260</v>
      </c>
      <c r="C3839" t="s">
        <v>1</v>
      </c>
    </row>
    <row r="3840" spans="1:3" x14ac:dyDescent="0.2">
      <c r="A3840" t="s">
        <v>3697</v>
      </c>
      <c r="B3840" t="str">
        <f>"15079738652"</f>
        <v>15079738652</v>
      </c>
      <c r="C3840" t="s">
        <v>1</v>
      </c>
    </row>
    <row r="3841" spans="1:3" x14ac:dyDescent="0.2">
      <c r="A3841" t="s">
        <v>3698</v>
      </c>
      <c r="B3841" t="str">
        <f>"15651727559"</f>
        <v>15651727559</v>
      </c>
      <c r="C3841" t="s">
        <v>1</v>
      </c>
    </row>
    <row r="3842" spans="1:3" x14ac:dyDescent="0.2">
      <c r="A3842" t="s">
        <v>3699</v>
      </c>
      <c r="B3842" t="str">
        <f>"15315361690"</f>
        <v>15315361690</v>
      </c>
      <c r="C3842" t="s">
        <v>1</v>
      </c>
    </row>
    <row r="3843" spans="1:3" x14ac:dyDescent="0.2">
      <c r="A3843" t="s">
        <v>3700</v>
      </c>
      <c r="B3843" t="str">
        <f>"13718141169"</f>
        <v>13718141169</v>
      </c>
      <c r="C3843" t="s">
        <v>1</v>
      </c>
    </row>
    <row r="3844" spans="1:3" x14ac:dyDescent="0.2">
      <c r="A3844" t="s">
        <v>3701</v>
      </c>
      <c r="B3844" t="str">
        <f>"13984384041"</f>
        <v>13984384041</v>
      </c>
      <c r="C3844" t="s">
        <v>1</v>
      </c>
    </row>
    <row r="3845" spans="1:3" x14ac:dyDescent="0.2">
      <c r="A3845" t="s">
        <v>3702</v>
      </c>
      <c r="B3845" t="str">
        <f>"18931022103"</f>
        <v>18931022103</v>
      </c>
      <c r="C3845" t="s">
        <v>1</v>
      </c>
    </row>
    <row r="3846" spans="1:3" x14ac:dyDescent="0.2">
      <c r="A3846" t="s">
        <v>3703</v>
      </c>
      <c r="B3846" t="str">
        <f>"13022031361"</f>
        <v>13022031361</v>
      </c>
      <c r="C3846" t="s">
        <v>1</v>
      </c>
    </row>
    <row r="3847" spans="1:3" x14ac:dyDescent="0.2">
      <c r="A3847" t="s">
        <v>3704</v>
      </c>
      <c r="B3847" t="str">
        <f>"13031391277"</f>
        <v>13031391277</v>
      </c>
      <c r="C3847" t="s">
        <v>1</v>
      </c>
    </row>
    <row r="3848" spans="1:3" x14ac:dyDescent="0.2">
      <c r="A3848" t="s">
        <v>3705</v>
      </c>
      <c r="B3848" t="str">
        <f>"13825694499"</f>
        <v>13825694499</v>
      </c>
      <c r="C3848" t="s">
        <v>1</v>
      </c>
    </row>
    <row r="3849" spans="1:3" x14ac:dyDescent="0.2">
      <c r="A3849" t="s">
        <v>3706</v>
      </c>
      <c r="B3849" t="str">
        <f>"13957959552"</f>
        <v>13957959552</v>
      </c>
      <c r="C3849" t="s">
        <v>1</v>
      </c>
    </row>
    <row r="3850" spans="1:3" x14ac:dyDescent="0.2">
      <c r="A3850" t="s">
        <v>3707</v>
      </c>
      <c r="B3850" t="str">
        <f>"13981154758"</f>
        <v>13981154758</v>
      </c>
      <c r="C3850" t="s">
        <v>1</v>
      </c>
    </row>
    <row r="3851" spans="1:3" x14ac:dyDescent="0.2">
      <c r="A3851" t="s">
        <v>3708</v>
      </c>
      <c r="B3851" t="str">
        <f>"13283980182"</f>
        <v>13283980182</v>
      </c>
      <c r="C3851" t="s">
        <v>1</v>
      </c>
    </row>
    <row r="3852" spans="1:3" x14ac:dyDescent="0.2">
      <c r="A3852" t="s">
        <v>3709</v>
      </c>
      <c r="B3852" t="str">
        <f>"13636977403"</f>
        <v>13636977403</v>
      </c>
      <c r="C3852" t="s">
        <v>1</v>
      </c>
    </row>
    <row r="3853" spans="1:3" x14ac:dyDescent="0.2">
      <c r="A3853" t="s">
        <v>3710</v>
      </c>
      <c r="B3853" t="str">
        <f>"13960676165"</f>
        <v>13960676165</v>
      </c>
      <c r="C3853" t="s">
        <v>1</v>
      </c>
    </row>
    <row r="3854" spans="1:3" x14ac:dyDescent="0.2">
      <c r="A3854" t="s">
        <v>3711</v>
      </c>
      <c r="B3854" t="str">
        <f>"18330191968"</f>
        <v>18330191968</v>
      </c>
      <c r="C3854" t="s">
        <v>1</v>
      </c>
    </row>
    <row r="3855" spans="1:3" x14ac:dyDescent="0.2">
      <c r="A3855" t="s">
        <v>3712</v>
      </c>
      <c r="B3855" t="str">
        <f>"18871508288"</f>
        <v>18871508288</v>
      </c>
      <c r="C3855" t="s">
        <v>1</v>
      </c>
    </row>
    <row r="3856" spans="1:3" x14ac:dyDescent="0.2">
      <c r="A3856" t="s">
        <v>3713</v>
      </c>
      <c r="B3856" t="str">
        <f>"13828481951"</f>
        <v>13828481951</v>
      </c>
      <c r="C3856" t="s">
        <v>1</v>
      </c>
    </row>
    <row r="3857" spans="1:3" x14ac:dyDescent="0.2">
      <c r="A3857" t="s">
        <v>3714</v>
      </c>
      <c r="B3857" t="str">
        <f>"13798779692"</f>
        <v>13798779692</v>
      </c>
      <c r="C3857" t="s">
        <v>1</v>
      </c>
    </row>
    <row r="3858" spans="1:3" x14ac:dyDescent="0.2">
      <c r="A3858" t="s">
        <v>3715</v>
      </c>
      <c r="B3858" t="str">
        <f>"15025666785"</f>
        <v>15025666785</v>
      </c>
      <c r="C3858" t="s">
        <v>1</v>
      </c>
    </row>
    <row r="3859" spans="1:3" x14ac:dyDescent="0.2">
      <c r="A3859" t="s">
        <v>3716</v>
      </c>
      <c r="B3859" t="str">
        <f>"18325890612"</f>
        <v>18325890612</v>
      </c>
      <c r="C3859" t="s">
        <v>1</v>
      </c>
    </row>
    <row r="3860" spans="1:3" x14ac:dyDescent="0.2">
      <c r="A3860" t="s">
        <v>3717</v>
      </c>
      <c r="B3860" t="str">
        <f>"18753387740"</f>
        <v>18753387740</v>
      </c>
      <c r="C3860" t="s">
        <v>1</v>
      </c>
    </row>
    <row r="3861" spans="1:3" x14ac:dyDescent="0.2">
      <c r="A3861" t="s">
        <v>3718</v>
      </c>
      <c r="B3861" t="str">
        <f>"15871480000"</f>
        <v>15871480000</v>
      </c>
      <c r="C3861" t="s">
        <v>1</v>
      </c>
    </row>
    <row r="3862" spans="1:3" x14ac:dyDescent="0.2">
      <c r="A3862" t="s">
        <v>3719</v>
      </c>
      <c r="B3862" t="str">
        <f>"13510243649"</f>
        <v>13510243649</v>
      </c>
      <c r="C3862" t="s">
        <v>1</v>
      </c>
    </row>
    <row r="3863" spans="1:3" x14ac:dyDescent="0.2">
      <c r="A3863" t="s">
        <v>3720</v>
      </c>
      <c r="B3863" t="str">
        <f>"13752544076"</f>
        <v>13752544076</v>
      </c>
      <c r="C3863" t="s">
        <v>1</v>
      </c>
    </row>
    <row r="3864" spans="1:3" x14ac:dyDescent="0.2">
      <c r="A3864" t="s">
        <v>3721</v>
      </c>
      <c r="B3864" t="str">
        <f>"13595059744"</f>
        <v>13595059744</v>
      </c>
      <c r="C3864" t="s">
        <v>1</v>
      </c>
    </row>
    <row r="3865" spans="1:3" x14ac:dyDescent="0.2">
      <c r="A3865" t="s">
        <v>3722</v>
      </c>
      <c r="B3865" t="str">
        <f>"18579059520"</f>
        <v>18579059520</v>
      </c>
      <c r="C3865" t="s">
        <v>1</v>
      </c>
    </row>
    <row r="3866" spans="1:3" x14ac:dyDescent="0.2">
      <c r="A3866" t="s">
        <v>3723</v>
      </c>
      <c r="B3866" t="str">
        <f>"15869750610"</f>
        <v>15869750610</v>
      </c>
      <c r="C3866" t="s">
        <v>1</v>
      </c>
    </row>
    <row r="3867" spans="1:3" x14ac:dyDescent="0.2">
      <c r="A3867" t="s">
        <v>3724</v>
      </c>
      <c r="B3867" t="str">
        <f>"15862405578"</f>
        <v>15862405578</v>
      </c>
      <c r="C3867" t="s">
        <v>1</v>
      </c>
    </row>
    <row r="3868" spans="1:3" x14ac:dyDescent="0.2">
      <c r="A3868" t="s">
        <v>3725</v>
      </c>
      <c r="B3868" t="str">
        <f>"15173495771"</f>
        <v>15173495771</v>
      </c>
      <c r="C3868" t="s">
        <v>1</v>
      </c>
    </row>
    <row r="3869" spans="1:3" x14ac:dyDescent="0.2">
      <c r="A3869" t="s">
        <v>3726</v>
      </c>
      <c r="B3869" t="str">
        <f>"15011950269"</f>
        <v>15011950269</v>
      </c>
      <c r="C3869" t="s">
        <v>1</v>
      </c>
    </row>
    <row r="3870" spans="1:3" x14ac:dyDescent="0.2">
      <c r="A3870" t="s">
        <v>3727</v>
      </c>
      <c r="B3870" t="str">
        <f>"15986827648"</f>
        <v>15986827648</v>
      </c>
      <c r="C3870" t="s">
        <v>1</v>
      </c>
    </row>
    <row r="3871" spans="1:3" x14ac:dyDescent="0.2">
      <c r="A3871" t="s">
        <v>3728</v>
      </c>
      <c r="B3871" t="str">
        <f>"18250661191"</f>
        <v>18250661191</v>
      </c>
      <c r="C3871" t="s">
        <v>1</v>
      </c>
    </row>
    <row r="3872" spans="1:3" x14ac:dyDescent="0.2">
      <c r="A3872" t="s">
        <v>3729</v>
      </c>
      <c r="B3872" t="str">
        <f>"13564933600"</f>
        <v>13564933600</v>
      </c>
      <c r="C3872" t="s">
        <v>1</v>
      </c>
    </row>
    <row r="3873" spans="1:3" x14ac:dyDescent="0.2">
      <c r="A3873" t="s">
        <v>3730</v>
      </c>
      <c r="B3873" t="str">
        <f>"13813840650"</f>
        <v>13813840650</v>
      </c>
      <c r="C3873" t="s">
        <v>1</v>
      </c>
    </row>
    <row r="3874" spans="1:3" x14ac:dyDescent="0.2">
      <c r="A3874" t="s">
        <v>3731</v>
      </c>
      <c r="B3874" t="str">
        <f>"13771529040"</f>
        <v>13771529040</v>
      </c>
      <c r="C3874" t="s">
        <v>1</v>
      </c>
    </row>
    <row r="3875" spans="1:3" x14ac:dyDescent="0.2">
      <c r="A3875" t="s">
        <v>3732</v>
      </c>
      <c r="B3875" t="str">
        <f>"15005079315"</f>
        <v>15005079315</v>
      </c>
      <c r="C3875" t="s">
        <v>1</v>
      </c>
    </row>
    <row r="3876" spans="1:3" x14ac:dyDescent="0.2">
      <c r="A3876" t="s">
        <v>3733</v>
      </c>
      <c r="B3876" t="str">
        <f>"15682845272"</f>
        <v>15682845272</v>
      </c>
      <c r="C3876" t="s">
        <v>1</v>
      </c>
    </row>
    <row r="3877" spans="1:3" x14ac:dyDescent="0.2">
      <c r="A3877" t="s">
        <v>3734</v>
      </c>
      <c r="B3877" t="str">
        <f>"13099506085"</f>
        <v>13099506085</v>
      </c>
      <c r="C3877" t="s">
        <v>1</v>
      </c>
    </row>
    <row r="3878" spans="1:3" x14ac:dyDescent="0.2">
      <c r="A3878" t="s">
        <v>3735</v>
      </c>
      <c r="B3878" t="str">
        <f>"15984288686"</f>
        <v>15984288686</v>
      </c>
      <c r="C3878" t="s">
        <v>1</v>
      </c>
    </row>
    <row r="3879" spans="1:3" x14ac:dyDescent="0.2">
      <c r="A3879" t="s">
        <v>3736</v>
      </c>
      <c r="B3879" t="str">
        <f>"17621517310"</f>
        <v>17621517310</v>
      </c>
      <c r="C3879" t="s">
        <v>1</v>
      </c>
    </row>
    <row r="3880" spans="1:3" x14ac:dyDescent="0.2">
      <c r="A3880" t="s">
        <v>3737</v>
      </c>
      <c r="B3880" t="str">
        <f>"15070795212"</f>
        <v>15070795212</v>
      </c>
      <c r="C3880" t="s">
        <v>1</v>
      </c>
    </row>
    <row r="3881" spans="1:3" x14ac:dyDescent="0.2">
      <c r="A3881" t="s">
        <v>3738</v>
      </c>
      <c r="B3881" t="str">
        <f>"13753036464"</f>
        <v>13753036464</v>
      </c>
      <c r="C3881" t="s">
        <v>1</v>
      </c>
    </row>
    <row r="3882" spans="1:3" x14ac:dyDescent="0.2">
      <c r="A3882" t="s">
        <v>3739</v>
      </c>
      <c r="B3882" t="str">
        <f>"18434394036"</f>
        <v>18434394036</v>
      </c>
      <c r="C3882" t="s">
        <v>1</v>
      </c>
    </row>
    <row r="3883" spans="1:3" x14ac:dyDescent="0.2">
      <c r="A3883" t="s">
        <v>3740</v>
      </c>
      <c r="B3883" t="str">
        <f>"18029298911"</f>
        <v>18029298911</v>
      </c>
      <c r="C3883" t="s">
        <v>1</v>
      </c>
    </row>
    <row r="3884" spans="1:3" x14ac:dyDescent="0.2">
      <c r="A3884" t="s">
        <v>3741</v>
      </c>
      <c r="B3884" t="str">
        <f>"18487300308"</f>
        <v>18487300308</v>
      </c>
      <c r="C3884" t="s">
        <v>1</v>
      </c>
    </row>
    <row r="3885" spans="1:3" x14ac:dyDescent="0.2">
      <c r="A3885" t="s">
        <v>938</v>
      </c>
      <c r="B3885" t="str">
        <f>"18370944772"</f>
        <v>18370944772</v>
      </c>
      <c r="C3885" t="s">
        <v>1</v>
      </c>
    </row>
    <row r="3886" spans="1:3" x14ac:dyDescent="0.2">
      <c r="A3886" t="s">
        <v>3742</v>
      </c>
      <c r="B3886" t="str">
        <f>"15887526979"</f>
        <v>15887526979</v>
      </c>
      <c r="C3886" t="s">
        <v>1</v>
      </c>
    </row>
    <row r="3887" spans="1:3" x14ac:dyDescent="0.2">
      <c r="A3887" t="s">
        <v>3743</v>
      </c>
      <c r="B3887" t="str">
        <f>"15829549330"</f>
        <v>15829549330</v>
      </c>
      <c r="C3887" t="s">
        <v>1</v>
      </c>
    </row>
    <row r="3888" spans="1:3" x14ac:dyDescent="0.2">
      <c r="A3888" t="s">
        <v>3744</v>
      </c>
      <c r="B3888" t="str">
        <f>"13992626175"</f>
        <v>13992626175</v>
      </c>
      <c r="C3888" t="s">
        <v>1</v>
      </c>
    </row>
    <row r="3889" spans="1:3" x14ac:dyDescent="0.2">
      <c r="A3889" t="s">
        <v>3745</v>
      </c>
      <c r="B3889" t="str">
        <f>"15877244415"</f>
        <v>15877244415</v>
      </c>
      <c r="C3889" t="s">
        <v>1</v>
      </c>
    </row>
    <row r="3890" spans="1:3" x14ac:dyDescent="0.2">
      <c r="A3890" t="s">
        <v>3746</v>
      </c>
      <c r="B3890" t="str">
        <f>"18726614285"</f>
        <v>18726614285</v>
      </c>
      <c r="C3890" t="s">
        <v>1</v>
      </c>
    </row>
    <row r="3891" spans="1:3" x14ac:dyDescent="0.2">
      <c r="A3891" t="s">
        <v>3747</v>
      </c>
      <c r="B3891" t="str">
        <f>"18595097657"</f>
        <v>18595097657</v>
      </c>
      <c r="C3891" t="s">
        <v>1</v>
      </c>
    </row>
    <row r="3892" spans="1:3" x14ac:dyDescent="0.2">
      <c r="A3892" t="s">
        <v>3748</v>
      </c>
      <c r="B3892" t="str">
        <f>"15048322937"</f>
        <v>15048322937</v>
      </c>
      <c r="C3892" t="s">
        <v>1</v>
      </c>
    </row>
    <row r="3893" spans="1:3" x14ac:dyDescent="0.2">
      <c r="A3893" t="s">
        <v>3749</v>
      </c>
      <c r="B3893" t="str">
        <f>"15768345757"</f>
        <v>15768345757</v>
      </c>
      <c r="C3893" t="s">
        <v>1</v>
      </c>
    </row>
    <row r="3894" spans="1:3" x14ac:dyDescent="0.2">
      <c r="A3894" t="s">
        <v>3750</v>
      </c>
      <c r="B3894" t="str">
        <f>"18630220263"</f>
        <v>18630220263</v>
      </c>
      <c r="C3894" t="s">
        <v>1</v>
      </c>
    </row>
    <row r="3895" spans="1:3" x14ac:dyDescent="0.2">
      <c r="A3895" t="s">
        <v>3751</v>
      </c>
      <c r="B3895" t="str">
        <f>"13437538536"</f>
        <v>13437538536</v>
      </c>
      <c r="C3895" t="s">
        <v>1</v>
      </c>
    </row>
    <row r="3896" spans="1:3" x14ac:dyDescent="0.2">
      <c r="A3896" t="s">
        <v>3752</v>
      </c>
      <c r="B3896" t="str">
        <f>"15688749592"</f>
        <v>15688749592</v>
      </c>
      <c r="C3896" t="s">
        <v>1</v>
      </c>
    </row>
    <row r="3897" spans="1:3" x14ac:dyDescent="0.2">
      <c r="A3897" t="s">
        <v>3753</v>
      </c>
      <c r="B3897" t="str">
        <f>"13878771977"</f>
        <v>13878771977</v>
      </c>
      <c r="C3897" t="s">
        <v>1</v>
      </c>
    </row>
    <row r="3898" spans="1:3" x14ac:dyDescent="0.2">
      <c r="A3898" t="s">
        <v>3754</v>
      </c>
      <c r="B3898" t="str">
        <f>"15530779251"</f>
        <v>15530779251</v>
      </c>
      <c r="C3898" t="s">
        <v>1</v>
      </c>
    </row>
    <row r="3899" spans="1:3" x14ac:dyDescent="0.2">
      <c r="A3899" t="s">
        <v>3755</v>
      </c>
      <c r="B3899" t="str">
        <f>"15228272294"</f>
        <v>15228272294</v>
      </c>
      <c r="C3899" t="s">
        <v>1</v>
      </c>
    </row>
    <row r="3900" spans="1:3" x14ac:dyDescent="0.2">
      <c r="A3900" t="s">
        <v>3756</v>
      </c>
      <c r="B3900" t="str">
        <f>"18587404425"</f>
        <v>18587404425</v>
      </c>
      <c r="C3900" t="s">
        <v>1</v>
      </c>
    </row>
    <row r="3901" spans="1:3" x14ac:dyDescent="0.2">
      <c r="A3901" t="s">
        <v>3757</v>
      </c>
      <c r="B3901" t="str">
        <f>"18823820816"</f>
        <v>18823820816</v>
      </c>
      <c r="C3901" t="s">
        <v>1</v>
      </c>
    </row>
    <row r="3902" spans="1:3" x14ac:dyDescent="0.2">
      <c r="A3902" t="s">
        <v>3758</v>
      </c>
      <c r="B3902" t="str">
        <f>"15872511081"</f>
        <v>15872511081</v>
      </c>
      <c r="C3902" t="s">
        <v>1</v>
      </c>
    </row>
    <row r="3903" spans="1:3" x14ac:dyDescent="0.2">
      <c r="A3903" t="s">
        <v>3759</v>
      </c>
      <c r="B3903" t="str">
        <f>"18697165875"</f>
        <v>18697165875</v>
      </c>
      <c r="C3903" t="s">
        <v>1</v>
      </c>
    </row>
    <row r="3904" spans="1:3" x14ac:dyDescent="0.2">
      <c r="A3904" t="s">
        <v>3760</v>
      </c>
      <c r="B3904" t="str">
        <f>"17809531257"</f>
        <v>17809531257</v>
      </c>
      <c r="C3904" t="s">
        <v>1</v>
      </c>
    </row>
    <row r="3905" spans="1:3" x14ac:dyDescent="0.2">
      <c r="A3905" t="s">
        <v>3761</v>
      </c>
      <c r="B3905" t="str">
        <f>"18748930055"</f>
        <v>18748930055</v>
      </c>
      <c r="C3905" t="s">
        <v>1</v>
      </c>
    </row>
    <row r="3906" spans="1:3" x14ac:dyDescent="0.2">
      <c r="A3906" t="s">
        <v>3762</v>
      </c>
      <c r="B3906" t="str">
        <f>"18659536627"</f>
        <v>18659536627</v>
      </c>
      <c r="C3906" t="s">
        <v>1</v>
      </c>
    </row>
    <row r="3907" spans="1:3" x14ac:dyDescent="0.2">
      <c r="A3907" t="s">
        <v>3763</v>
      </c>
      <c r="B3907" t="str">
        <f>"15179445720"</f>
        <v>15179445720</v>
      </c>
      <c r="C3907" t="s">
        <v>1</v>
      </c>
    </row>
    <row r="3908" spans="1:3" x14ac:dyDescent="0.2">
      <c r="A3908" t="s">
        <v>3764</v>
      </c>
      <c r="B3908" t="str">
        <f>"15970865925"</f>
        <v>15970865925</v>
      </c>
      <c r="C3908" t="s">
        <v>1</v>
      </c>
    </row>
    <row r="3909" spans="1:3" x14ac:dyDescent="0.2">
      <c r="A3909" t="s">
        <v>3765</v>
      </c>
      <c r="B3909" t="str">
        <f>"13617396224"</f>
        <v>13617396224</v>
      </c>
      <c r="C3909" t="s">
        <v>1</v>
      </c>
    </row>
    <row r="3910" spans="1:3" x14ac:dyDescent="0.2">
      <c r="A3910" t="s">
        <v>3766</v>
      </c>
      <c r="B3910" t="str">
        <f>"13551780485"</f>
        <v>13551780485</v>
      </c>
      <c r="C3910" t="s">
        <v>1</v>
      </c>
    </row>
    <row r="3911" spans="1:3" x14ac:dyDescent="0.2">
      <c r="A3911" t="s">
        <v>3767</v>
      </c>
      <c r="B3911" t="str">
        <f>"13988088919"</f>
        <v>13988088919</v>
      </c>
      <c r="C3911" t="s">
        <v>1</v>
      </c>
    </row>
    <row r="3912" spans="1:3" x14ac:dyDescent="0.2">
      <c r="A3912" t="s">
        <v>3768</v>
      </c>
      <c r="B3912" t="str">
        <f>"18250233720"</f>
        <v>18250233720</v>
      </c>
      <c r="C3912" t="s">
        <v>1</v>
      </c>
    </row>
    <row r="3913" spans="1:3" x14ac:dyDescent="0.2">
      <c r="A3913" t="s">
        <v>3769</v>
      </c>
      <c r="B3913" t="str">
        <f>"18808116067"</f>
        <v>18808116067</v>
      </c>
      <c r="C3913" t="s">
        <v>1</v>
      </c>
    </row>
    <row r="3914" spans="1:3" x14ac:dyDescent="0.2">
      <c r="A3914" t="s">
        <v>3770</v>
      </c>
      <c r="B3914" t="str">
        <f>"15102063190"</f>
        <v>15102063190</v>
      </c>
      <c r="C3914" t="s">
        <v>1</v>
      </c>
    </row>
    <row r="3915" spans="1:3" x14ac:dyDescent="0.2">
      <c r="A3915" t="s">
        <v>627</v>
      </c>
      <c r="B3915" t="str">
        <f>"13594051336"</f>
        <v>13594051336</v>
      </c>
      <c r="C3915" t="s">
        <v>1</v>
      </c>
    </row>
    <row r="3916" spans="1:3" x14ac:dyDescent="0.2">
      <c r="A3916" t="s">
        <v>3771</v>
      </c>
      <c r="B3916" t="str">
        <f>"18266840302"</f>
        <v>18266840302</v>
      </c>
      <c r="C3916" t="s">
        <v>1</v>
      </c>
    </row>
    <row r="3917" spans="1:3" x14ac:dyDescent="0.2">
      <c r="A3917" t="s">
        <v>1589</v>
      </c>
      <c r="B3917" t="str">
        <f>"13369801870"</f>
        <v>13369801870</v>
      </c>
      <c r="C3917" t="s">
        <v>1</v>
      </c>
    </row>
    <row r="3918" spans="1:3" x14ac:dyDescent="0.2">
      <c r="A3918" t="s">
        <v>3772</v>
      </c>
      <c r="B3918" t="str">
        <f>"15180662014"</f>
        <v>15180662014</v>
      </c>
      <c r="C3918" t="s">
        <v>1</v>
      </c>
    </row>
    <row r="3919" spans="1:3" x14ac:dyDescent="0.2">
      <c r="A3919" t="s">
        <v>3773</v>
      </c>
      <c r="B3919" t="str">
        <f>"13645208703"</f>
        <v>13645208703</v>
      </c>
      <c r="C3919" t="s">
        <v>1</v>
      </c>
    </row>
    <row r="3920" spans="1:3" x14ac:dyDescent="0.2">
      <c r="A3920" t="s">
        <v>3774</v>
      </c>
      <c r="B3920" t="str">
        <f>"14709988830"</f>
        <v>14709988830</v>
      </c>
      <c r="C3920" t="s">
        <v>1</v>
      </c>
    </row>
    <row r="3921" spans="1:3" x14ac:dyDescent="0.2">
      <c r="A3921" t="s">
        <v>3775</v>
      </c>
      <c r="B3921" t="str">
        <f>"17502116970"</f>
        <v>17502116970</v>
      </c>
      <c r="C3921" t="s">
        <v>1</v>
      </c>
    </row>
    <row r="3922" spans="1:3" x14ac:dyDescent="0.2">
      <c r="A3922" t="s">
        <v>3776</v>
      </c>
      <c r="B3922" t="str">
        <f>"14723700639"</f>
        <v>14723700639</v>
      </c>
      <c r="C3922" t="s">
        <v>1</v>
      </c>
    </row>
    <row r="3923" spans="1:3" x14ac:dyDescent="0.2">
      <c r="A3923" t="s">
        <v>3777</v>
      </c>
      <c r="B3923" t="str">
        <f>"13588170447"</f>
        <v>13588170447</v>
      </c>
      <c r="C3923" t="s">
        <v>1</v>
      </c>
    </row>
    <row r="3924" spans="1:3" x14ac:dyDescent="0.2">
      <c r="A3924" t="s">
        <v>3778</v>
      </c>
      <c r="B3924" t="str">
        <f>"18756148998"</f>
        <v>18756148998</v>
      </c>
      <c r="C3924" t="s">
        <v>1</v>
      </c>
    </row>
    <row r="3925" spans="1:3" x14ac:dyDescent="0.2">
      <c r="A3925" t="s">
        <v>3779</v>
      </c>
      <c r="B3925" t="str">
        <f>"15243661489"</f>
        <v>15243661489</v>
      </c>
      <c r="C3925" t="s">
        <v>1</v>
      </c>
    </row>
    <row r="3926" spans="1:3" x14ac:dyDescent="0.2">
      <c r="A3926" t="s">
        <v>3780</v>
      </c>
      <c r="B3926" t="str">
        <f>"13423686227"</f>
        <v>13423686227</v>
      </c>
      <c r="C3926" t="s">
        <v>1</v>
      </c>
    </row>
    <row r="3927" spans="1:3" x14ac:dyDescent="0.2">
      <c r="A3927" t="s">
        <v>3781</v>
      </c>
      <c r="B3927" t="str">
        <f>"18790171339"</f>
        <v>18790171339</v>
      </c>
      <c r="C3927" t="s">
        <v>1</v>
      </c>
    </row>
    <row r="3928" spans="1:3" x14ac:dyDescent="0.2">
      <c r="A3928" t="s">
        <v>3782</v>
      </c>
      <c r="B3928" t="str">
        <f>"18214522965"</f>
        <v>18214522965</v>
      </c>
      <c r="C3928" t="s">
        <v>1</v>
      </c>
    </row>
    <row r="3929" spans="1:3" x14ac:dyDescent="0.2">
      <c r="A3929" t="s">
        <v>3783</v>
      </c>
      <c r="B3929" t="str">
        <f>"13277992638"</f>
        <v>13277992638</v>
      </c>
      <c r="C3929" t="s">
        <v>1</v>
      </c>
    </row>
    <row r="3930" spans="1:3" x14ac:dyDescent="0.2">
      <c r="A3930" t="s">
        <v>3784</v>
      </c>
      <c r="B3930" t="str">
        <f>"14703562896"</f>
        <v>14703562896</v>
      </c>
      <c r="C3930" t="s">
        <v>1</v>
      </c>
    </row>
    <row r="3931" spans="1:3" x14ac:dyDescent="0.2">
      <c r="A3931" t="s">
        <v>3785</v>
      </c>
      <c r="B3931" t="str">
        <f>"13759288709"</f>
        <v>13759288709</v>
      </c>
      <c r="C3931" t="s">
        <v>1</v>
      </c>
    </row>
    <row r="3932" spans="1:3" x14ac:dyDescent="0.2">
      <c r="A3932" t="s">
        <v>3786</v>
      </c>
      <c r="B3932" t="str">
        <f>"15848622849"</f>
        <v>15848622849</v>
      </c>
      <c r="C3932" t="s">
        <v>1</v>
      </c>
    </row>
    <row r="3933" spans="1:3" x14ac:dyDescent="0.2">
      <c r="A3933" t="s">
        <v>3787</v>
      </c>
      <c r="B3933" t="str">
        <f>"13940544280"</f>
        <v>13940544280</v>
      </c>
      <c r="C3933" t="s">
        <v>1</v>
      </c>
    </row>
    <row r="3934" spans="1:3" x14ac:dyDescent="0.2">
      <c r="A3934" t="s">
        <v>3788</v>
      </c>
      <c r="B3934" t="str">
        <f>"17798384536"</f>
        <v>17798384536</v>
      </c>
      <c r="C3934" t="s">
        <v>1</v>
      </c>
    </row>
    <row r="3935" spans="1:3" x14ac:dyDescent="0.2">
      <c r="A3935" t="s">
        <v>1500</v>
      </c>
      <c r="B3935" t="str">
        <f>"13700461617"</f>
        <v>13700461617</v>
      </c>
      <c r="C3935" t="s">
        <v>1</v>
      </c>
    </row>
    <row r="3936" spans="1:3" x14ac:dyDescent="0.2">
      <c r="A3936" t="s">
        <v>3789</v>
      </c>
      <c r="B3936" t="str">
        <f>"15809589434"</f>
        <v>15809589434</v>
      </c>
      <c r="C3936" t="s">
        <v>1</v>
      </c>
    </row>
    <row r="3937" spans="1:3" x14ac:dyDescent="0.2">
      <c r="A3937" t="s">
        <v>3790</v>
      </c>
      <c r="B3937" t="str">
        <f>"15109504503"</f>
        <v>15109504503</v>
      </c>
      <c r="C3937" t="s">
        <v>1</v>
      </c>
    </row>
    <row r="3938" spans="1:3" x14ac:dyDescent="0.2">
      <c r="A3938" t="s">
        <v>3791</v>
      </c>
      <c r="B3938" t="str">
        <f>"15989999295"</f>
        <v>15989999295</v>
      </c>
      <c r="C3938" t="s">
        <v>1</v>
      </c>
    </row>
    <row r="3939" spans="1:3" x14ac:dyDescent="0.2">
      <c r="A3939" t="s">
        <v>3792</v>
      </c>
      <c r="B3939" t="str">
        <f>"18513941369"</f>
        <v>18513941369</v>
      </c>
      <c r="C3939" t="s">
        <v>1</v>
      </c>
    </row>
    <row r="3940" spans="1:3" x14ac:dyDescent="0.2">
      <c r="A3940" t="s">
        <v>3793</v>
      </c>
      <c r="B3940" t="str">
        <f>"13523370368"</f>
        <v>13523370368</v>
      </c>
      <c r="C3940" t="s">
        <v>1</v>
      </c>
    </row>
    <row r="3941" spans="1:3" x14ac:dyDescent="0.2">
      <c r="A3941" t="s">
        <v>3794</v>
      </c>
      <c r="B3941" t="str">
        <f>"18508977134"</f>
        <v>18508977134</v>
      </c>
      <c r="C3941" t="s">
        <v>1</v>
      </c>
    </row>
    <row r="3942" spans="1:3" x14ac:dyDescent="0.2">
      <c r="A3942" t="s">
        <v>3795</v>
      </c>
      <c r="B3942" t="str">
        <f>"15858299039"</f>
        <v>15858299039</v>
      </c>
      <c r="C3942" t="s">
        <v>1</v>
      </c>
    </row>
    <row r="3943" spans="1:3" x14ac:dyDescent="0.2">
      <c r="A3943" t="s">
        <v>100</v>
      </c>
      <c r="B3943" t="str">
        <f>"13669850769"</f>
        <v>13669850769</v>
      </c>
      <c r="C3943" t="s">
        <v>1</v>
      </c>
    </row>
    <row r="3944" spans="1:3" x14ac:dyDescent="0.2">
      <c r="A3944" t="s">
        <v>3796</v>
      </c>
      <c r="B3944" t="str">
        <f>"13876346672"</f>
        <v>13876346672</v>
      </c>
      <c r="C3944" t="s">
        <v>1</v>
      </c>
    </row>
    <row r="3945" spans="1:3" x14ac:dyDescent="0.2">
      <c r="A3945" t="s">
        <v>3797</v>
      </c>
      <c r="B3945" t="str">
        <f>"18705829205"</f>
        <v>18705829205</v>
      </c>
      <c r="C3945" t="s">
        <v>1</v>
      </c>
    </row>
    <row r="3946" spans="1:3" x14ac:dyDescent="0.2">
      <c r="A3946" t="s">
        <v>3798</v>
      </c>
      <c r="B3946" t="str">
        <f>"13620989230"</f>
        <v>13620989230</v>
      </c>
      <c r="C3946" t="s">
        <v>1</v>
      </c>
    </row>
    <row r="3947" spans="1:3" x14ac:dyDescent="0.2">
      <c r="A3947" t="s">
        <v>3799</v>
      </c>
      <c r="B3947" t="str">
        <f>"15033111752"</f>
        <v>15033111752</v>
      </c>
      <c r="C3947" t="s">
        <v>1</v>
      </c>
    </row>
    <row r="3948" spans="1:3" x14ac:dyDescent="0.2">
      <c r="A3948" t="s">
        <v>3800</v>
      </c>
      <c r="B3948" t="str">
        <f>"14781773528"</f>
        <v>14781773528</v>
      </c>
      <c r="C3948" t="s">
        <v>1</v>
      </c>
    </row>
    <row r="3949" spans="1:3" x14ac:dyDescent="0.2">
      <c r="A3949" t="s">
        <v>3801</v>
      </c>
      <c r="B3949" t="str">
        <f>"13078375181"</f>
        <v>13078375181</v>
      </c>
      <c r="C3949" t="s">
        <v>1</v>
      </c>
    </row>
    <row r="3950" spans="1:3" x14ac:dyDescent="0.2">
      <c r="A3950" t="s">
        <v>3802</v>
      </c>
      <c r="B3950" t="str">
        <f>"13699978373"</f>
        <v>13699978373</v>
      </c>
      <c r="C3950" t="s">
        <v>1</v>
      </c>
    </row>
    <row r="3951" spans="1:3" x14ac:dyDescent="0.2">
      <c r="A3951" t="s">
        <v>3803</v>
      </c>
      <c r="B3951" t="str">
        <f>"18741805256"</f>
        <v>18741805256</v>
      </c>
      <c r="C3951" t="s">
        <v>1</v>
      </c>
    </row>
    <row r="3952" spans="1:3" x14ac:dyDescent="0.2">
      <c r="A3952" t="s">
        <v>3804</v>
      </c>
      <c r="B3952" t="str">
        <f>"13011220506"</f>
        <v>13011220506</v>
      </c>
      <c r="C3952" t="s">
        <v>1</v>
      </c>
    </row>
    <row r="3953" spans="1:3" x14ac:dyDescent="0.2">
      <c r="A3953" t="s">
        <v>3805</v>
      </c>
      <c r="B3953" t="str">
        <f>"13761623134"</f>
        <v>13761623134</v>
      </c>
      <c r="C3953" t="s">
        <v>1</v>
      </c>
    </row>
    <row r="3954" spans="1:3" x14ac:dyDescent="0.2">
      <c r="A3954" t="s">
        <v>3806</v>
      </c>
      <c r="B3954" t="str">
        <f>"15732833320"</f>
        <v>15732833320</v>
      </c>
      <c r="C3954" t="s">
        <v>1</v>
      </c>
    </row>
    <row r="3955" spans="1:3" x14ac:dyDescent="0.2">
      <c r="A3955" t="s">
        <v>3807</v>
      </c>
      <c r="B3955" t="str">
        <f>"18227892835"</f>
        <v>18227892835</v>
      </c>
      <c r="C3955" t="s">
        <v>1</v>
      </c>
    </row>
    <row r="3956" spans="1:3" x14ac:dyDescent="0.2">
      <c r="A3956" t="s">
        <v>3808</v>
      </c>
      <c r="B3956" t="str">
        <f>"18883299839"</f>
        <v>18883299839</v>
      </c>
      <c r="C3956" t="s">
        <v>1</v>
      </c>
    </row>
    <row r="3957" spans="1:3" x14ac:dyDescent="0.2">
      <c r="A3957" t="s">
        <v>3809</v>
      </c>
      <c r="B3957" t="str">
        <f>"18727032180"</f>
        <v>18727032180</v>
      </c>
      <c r="C3957" t="s">
        <v>1</v>
      </c>
    </row>
    <row r="3958" spans="1:3" x14ac:dyDescent="0.2">
      <c r="A3958" t="s">
        <v>3810</v>
      </c>
      <c r="B3958" t="str">
        <f>"18523211115"</f>
        <v>18523211115</v>
      </c>
      <c r="C3958" t="s">
        <v>1</v>
      </c>
    </row>
    <row r="3959" spans="1:3" x14ac:dyDescent="0.2">
      <c r="A3959" t="s">
        <v>3811</v>
      </c>
      <c r="B3959" t="str">
        <f>"13257622130"</f>
        <v>13257622130</v>
      </c>
      <c r="C3959" t="s">
        <v>1</v>
      </c>
    </row>
    <row r="3960" spans="1:3" x14ac:dyDescent="0.2">
      <c r="A3960" t="s">
        <v>3812</v>
      </c>
      <c r="B3960" t="str">
        <f>"17629159375"</f>
        <v>17629159375</v>
      </c>
      <c r="C3960" t="s">
        <v>1</v>
      </c>
    </row>
    <row r="3961" spans="1:3" x14ac:dyDescent="0.2">
      <c r="A3961" t="s">
        <v>3813</v>
      </c>
      <c r="B3961" t="str">
        <f>"18584904409"</f>
        <v>18584904409</v>
      </c>
      <c r="C3961" t="s">
        <v>1</v>
      </c>
    </row>
    <row r="3962" spans="1:3" x14ac:dyDescent="0.2">
      <c r="A3962" t="s">
        <v>3814</v>
      </c>
      <c r="B3962" t="str">
        <f>"15995546986"</f>
        <v>15995546986</v>
      </c>
      <c r="C3962" t="s">
        <v>1</v>
      </c>
    </row>
    <row r="3963" spans="1:3" x14ac:dyDescent="0.2">
      <c r="A3963" t="s">
        <v>3815</v>
      </c>
      <c r="B3963" t="str">
        <f>"18820459164"</f>
        <v>18820459164</v>
      </c>
      <c r="C3963" t="s">
        <v>1</v>
      </c>
    </row>
    <row r="3964" spans="1:3" x14ac:dyDescent="0.2">
      <c r="A3964" t="s">
        <v>3816</v>
      </c>
      <c r="B3964" t="str">
        <f>"15006069757"</f>
        <v>15006069757</v>
      </c>
      <c r="C3964" t="s">
        <v>1</v>
      </c>
    </row>
    <row r="3965" spans="1:3" x14ac:dyDescent="0.2">
      <c r="A3965" t="s">
        <v>3817</v>
      </c>
      <c r="B3965" t="str">
        <f>"15534461234"</f>
        <v>15534461234</v>
      </c>
      <c r="C3965" t="s">
        <v>1</v>
      </c>
    </row>
    <row r="3966" spans="1:3" x14ac:dyDescent="0.2">
      <c r="A3966" t="s">
        <v>3818</v>
      </c>
      <c r="B3966" t="str">
        <f>"15521394327"</f>
        <v>15521394327</v>
      </c>
      <c r="C3966" t="s">
        <v>1</v>
      </c>
    </row>
    <row r="3967" spans="1:3" x14ac:dyDescent="0.2">
      <c r="A3967" t="s">
        <v>3819</v>
      </c>
      <c r="B3967" t="str">
        <f>"18575730417"</f>
        <v>18575730417</v>
      </c>
      <c r="C3967" t="s">
        <v>1</v>
      </c>
    </row>
    <row r="3968" spans="1:3" x14ac:dyDescent="0.2">
      <c r="A3968" t="s">
        <v>3820</v>
      </c>
      <c r="B3968" t="str">
        <f>"13685585778"</f>
        <v>13685585778</v>
      </c>
      <c r="C3968" t="s">
        <v>1</v>
      </c>
    </row>
    <row r="3969" spans="1:3" x14ac:dyDescent="0.2">
      <c r="A3969" t="s">
        <v>3821</v>
      </c>
      <c r="B3969" t="str">
        <f>"13609878626"</f>
        <v>13609878626</v>
      </c>
      <c r="C3969" t="s">
        <v>1</v>
      </c>
    </row>
    <row r="3970" spans="1:3" x14ac:dyDescent="0.2">
      <c r="A3970" t="s">
        <v>3822</v>
      </c>
      <c r="B3970" t="str">
        <f>"13829369895"</f>
        <v>13829369895</v>
      </c>
      <c r="C3970" t="s">
        <v>1</v>
      </c>
    </row>
    <row r="3971" spans="1:3" x14ac:dyDescent="0.2">
      <c r="A3971" t="s">
        <v>3823</v>
      </c>
      <c r="B3971" t="str">
        <f>"15235676113"</f>
        <v>15235676113</v>
      </c>
      <c r="C3971" t="s">
        <v>1</v>
      </c>
    </row>
    <row r="3972" spans="1:3" x14ac:dyDescent="0.2">
      <c r="A3972" t="s">
        <v>3824</v>
      </c>
      <c r="B3972" t="str">
        <f>"15813818004"</f>
        <v>15813818004</v>
      </c>
      <c r="C3972" t="s">
        <v>1</v>
      </c>
    </row>
    <row r="3973" spans="1:3" x14ac:dyDescent="0.2">
      <c r="A3973" t="s">
        <v>3825</v>
      </c>
      <c r="B3973" t="str">
        <f>"18468118753"</f>
        <v>18468118753</v>
      </c>
      <c r="C3973" t="s">
        <v>1</v>
      </c>
    </row>
    <row r="3974" spans="1:3" x14ac:dyDescent="0.2">
      <c r="A3974" t="s">
        <v>3826</v>
      </c>
      <c r="B3974" t="str">
        <f>"13983134532"</f>
        <v>13983134532</v>
      </c>
      <c r="C3974" t="s">
        <v>1</v>
      </c>
    </row>
    <row r="3975" spans="1:3" x14ac:dyDescent="0.2">
      <c r="A3975" t="s">
        <v>938</v>
      </c>
      <c r="B3975" t="str">
        <f>"13454085833"</f>
        <v>13454085833</v>
      </c>
      <c r="C3975" t="s">
        <v>1</v>
      </c>
    </row>
    <row r="3976" spans="1:3" x14ac:dyDescent="0.2">
      <c r="A3976" t="s">
        <v>3827</v>
      </c>
      <c r="B3976" t="str">
        <f>"13420625032"</f>
        <v>13420625032</v>
      </c>
      <c r="C3976" t="s">
        <v>1</v>
      </c>
    </row>
    <row r="3977" spans="1:3" x14ac:dyDescent="0.2">
      <c r="A3977" t="s">
        <v>3828</v>
      </c>
      <c r="B3977" t="str">
        <f>"15088970853"</f>
        <v>15088970853</v>
      </c>
      <c r="C3977" t="s">
        <v>1</v>
      </c>
    </row>
    <row r="3978" spans="1:3" x14ac:dyDescent="0.2">
      <c r="A3978" t="s">
        <v>3829</v>
      </c>
      <c r="B3978" t="str">
        <f>"15185341512"</f>
        <v>15185341512</v>
      </c>
      <c r="C3978" t="s">
        <v>1</v>
      </c>
    </row>
    <row r="3979" spans="1:3" x14ac:dyDescent="0.2">
      <c r="A3979" t="s">
        <v>3830</v>
      </c>
      <c r="B3979" t="str">
        <f>"15507678694"</f>
        <v>15507678694</v>
      </c>
      <c r="C3979" t="s">
        <v>1</v>
      </c>
    </row>
    <row r="3980" spans="1:3" x14ac:dyDescent="0.2">
      <c r="A3980" t="s">
        <v>3831</v>
      </c>
      <c r="B3980" t="str">
        <f>"18820410177"</f>
        <v>18820410177</v>
      </c>
      <c r="C3980" t="s">
        <v>1</v>
      </c>
    </row>
    <row r="3981" spans="1:3" x14ac:dyDescent="0.2">
      <c r="A3981" t="s">
        <v>3832</v>
      </c>
      <c r="B3981" t="str">
        <f>"15872261112"</f>
        <v>15872261112</v>
      </c>
      <c r="C3981" t="s">
        <v>1</v>
      </c>
    </row>
    <row r="3982" spans="1:3" x14ac:dyDescent="0.2">
      <c r="A3982" t="s">
        <v>3833</v>
      </c>
      <c r="B3982" t="str">
        <f>"15051632190"</f>
        <v>15051632190</v>
      </c>
      <c r="C3982" t="s">
        <v>1</v>
      </c>
    </row>
    <row r="3983" spans="1:3" x14ac:dyDescent="0.2">
      <c r="A3983" t="s">
        <v>3834</v>
      </c>
      <c r="B3983" t="str">
        <f>"13781274875"</f>
        <v>13781274875</v>
      </c>
      <c r="C3983" t="s">
        <v>1</v>
      </c>
    </row>
    <row r="3984" spans="1:3" x14ac:dyDescent="0.2">
      <c r="A3984" t="s">
        <v>3835</v>
      </c>
      <c r="B3984" t="str">
        <f>"13880564576"</f>
        <v>13880564576</v>
      </c>
      <c r="C3984" t="s">
        <v>1</v>
      </c>
    </row>
    <row r="3985" spans="1:3" x14ac:dyDescent="0.2">
      <c r="A3985" t="s">
        <v>3836</v>
      </c>
      <c r="B3985" t="str">
        <f>"13696829270"</f>
        <v>13696829270</v>
      </c>
      <c r="C3985" t="s">
        <v>1</v>
      </c>
    </row>
    <row r="3986" spans="1:3" x14ac:dyDescent="0.2">
      <c r="A3986" t="s">
        <v>3837</v>
      </c>
      <c r="B3986" t="str">
        <f>"15685326658"</f>
        <v>15685326658</v>
      </c>
      <c r="C3986" t="s">
        <v>1</v>
      </c>
    </row>
    <row r="3987" spans="1:3" x14ac:dyDescent="0.2">
      <c r="A3987" t="s">
        <v>3838</v>
      </c>
      <c r="B3987" t="str">
        <f>"15848285541"</f>
        <v>15848285541</v>
      </c>
      <c r="C3987" t="s">
        <v>1</v>
      </c>
    </row>
    <row r="3988" spans="1:3" x14ac:dyDescent="0.2">
      <c r="A3988" t="s">
        <v>3839</v>
      </c>
      <c r="B3988" t="str">
        <f>"13753155781"</f>
        <v>13753155781</v>
      </c>
      <c r="C3988" t="s">
        <v>1</v>
      </c>
    </row>
    <row r="3989" spans="1:3" x14ac:dyDescent="0.2">
      <c r="A3989" t="s">
        <v>3840</v>
      </c>
      <c r="B3989" t="str">
        <f>"13473426611"</f>
        <v>13473426611</v>
      </c>
      <c r="C3989" t="s">
        <v>1</v>
      </c>
    </row>
    <row r="3990" spans="1:3" x14ac:dyDescent="0.2">
      <c r="A3990" t="s">
        <v>3841</v>
      </c>
      <c r="B3990" t="str">
        <f>"18877463828"</f>
        <v>18877463828</v>
      </c>
      <c r="C3990" t="s">
        <v>1</v>
      </c>
    </row>
    <row r="3991" spans="1:3" x14ac:dyDescent="0.2">
      <c r="A3991" t="s">
        <v>3842</v>
      </c>
      <c r="B3991" t="str">
        <f>"17685389005"</f>
        <v>17685389005</v>
      </c>
      <c r="C3991" t="s">
        <v>1</v>
      </c>
    </row>
    <row r="3992" spans="1:3" x14ac:dyDescent="0.2">
      <c r="A3992" t="s">
        <v>3843</v>
      </c>
      <c r="B3992" t="str">
        <f>"13425123359"</f>
        <v>13425123359</v>
      </c>
      <c r="C3992" t="s">
        <v>1</v>
      </c>
    </row>
    <row r="3993" spans="1:3" x14ac:dyDescent="0.2">
      <c r="A3993" t="s">
        <v>3844</v>
      </c>
      <c r="B3993" t="str">
        <f>"15177639956"</f>
        <v>15177639956</v>
      </c>
      <c r="C3993" t="s">
        <v>1</v>
      </c>
    </row>
    <row r="3994" spans="1:3" x14ac:dyDescent="0.2">
      <c r="A3994" t="s">
        <v>3845</v>
      </c>
      <c r="B3994" t="str">
        <f>"15220002410"</f>
        <v>15220002410</v>
      </c>
      <c r="C3994" t="s">
        <v>1</v>
      </c>
    </row>
    <row r="3995" spans="1:3" x14ac:dyDescent="0.2">
      <c r="A3995" t="s">
        <v>3846</v>
      </c>
      <c r="B3995" t="str">
        <f>"13058547831"</f>
        <v>13058547831</v>
      </c>
      <c r="C3995" t="s">
        <v>1</v>
      </c>
    </row>
    <row r="3996" spans="1:3" x14ac:dyDescent="0.2">
      <c r="A3996" t="s">
        <v>3847</v>
      </c>
      <c r="B3996" t="str">
        <f>"18227825884"</f>
        <v>18227825884</v>
      </c>
      <c r="C3996" t="s">
        <v>1</v>
      </c>
    </row>
    <row r="3997" spans="1:3" x14ac:dyDescent="0.2">
      <c r="A3997" t="s">
        <v>3848</v>
      </c>
      <c r="B3997" t="str">
        <f>"13566932134"</f>
        <v>13566932134</v>
      </c>
      <c r="C3997" t="s">
        <v>1</v>
      </c>
    </row>
    <row r="3998" spans="1:3" x14ac:dyDescent="0.2">
      <c r="A3998" t="s">
        <v>3849</v>
      </c>
      <c r="B3998" t="str">
        <f>"18636568852"</f>
        <v>18636568852</v>
      </c>
      <c r="C3998" t="s">
        <v>1</v>
      </c>
    </row>
    <row r="3999" spans="1:3" x14ac:dyDescent="0.2">
      <c r="A3999" t="s">
        <v>3850</v>
      </c>
      <c r="B3999" t="str">
        <f>"15085996156"</f>
        <v>15085996156</v>
      </c>
      <c r="C3999" t="s">
        <v>1</v>
      </c>
    </row>
    <row r="4000" spans="1:3" x14ac:dyDescent="0.2">
      <c r="A4000" t="s">
        <v>3851</v>
      </c>
      <c r="B4000" t="str">
        <f>"15662277792"</f>
        <v>15662277792</v>
      </c>
      <c r="C4000" t="s">
        <v>1</v>
      </c>
    </row>
    <row r="4001" spans="1:3" x14ac:dyDescent="0.2">
      <c r="A4001" t="s">
        <v>3852</v>
      </c>
      <c r="B4001" t="str">
        <f>"18861982376"</f>
        <v>18861982376</v>
      </c>
      <c r="C4001" t="s">
        <v>1</v>
      </c>
    </row>
    <row r="4002" spans="1:3" x14ac:dyDescent="0.2">
      <c r="A4002" t="s">
        <v>3853</v>
      </c>
      <c r="B4002" t="str">
        <f>"15088990836"</f>
        <v>15088990836</v>
      </c>
      <c r="C4002" t="s">
        <v>1</v>
      </c>
    </row>
    <row r="4003" spans="1:3" x14ac:dyDescent="0.2">
      <c r="A4003" t="s">
        <v>3854</v>
      </c>
      <c r="B4003" t="str">
        <f>"15160873967"</f>
        <v>15160873967</v>
      </c>
      <c r="C4003" t="s">
        <v>1</v>
      </c>
    </row>
    <row r="4004" spans="1:3" x14ac:dyDescent="0.2">
      <c r="A4004" t="s">
        <v>3855</v>
      </c>
      <c r="B4004" t="str">
        <f>"13772422322"</f>
        <v>13772422322</v>
      </c>
      <c r="C4004" t="s">
        <v>1</v>
      </c>
    </row>
    <row r="4005" spans="1:3" x14ac:dyDescent="0.2">
      <c r="A4005" t="s">
        <v>3856</v>
      </c>
      <c r="B4005" t="str">
        <f>"15124299473"</f>
        <v>15124299473</v>
      </c>
      <c r="C4005" t="s">
        <v>1</v>
      </c>
    </row>
    <row r="4006" spans="1:3" x14ac:dyDescent="0.2">
      <c r="A4006" t="s">
        <v>3857</v>
      </c>
      <c r="B4006" t="str">
        <f>"18735824884"</f>
        <v>18735824884</v>
      </c>
      <c r="C4006" t="s">
        <v>1</v>
      </c>
    </row>
    <row r="4007" spans="1:3" x14ac:dyDescent="0.2">
      <c r="A4007" t="s">
        <v>3858</v>
      </c>
      <c r="B4007" t="str">
        <f>"17355601326"</f>
        <v>17355601326</v>
      </c>
      <c r="C4007" t="s">
        <v>1</v>
      </c>
    </row>
    <row r="4008" spans="1:3" x14ac:dyDescent="0.2">
      <c r="A4008" t="s">
        <v>3859</v>
      </c>
      <c r="B4008" t="str">
        <f>"13522204234"</f>
        <v>13522204234</v>
      </c>
      <c r="C4008" t="s">
        <v>1</v>
      </c>
    </row>
    <row r="4009" spans="1:3" x14ac:dyDescent="0.2">
      <c r="A4009" t="s">
        <v>3860</v>
      </c>
      <c r="B4009" t="str">
        <f>"15715730421"</f>
        <v>15715730421</v>
      </c>
      <c r="C4009" t="s">
        <v>1</v>
      </c>
    </row>
    <row r="4010" spans="1:3" x14ac:dyDescent="0.2">
      <c r="A4010" t="s">
        <v>3861</v>
      </c>
      <c r="B4010" t="str">
        <f>"13557042141"</f>
        <v>13557042141</v>
      </c>
      <c r="C4010" t="s">
        <v>1</v>
      </c>
    </row>
    <row r="4011" spans="1:3" x14ac:dyDescent="0.2">
      <c r="A4011" t="s">
        <v>3862</v>
      </c>
      <c r="B4011" t="str">
        <f>"18297775816"</f>
        <v>18297775816</v>
      </c>
      <c r="C4011" t="s">
        <v>1</v>
      </c>
    </row>
    <row r="4012" spans="1:3" x14ac:dyDescent="0.2">
      <c r="A4012" t="s">
        <v>3863</v>
      </c>
      <c r="B4012" t="str">
        <f>"15001373200"</f>
        <v>15001373200</v>
      </c>
      <c r="C4012" t="s">
        <v>1</v>
      </c>
    </row>
    <row r="4013" spans="1:3" x14ac:dyDescent="0.2">
      <c r="A4013" t="s">
        <v>3864</v>
      </c>
      <c r="B4013" t="str">
        <f>"15713955017"</f>
        <v>15713955017</v>
      </c>
      <c r="C4013" t="s">
        <v>1</v>
      </c>
    </row>
    <row r="4014" spans="1:3" x14ac:dyDescent="0.2">
      <c r="A4014" t="s">
        <v>3865</v>
      </c>
      <c r="B4014" t="str">
        <f>"13933102035"</f>
        <v>13933102035</v>
      </c>
      <c r="C4014" t="s">
        <v>1</v>
      </c>
    </row>
    <row r="4015" spans="1:3" x14ac:dyDescent="0.2">
      <c r="A4015" t="s">
        <v>3866</v>
      </c>
      <c r="B4015" t="str">
        <f>"18982516900"</f>
        <v>18982516900</v>
      </c>
      <c r="C4015" t="s">
        <v>1</v>
      </c>
    </row>
    <row r="4016" spans="1:3" x14ac:dyDescent="0.2">
      <c r="A4016" t="s">
        <v>3867</v>
      </c>
      <c r="B4016" t="str">
        <f>"18870644012"</f>
        <v>18870644012</v>
      </c>
      <c r="C4016" t="s">
        <v>1</v>
      </c>
    </row>
    <row r="4017" spans="1:3" x14ac:dyDescent="0.2">
      <c r="A4017" t="s">
        <v>3868</v>
      </c>
      <c r="B4017" t="str">
        <f>"15522919195"</f>
        <v>15522919195</v>
      </c>
      <c r="C4017" t="s">
        <v>1</v>
      </c>
    </row>
    <row r="4018" spans="1:3" x14ac:dyDescent="0.2">
      <c r="A4018" t="s">
        <v>3869</v>
      </c>
      <c r="B4018" t="str">
        <f>"18320688002"</f>
        <v>18320688002</v>
      </c>
      <c r="C4018" t="s">
        <v>1</v>
      </c>
    </row>
    <row r="4019" spans="1:3" x14ac:dyDescent="0.2">
      <c r="A4019" t="s">
        <v>3870</v>
      </c>
      <c r="B4019" t="str">
        <f>"13555869050"</f>
        <v>13555869050</v>
      </c>
      <c r="C4019" t="s">
        <v>1</v>
      </c>
    </row>
    <row r="4020" spans="1:3" x14ac:dyDescent="0.2">
      <c r="A4020" t="s">
        <v>3871</v>
      </c>
      <c r="B4020" t="str">
        <f>"15315762922"</f>
        <v>15315762922</v>
      </c>
      <c r="C4020" t="s">
        <v>1</v>
      </c>
    </row>
    <row r="4021" spans="1:3" x14ac:dyDescent="0.2">
      <c r="A4021" t="s">
        <v>3872</v>
      </c>
      <c r="B4021" t="str">
        <f>"15143138171"</f>
        <v>15143138171</v>
      </c>
      <c r="C4021" t="s">
        <v>1</v>
      </c>
    </row>
    <row r="4022" spans="1:3" x14ac:dyDescent="0.2">
      <c r="A4022" t="s">
        <v>3873</v>
      </c>
      <c r="B4022" t="str">
        <f>"17745442249"</f>
        <v>17745442249</v>
      </c>
      <c r="C4022" t="s">
        <v>1</v>
      </c>
    </row>
    <row r="4023" spans="1:3" x14ac:dyDescent="0.2">
      <c r="A4023" t="s">
        <v>3874</v>
      </c>
      <c r="B4023" t="str">
        <f>"13688014534"</f>
        <v>13688014534</v>
      </c>
      <c r="C4023" t="s">
        <v>1</v>
      </c>
    </row>
    <row r="4024" spans="1:3" x14ac:dyDescent="0.2">
      <c r="A4024" t="s">
        <v>3875</v>
      </c>
      <c r="B4024" t="str">
        <f>"15966817442"</f>
        <v>15966817442</v>
      </c>
      <c r="C4024" t="s">
        <v>1</v>
      </c>
    </row>
    <row r="4025" spans="1:3" x14ac:dyDescent="0.2">
      <c r="A4025" t="s">
        <v>3876</v>
      </c>
      <c r="B4025" t="str">
        <f>"17621254847"</f>
        <v>17621254847</v>
      </c>
      <c r="C4025" t="s">
        <v>1</v>
      </c>
    </row>
    <row r="4026" spans="1:3" x14ac:dyDescent="0.2">
      <c r="A4026" t="s">
        <v>3877</v>
      </c>
      <c r="B4026" t="str">
        <f>"13924762640"</f>
        <v>13924762640</v>
      </c>
      <c r="C4026" t="s">
        <v>1</v>
      </c>
    </row>
    <row r="4027" spans="1:3" x14ac:dyDescent="0.2">
      <c r="A4027" t="s">
        <v>3878</v>
      </c>
      <c r="B4027" t="str">
        <f>"15115561899"</f>
        <v>15115561899</v>
      </c>
      <c r="C4027" t="s">
        <v>1</v>
      </c>
    </row>
    <row r="4028" spans="1:3" x14ac:dyDescent="0.2">
      <c r="A4028" t="s">
        <v>3879</v>
      </c>
      <c r="B4028" t="str">
        <f>"15503733428"</f>
        <v>15503733428</v>
      </c>
      <c r="C4028" t="s">
        <v>1</v>
      </c>
    </row>
    <row r="4029" spans="1:3" x14ac:dyDescent="0.2">
      <c r="A4029" t="s">
        <v>3880</v>
      </c>
      <c r="B4029" t="str">
        <f>"15200253236"</f>
        <v>15200253236</v>
      </c>
      <c r="C4029" t="s">
        <v>1</v>
      </c>
    </row>
    <row r="4030" spans="1:3" x14ac:dyDescent="0.2">
      <c r="A4030" t="s">
        <v>3881</v>
      </c>
      <c r="B4030" t="str">
        <f>"18576848467"</f>
        <v>18576848467</v>
      </c>
      <c r="C4030" t="s">
        <v>1</v>
      </c>
    </row>
    <row r="4031" spans="1:3" x14ac:dyDescent="0.2">
      <c r="A4031" t="s">
        <v>3882</v>
      </c>
      <c r="B4031" t="str">
        <f>"15201286567"</f>
        <v>15201286567</v>
      </c>
      <c r="C4031" t="s">
        <v>1</v>
      </c>
    </row>
    <row r="4032" spans="1:3" x14ac:dyDescent="0.2">
      <c r="A4032" t="s">
        <v>3883</v>
      </c>
      <c r="B4032" t="str">
        <f>"15137186807"</f>
        <v>15137186807</v>
      </c>
      <c r="C4032" t="s">
        <v>1</v>
      </c>
    </row>
    <row r="4033" spans="1:3" x14ac:dyDescent="0.2">
      <c r="A4033" t="s">
        <v>3884</v>
      </c>
      <c r="B4033" t="str">
        <f>"13666885197"</f>
        <v>13666885197</v>
      </c>
      <c r="C4033" t="s">
        <v>1</v>
      </c>
    </row>
    <row r="4034" spans="1:3" x14ac:dyDescent="0.2">
      <c r="A4034" t="s">
        <v>449</v>
      </c>
      <c r="B4034" t="str">
        <f>"13915428587"</f>
        <v>13915428587</v>
      </c>
      <c r="C4034" t="s">
        <v>1</v>
      </c>
    </row>
    <row r="4035" spans="1:3" x14ac:dyDescent="0.2">
      <c r="A4035" t="s">
        <v>3885</v>
      </c>
      <c r="B4035" t="str">
        <f>"13861314153"</f>
        <v>13861314153</v>
      </c>
      <c r="C4035" t="s">
        <v>1</v>
      </c>
    </row>
    <row r="4036" spans="1:3" x14ac:dyDescent="0.2">
      <c r="A4036" t="s">
        <v>3886</v>
      </c>
      <c r="B4036" t="str">
        <f>"15771538988"</f>
        <v>15771538988</v>
      </c>
      <c r="C4036" t="s">
        <v>1</v>
      </c>
    </row>
    <row r="4037" spans="1:3" x14ac:dyDescent="0.2">
      <c r="A4037" t="s">
        <v>3887</v>
      </c>
      <c r="B4037" t="str">
        <f>"18608760102"</f>
        <v>18608760102</v>
      </c>
      <c r="C4037" t="s">
        <v>1</v>
      </c>
    </row>
    <row r="4038" spans="1:3" x14ac:dyDescent="0.2">
      <c r="A4038" t="s">
        <v>3888</v>
      </c>
      <c r="B4038" t="str">
        <f>"13805069776"</f>
        <v>13805069776</v>
      </c>
      <c r="C4038" t="s">
        <v>1</v>
      </c>
    </row>
    <row r="4039" spans="1:3" x14ac:dyDescent="0.2">
      <c r="A4039" t="s">
        <v>3889</v>
      </c>
      <c r="B4039" t="str">
        <f>"15078353725"</f>
        <v>15078353725</v>
      </c>
      <c r="C4039" t="s">
        <v>1</v>
      </c>
    </row>
    <row r="4040" spans="1:3" x14ac:dyDescent="0.2">
      <c r="A4040" t="s">
        <v>3890</v>
      </c>
      <c r="B4040" t="str">
        <f>"17832280561"</f>
        <v>17832280561</v>
      </c>
      <c r="C4040" t="s">
        <v>1</v>
      </c>
    </row>
    <row r="4041" spans="1:3" x14ac:dyDescent="0.2">
      <c r="A4041" t="s">
        <v>3891</v>
      </c>
      <c r="B4041" t="str">
        <f>"18698004381"</f>
        <v>18698004381</v>
      </c>
      <c r="C4041" t="s">
        <v>1</v>
      </c>
    </row>
    <row r="4042" spans="1:3" x14ac:dyDescent="0.2">
      <c r="A4042" t="s">
        <v>3892</v>
      </c>
      <c r="B4042" t="str">
        <f>"13763586341"</f>
        <v>13763586341</v>
      </c>
      <c r="C4042" t="s">
        <v>1</v>
      </c>
    </row>
    <row r="4043" spans="1:3" x14ac:dyDescent="0.2">
      <c r="A4043" t="s">
        <v>3893</v>
      </c>
      <c r="B4043" t="str">
        <f>"13794710305"</f>
        <v>13794710305</v>
      </c>
      <c r="C4043" t="s">
        <v>1</v>
      </c>
    </row>
    <row r="4044" spans="1:3" x14ac:dyDescent="0.2">
      <c r="A4044" t="s">
        <v>3894</v>
      </c>
      <c r="B4044" t="str">
        <f>"17547504999"</f>
        <v>17547504999</v>
      </c>
      <c r="C4044" t="s">
        <v>1</v>
      </c>
    </row>
    <row r="4045" spans="1:3" x14ac:dyDescent="0.2">
      <c r="A4045" t="s">
        <v>3895</v>
      </c>
      <c r="B4045" t="str">
        <f>"13790226163"</f>
        <v>13790226163</v>
      </c>
      <c r="C4045" t="s">
        <v>1</v>
      </c>
    </row>
    <row r="4046" spans="1:3" x14ac:dyDescent="0.2">
      <c r="A4046" t="s">
        <v>3896</v>
      </c>
      <c r="B4046" t="str">
        <f>"15182122177"</f>
        <v>15182122177</v>
      </c>
      <c r="C4046" t="s">
        <v>1</v>
      </c>
    </row>
    <row r="4047" spans="1:3" x14ac:dyDescent="0.2">
      <c r="A4047" t="s">
        <v>3897</v>
      </c>
      <c r="B4047" t="str">
        <f>"15271118543"</f>
        <v>15271118543</v>
      </c>
      <c r="C4047" t="s">
        <v>1</v>
      </c>
    </row>
    <row r="4048" spans="1:3" x14ac:dyDescent="0.2">
      <c r="A4048" t="s">
        <v>3898</v>
      </c>
      <c r="B4048" t="str">
        <f>"13100662716"</f>
        <v>13100662716</v>
      </c>
      <c r="C4048" t="s">
        <v>1</v>
      </c>
    </row>
    <row r="4049" spans="1:3" x14ac:dyDescent="0.2">
      <c r="A4049" t="s">
        <v>3899</v>
      </c>
      <c r="B4049" t="str">
        <f>"18755099430"</f>
        <v>18755099430</v>
      </c>
      <c r="C4049" t="s">
        <v>1</v>
      </c>
    </row>
    <row r="4050" spans="1:3" x14ac:dyDescent="0.2">
      <c r="A4050" t="s">
        <v>3900</v>
      </c>
      <c r="B4050" t="str">
        <f>"13936828781"</f>
        <v>13936828781</v>
      </c>
      <c r="C4050" t="s">
        <v>1</v>
      </c>
    </row>
    <row r="4051" spans="1:3" x14ac:dyDescent="0.2">
      <c r="A4051" t="s">
        <v>3901</v>
      </c>
      <c r="B4051" t="str">
        <f>"18673549994"</f>
        <v>18673549994</v>
      </c>
      <c r="C4051" t="s">
        <v>1</v>
      </c>
    </row>
    <row r="4052" spans="1:3" x14ac:dyDescent="0.2">
      <c r="A4052" t="s">
        <v>3902</v>
      </c>
      <c r="B4052" t="str">
        <f>"13979985118"</f>
        <v>13979985118</v>
      </c>
      <c r="C4052" t="s">
        <v>1</v>
      </c>
    </row>
    <row r="4053" spans="1:3" x14ac:dyDescent="0.2">
      <c r="A4053" t="s">
        <v>3903</v>
      </c>
      <c r="B4053" t="str">
        <f>"15191092134"</f>
        <v>15191092134</v>
      </c>
      <c r="C4053" t="s">
        <v>1</v>
      </c>
    </row>
    <row r="4054" spans="1:3" x14ac:dyDescent="0.2">
      <c r="A4054" t="s">
        <v>3904</v>
      </c>
      <c r="B4054" t="str">
        <f>"15884347727"</f>
        <v>15884347727</v>
      </c>
      <c r="C4054" t="s">
        <v>1</v>
      </c>
    </row>
    <row r="4055" spans="1:3" x14ac:dyDescent="0.2">
      <c r="A4055" t="s">
        <v>3905</v>
      </c>
      <c r="B4055" t="str">
        <f>"13427788244"</f>
        <v>13427788244</v>
      </c>
      <c r="C4055" t="s">
        <v>1</v>
      </c>
    </row>
    <row r="4056" spans="1:3" x14ac:dyDescent="0.2">
      <c r="A4056" t="s">
        <v>3906</v>
      </c>
      <c r="B4056" t="str">
        <f>"18131112741"</f>
        <v>18131112741</v>
      </c>
      <c r="C4056" t="s">
        <v>1</v>
      </c>
    </row>
    <row r="4057" spans="1:3" x14ac:dyDescent="0.2">
      <c r="A4057" t="s">
        <v>3907</v>
      </c>
      <c r="B4057" t="str">
        <f>"13507254643"</f>
        <v>13507254643</v>
      </c>
      <c r="C4057" t="s">
        <v>1</v>
      </c>
    </row>
    <row r="4058" spans="1:3" x14ac:dyDescent="0.2">
      <c r="A4058" t="s">
        <v>3908</v>
      </c>
      <c r="B4058" t="str">
        <f>"18423482260"</f>
        <v>18423482260</v>
      </c>
      <c r="C4058" t="s">
        <v>1</v>
      </c>
    </row>
    <row r="4059" spans="1:3" x14ac:dyDescent="0.2">
      <c r="A4059" t="s">
        <v>3909</v>
      </c>
      <c r="B4059" t="str">
        <f>"15091839763"</f>
        <v>15091839763</v>
      </c>
      <c r="C4059" t="s">
        <v>1</v>
      </c>
    </row>
    <row r="4060" spans="1:3" x14ac:dyDescent="0.2">
      <c r="A4060" t="s">
        <v>3910</v>
      </c>
      <c r="B4060" t="str">
        <f>"18221968450"</f>
        <v>18221968450</v>
      </c>
      <c r="C4060" t="s">
        <v>1</v>
      </c>
    </row>
    <row r="4061" spans="1:3" x14ac:dyDescent="0.2">
      <c r="A4061" t="s">
        <v>3911</v>
      </c>
      <c r="B4061" t="str">
        <f>"18709388924"</f>
        <v>18709388924</v>
      </c>
      <c r="C4061" t="s">
        <v>1</v>
      </c>
    </row>
    <row r="4062" spans="1:3" x14ac:dyDescent="0.2">
      <c r="A4062" t="s">
        <v>2923</v>
      </c>
      <c r="B4062" t="str">
        <f>"18873731218"</f>
        <v>18873731218</v>
      </c>
      <c r="C4062" t="s">
        <v>1</v>
      </c>
    </row>
    <row r="4063" spans="1:3" x14ac:dyDescent="0.2">
      <c r="A4063" t="s">
        <v>3912</v>
      </c>
      <c r="B4063" t="str">
        <f>"13484808483"</f>
        <v>13484808483</v>
      </c>
      <c r="C4063" t="s">
        <v>1</v>
      </c>
    </row>
    <row r="4064" spans="1:3" x14ac:dyDescent="0.2">
      <c r="A4064" t="s">
        <v>3913</v>
      </c>
      <c r="B4064" t="str">
        <f>"18162978797"</f>
        <v>18162978797</v>
      </c>
      <c r="C4064" t="s">
        <v>1</v>
      </c>
    </row>
    <row r="4065" spans="1:3" x14ac:dyDescent="0.2">
      <c r="A4065" t="s">
        <v>3914</v>
      </c>
      <c r="B4065" t="str">
        <f>"18283833864"</f>
        <v>18283833864</v>
      </c>
      <c r="C4065" t="s">
        <v>1</v>
      </c>
    </row>
    <row r="4066" spans="1:3" x14ac:dyDescent="0.2">
      <c r="A4066" t="s">
        <v>3915</v>
      </c>
      <c r="B4066" t="str">
        <f>"13727999697"</f>
        <v>13727999697</v>
      </c>
      <c r="C4066" t="s">
        <v>1</v>
      </c>
    </row>
    <row r="4067" spans="1:3" x14ac:dyDescent="0.2">
      <c r="A4067" t="s">
        <v>3916</v>
      </c>
      <c r="B4067" t="str">
        <f>"15863362808"</f>
        <v>15863362808</v>
      </c>
      <c r="C4067" t="s">
        <v>1</v>
      </c>
    </row>
    <row r="4068" spans="1:3" x14ac:dyDescent="0.2">
      <c r="A4068" t="s">
        <v>3917</v>
      </c>
      <c r="B4068" t="str">
        <f>"18662335280"</f>
        <v>18662335280</v>
      </c>
      <c r="C4068" t="s">
        <v>1</v>
      </c>
    </row>
    <row r="4069" spans="1:3" x14ac:dyDescent="0.2">
      <c r="A4069" t="s">
        <v>3918</v>
      </c>
      <c r="B4069" t="str">
        <f>"15260165627"</f>
        <v>15260165627</v>
      </c>
      <c r="C4069" t="s">
        <v>1</v>
      </c>
    </row>
    <row r="4070" spans="1:3" x14ac:dyDescent="0.2">
      <c r="A4070" t="s">
        <v>3919</v>
      </c>
      <c r="B4070" t="str">
        <f>"13239755210"</f>
        <v>13239755210</v>
      </c>
      <c r="C4070" t="s">
        <v>1</v>
      </c>
    </row>
    <row r="4071" spans="1:3" x14ac:dyDescent="0.2">
      <c r="A4071" t="s">
        <v>3920</v>
      </c>
      <c r="B4071" t="str">
        <f>"13853770087"</f>
        <v>13853770087</v>
      </c>
      <c r="C4071" t="s">
        <v>1</v>
      </c>
    </row>
    <row r="4072" spans="1:3" x14ac:dyDescent="0.2">
      <c r="A4072" t="s">
        <v>3921</v>
      </c>
      <c r="B4072" t="str">
        <f>"15065529995"</f>
        <v>15065529995</v>
      </c>
      <c r="C4072" t="s">
        <v>1</v>
      </c>
    </row>
    <row r="4073" spans="1:3" x14ac:dyDescent="0.2">
      <c r="A4073" t="s">
        <v>3922</v>
      </c>
      <c r="B4073" t="str">
        <f>"15510295655"</f>
        <v>15510295655</v>
      </c>
      <c r="C4073" t="s">
        <v>1</v>
      </c>
    </row>
    <row r="4074" spans="1:3" x14ac:dyDescent="0.2">
      <c r="A4074" t="s">
        <v>3923</v>
      </c>
      <c r="B4074" t="str">
        <f>"15103925798"</f>
        <v>15103925798</v>
      </c>
      <c r="C4074" t="s">
        <v>1</v>
      </c>
    </row>
    <row r="4075" spans="1:3" x14ac:dyDescent="0.2">
      <c r="A4075" t="s">
        <v>3924</v>
      </c>
      <c r="B4075" t="str">
        <f>"13890095866"</f>
        <v>13890095866</v>
      </c>
      <c r="C4075" t="s">
        <v>1</v>
      </c>
    </row>
    <row r="4076" spans="1:3" x14ac:dyDescent="0.2">
      <c r="A4076" t="s">
        <v>365</v>
      </c>
      <c r="B4076" t="str">
        <f>"13305250426"</f>
        <v>13305250426</v>
      </c>
      <c r="C4076" t="s">
        <v>1</v>
      </c>
    </row>
    <row r="4077" spans="1:3" x14ac:dyDescent="0.2">
      <c r="A4077" t="s">
        <v>3925</v>
      </c>
      <c r="B4077" t="str">
        <f>"15717993332"</f>
        <v>15717993332</v>
      </c>
      <c r="C4077" t="s">
        <v>1</v>
      </c>
    </row>
    <row r="4078" spans="1:3" x14ac:dyDescent="0.2">
      <c r="A4078" t="s">
        <v>3926</v>
      </c>
      <c r="B4078" t="str">
        <f>"18643430206"</f>
        <v>18643430206</v>
      </c>
      <c r="C4078" t="s">
        <v>1</v>
      </c>
    </row>
    <row r="4079" spans="1:3" x14ac:dyDescent="0.2">
      <c r="A4079" t="s">
        <v>3927</v>
      </c>
      <c r="B4079" t="str">
        <f>"13298550928"</f>
        <v>13298550928</v>
      </c>
      <c r="C4079" t="s">
        <v>1</v>
      </c>
    </row>
    <row r="4080" spans="1:3" x14ac:dyDescent="0.2">
      <c r="A4080" t="s">
        <v>3928</v>
      </c>
      <c r="B4080" t="str">
        <f>"15868310283"</f>
        <v>15868310283</v>
      </c>
      <c r="C4080" t="s">
        <v>1</v>
      </c>
    </row>
    <row r="4081" spans="1:3" x14ac:dyDescent="0.2">
      <c r="A4081" t="s">
        <v>3929</v>
      </c>
      <c r="B4081" t="str">
        <f>"13275090051"</f>
        <v>13275090051</v>
      </c>
      <c r="C4081" t="s">
        <v>1</v>
      </c>
    </row>
    <row r="4082" spans="1:3" x14ac:dyDescent="0.2">
      <c r="A4082" t="s">
        <v>3930</v>
      </c>
      <c r="B4082" t="str">
        <f>"13320771577"</f>
        <v>13320771577</v>
      </c>
      <c r="C4082" t="s">
        <v>1</v>
      </c>
    </row>
    <row r="4083" spans="1:3" x14ac:dyDescent="0.2">
      <c r="A4083" t="s">
        <v>100</v>
      </c>
      <c r="B4083" t="str">
        <f>"15883555841"</f>
        <v>15883555841</v>
      </c>
      <c r="C4083" t="s">
        <v>1</v>
      </c>
    </row>
    <row r="4084" spans="1:3" x14ac:dyDescent="0.2">
      <c r="A4084" t="s">
        <v>3931</v>
      </c>
      <c r="B4084" t="str">
        <f>"15899721506"</f>
        <v>15899721506</v>
      </c>
      <c r="C4084" t="s">
        <v>1</v>
      </c>
    </row>
    <row r="4085" spans="1:3" x14ac:dyDescent="0.2">
      <c r="A4085" t="s">
        <v>3932</v>
      </c>
      <c r="B4085" t="str">
        <f>"13154275428"</f>
        <v>13154275428</v>
      </c>
      <c r="C4085" t="s">
        <v>1</v>
      </c>
    </row>
    <row r="4086" spans="1:3" x14ac:dyDescent="0.2">
      <c r="A4086" t="s">
        <v>3933</v>
      </c>
      <c r="B4086" t="str">
        <f>"13867354131"</f>
        <v>13867354131</v>
      </c>
      <c r="C4086" t="s">
        <v>1</v>
      </c>
    </row>
    <row r="4087" spans="1:3" x14ac:dyDescent="0.2">
      <c r="A4087" t="s">
        <v>3934</v>
      </c>
      <c r="B4087" t="str">
        <f>"18720632537"</f>
        <v>18720632537</v>
      </c>
      <c r="C4087" t="s">
        <v>1</v>
      </c>
    </row>
    <row r="4088" spans="1:3" x14ac:dyDescent="0.2">
      <c r="A4088" t="s">
        <v>3935</v>
      </c>
      <c r="B4088" t="str">
        <f>"13790830881"</f>
        <v>13790830881</v>
      </c>
      <c r="C4088" t="s">
        <v>1</v>
      </c>
    </row>
    <row r="4089" spans="1:3" x14ac:dyDescent="0.2">
      <c r="A4089" t="s">
        <v>3936</v>
      </c>
      <c r="B4089" t="str">
        <f>"15235514545"</f>
        <v>15235514545</v>
      </c>
      <c r="C4089" t="s">
        <v>1</v>
      </c>
    </row>
    <row r="4090" spans="1:3" x14ac:dyDescent="0.2">
      <c r="A4090" t="s">
        <v>3937</v>
      </c>
      <c r="B4090" t="str">
        <f>"18813984362"</f>
        <v>18813984362</v>
      </c>
      <c r="C4090" t="s">
        <v>1</v>
      </c>
    </row>
    <row r="4091" spans="1:3" x14ac:dyDescent="0.2">
      <c r="A4091" t="s">
        <v>3938</v>
      </c>
      <c r="B4091" t="str">
        <f>"15828526605"</f>
        <v>15828526605</v>
      </c>
      <c r="C4091" t="s">
        <v>1</v>
      </c>
    </row>
    <row r="4092" spans="1:3" x14ac:dyDescent="0.2">
      <c r="A4092" t="s">
        <v>3939</v>
      </c>
      <c r="B4092" t="str">
        <f>"13481183790"</f>
        <v>13481183790</v>
      </c>
      <c r="C4092" t="s">
        <v>1</v>
      </c>
    </row>
    <row r="4093" spans="1:3" x14ac:dyDescent="0.2">
      <c r="A4093" t="s">
        <v>3940</v>
      </c>
      <c r="B4093" t="str">
        <f>"18888300032"</f>
        <v>18888300032</v>
      </c>
      <c r="C4093" t="s">
        <v>1</v>
      </c>
    </row>
    <row r="4094" spans="1:3" x14ac:dyDescent="0.2">
      <c r="A4094" t="s">
        <v>3941</v>
      </c>
      <c r="B4094" t="str">
        <f>"18318326738"</f>
        <v>18318326738</v>
      </c>
      <c r="C4094" t="s">
        <v>1</v>
      </c>
    </row>
    <row r="4095" spans="1:3" x14ac:dyDescent="0.2">
      <c r="A4095" t="s">
        <v>3942</v>
      </c>
      <c r="B4095" t="str">
        <f>"18802473532"</f>
        <v>18802473532</v>
      </c>
      <c r="C4095" t="s">
        <v>1</v>
      </c>
    </row>
    <row r="4096" spans="1:3" x14ac:dyDescent="0.2">
      <c r="A4096" t="s">
        <v>3943</v>
      </c>
      <c r="B4096" t="str">
        <f>"18095679699"</f>
        <v>18095679699</v>
      </c>
      <c r="C4096" t="s">
        <v>1</v>
      </c>
    </row>
    <row r="4097" spans="1:3" x14ac:dyDescent="0.2">
      <c r="A4097" t="s">
        <v>3944</v>
      </c>
      <c r="B4097" t="str">
        <f>"13976454033"</f>
        <v>13976454033</v>
      </c>
      <c r="C4097" t="s">
        <v>1</v>
      </c>
    </row>
    <row r="4098" spans="1:3" x14ac:dyDescent="0.2">
      <c r="A4098" t="s">
        <v>3945</v>
      </c>
      <c r="B4098" t="str">
        <f>"17699414564"</f>
        <v>17699414564</v>
      </c>
      <c r="C4098" t="s">
        <v>1</v>
      </c>
    </row>
    <row r="4099" spans="1:3" x14ac:dyDescent="0.2">
      <c r="A4099" t="s">
        <v>3946</v>
      </c>
      <c r="B4099" t="str">
        <f>"13898304679"</f>
        <v>13898304679</v>
      </c>
      <c r="C4099" t="s">
        <v>1</v>
      </c>
    </row>
    <row r="4100" spans="1:3" x14ac:dyDescent="0.2">
      <c r="A4100" t="s">
        <v>3947</v>
      </c>
      <c r="B4100" t="str">
        <f>"18577988568"</f>
        <v>18577988568</v>
      </c>
      <c r="C4100" t="s">
        <v>1</v>
      </c>
    </row>
    <row r="4101" spans="1:3" x14ac:dyDescent="0.2">
      <c r="A4101" t="s">
        <v>3948</v>
      </c>
      <c r="B4101" t="str">
        <f>"13921437160"</f>
        <v>13921437160</v>
      </c>
      <c r="C4101" t="s">
        <v>1</v>
      </c>
    </row>
    <row r="4102" spans="1:3" x14ac:dyDescent="0.2">
      <c r="A4102" t="s">
        <v>3949</v>
      </c>
      <c r="B4102" t="str">
        <f>"13504447522"</f>
        <v>13504447522</v>
      </c>
      <c r="C4102" t="s">
        <v>1</v>
      </c>
    </row>
    <row r="4103" spans="1:3" x14ac:dyDescent="0.2">
      <c r="A4103" t="s">
        <v>3950</v>
      </c>
      <c r="B4103" t="str">
        <f>"13452732828"</f>
        <v>13452732828</v>
      </c>
      <c r="C4103" t="s">
        <v>1</v>
      </c>
    </row>
    <row r="4104" spans="1:3" x14ac:dyDescent="0.2">
      <c r="A4104" t="s">
        <v>3951</v>
      </c>
      <c r="B4104" t="str">
        <f>"13728871595"</f>
        <v>13728871595</v>
      </c>
      <c r="C4104" t="s">
        <v>1</v>
      </c>
    </row>
    <row r="4105" spans="1:3" x14ac:dyDescent="0.2">
      <c r="A4105" t="s">
        <v>3952</v>
      </c>
      <c r="B4105" t="str">
        <f>"18595653008"</f>
        <v>18595653008</v>
      </c>
      <c r="C4105" t="s">
        <v>1</v>
      </c>
    </row>
    <row r="4106" spans="1:3" x14ac:dyDescent="0.2">
      <c r="A4106" t="s">
        <v>3953</v>
      </c>
      <c r="B4106" t="str">
        <f>"13980007183"</f>
        <v>13980007183</v>
      </c>
      <c r="C4106" t="s">
        <v>1</v>
      </c>
    </row>
    <row r="4107" spans="1:3" x14ac:dyDescent="0.2">
      <c r="A4107" t="s">
        <v>3954</v>
      </c>
      <c r="B4107" t="str">
        <f>"13267464609"</f>
        <v>13267464609</v>
      </c>
      <c r="C4107" t="s">
        <v>1</v>
      </c>
    </row>
    <row r="4108" spans="1:3" x14ac:dyDescent="0.2">
      <c r="A4108" t="s">
        <v>3955</v>
      </c>
      <c r="B4108" t="str">
        <f>"17731550414"</f>
        <v>17731550414</v>
      </c>
      <c r="C4108" t="s">
        <v>1</v>
      </c>
    </row>
    <row r="4109" spans="1:3" x14ac:dyDescent="0.2">
      <c r="A4109" t="s">
        <v>3956</v>
      </c>
      <c r="B4109" t="str">
        <f>"13586446468"</f>
        <v>13586446468</v>
      </c>
      <c r="C4109" t="s">
        <v>1</v>
      </c>
    </row>
    <row r="4110" spans="1:3" x14ac:dyDescent="0.2">
      <c r="A4110" t="s">
        <v>3957</v>
      </c>
      <c r="B4110" t="str">
        <f>"17645044950"</f>
        <v>17645044950</v>
      </c>
      <c r="C4110" t="s">
        <v>1</v>
      </c>
    </row>
    <row r="4111" spans="1:3" x14ac:dyDescent="0.2">
      <c r="A4111" t="s">
        <v>3958</v>
      </c>
      <c r="B4111" t="str">
        <f>"13509559268"</f>
        <v>13509559268</v>
      </c>
      <c r="C4111" t="s">
        <v>1</v>
      </c>
    </row>
    <row r="4112" spans="1:3" x14ac:dyDescent="0.2">
      <c r="A4112" t="s">
        <v>3959</v>
      </c>
      <c r="B4112" t="str">
        <f>"13822044213"</f>
        <v>13822044213</v>
      </c>
      <c r="C4112" t="s">
        <v>1</v>
      </c>
    </row>
    <row r="4113" spans="1:3" x14ac:dyDescent="0.2">
      <c r="A4113" t="s">
        <v>3960</v>
      </c>
      <c r="B4113" t="str">
        <f>"18382735569"</f>
        <v>18382735569</v>
      </c>
      <c r="C4113" t="s">
        <v>1</v>
      </c>
    </row>
    <row r="4114" spans="1:3" x14ac:dyDescent="0.2">
      <c r="A4114" t="s">
        <v>3961</v>
      </c>
      <c r="B4114" t="str">
        <f>"15052160943"</f>
        <v>15052160943</v>
      </c>
      <c r="C4114" t="s">
        <v>1</v>
      </c>
    </row>
    <row r="4115" spans="1:3" x14ac:dyDescent="0.2">
      <c r="A4115" t="s">
        <v>988</v>
      </c>
      <c r="B4115" t="str">
        <f>"13754704137"</f>
        <v>13754704137</v>
      </c>
      <c r="C4115" t="s">
        <v>1</v>
      </c>
    </row>
    <row r="4116" spans="1:3" x14ac:dyDescent="0.2">
      <c r="A4116" t="s">
        <v>3962</v>
      </c>
      <c r="B4116" t="str">
        <f>"15759456212"</f>
        <v>15759456212</v>
      </c>
      <c r="C4116" t="s">
        <v>1</v>
      </c>
    </row>
    <row r="4117" spans="1:3" x14ac:dyDescent="0.2">
      <c r="A4117" t="s">
        <v>3963</v>
      </c>
      <c r="B4117" t="str">
        <f>"15839315621"</f>
        <v>15839315621</v>
      </c>
      <c r="C4117" t="s">
        <v>1</v>
      </c>
    </row>
    <row r="4118" spans="1:3" x14ac:dyDescent="0.2">
      <c r="A4118" t="s">
        <v>3964</v>
      </c>
      <c r="B4118" t="str">
        <f>"15826426005"</f>
        <v>15826426005</v>
      </c>
      <c r="C4118" t="s">
        <v>1</v>
      </c>
    </row>
    <row r="4119" spans="1:3" x14ac:dyDescent="0.2">
      <c r="A4119" t="s">
        <v>3965</v>
      </c>
      <c r="B4119" t="str">
        <f>"18980602339"</f>
        <v>18980602339</v>
      </c>
      <c r="C4119" t="s">
        <v>1</v>
      </c>
    </row>
    <row r="4120" spans="1:3" x14ac:dyDescent="0.2">
      <c r="A4120" t="s">
        <v>2584</v>
      </c>
      <c r="B4120" t="str">
        <f>"18040025585"</f>
        <v>18040025585</v>
      </c>
      <c r="C4120" t="s">
        <v>1</v>
      </c>
    </row>
    <row r="4121" spans="1:3" x14ac:dyDescent="0.2">
      <c r="A4121" t="s">
        <v>3966</v>
      </c>
      <c r="B4121" t="str">
        <f>"15060177255"</f>
        <v>15060177255</v>
      </c>
      <c r="C4121" t="s">
        <v>1</v>
      </c>
    </row>
    <row r="4122" spans="1:3" x14ac:dyDescent="0.2">
      <c r="A4122" t="s">
        <v>3967</v>
      </c>
      <c r="B4122" t="str">
        <f>"15163866360"</f>
        <v>15163866360</v>
      </c>
      <c r="C4122" t="s">
        <v>1</v>
      </c>
    </row>
    <row r="4123" spans="1:3" x14ac:dyDescent="0.2">
      <c r="A4123" t="s">
        <v>570</v>
      </c>
      <c r="B4123" t="str">
        <f>"15115792778"</f>
        <v>15115792778</v>
      </c>
      <c r="C4123" t="s">
        <v>1</v>
      </c>
    </row>
    <row r="4124" spans="1:3" x14ac:dyDescent="0.2">
      <c r="A4124" t="s">
        <v>3968</v>
      </c>
      <c r="B4124" t="str">
        <f>"18532205961"</f>
        <v>18532205961</v>
      </c>
      <c r="C4124" t="s">
        <v>1</v>
      </c>
    </row>
    <row r="4125" spans="1:3" x14ac:dyDescent="0.2">
      <c r="A4125" t="s">
        <v>3969</v>
      </c>
      <c r="B4125" t="str">
        <f>"15204881000"</f>
        <v>15204881000</v>
      </c>
      <c r="C4125" t="s">
        <v>1</v>
      </c>
    </row>
    <row r="4126" spans="1:3" x14ac:dyDescent="0.2">
      <c r="A4126" t="s">
        <v>3970</v>
      </c>
      <c r="B4126" t="str">
        <f>"15560203247"</f>
        <v>15560203247</v>
      </c>
      <c r="C4126" t="s">
        <v>1</v>
      </c>
    </row>
    <row r="4127" spans="1:3" x14ac:dyDescent="0.2">
      <c r="A4127" t="s">
        <v>3971</v>
      </c>
      <c r="B4127" t="str">
        <f>"13732600624"</f>
        <v>13732600624</v>
      </c>
      <c r="C4127" t="s">
        <v>1</v>
      </c>
    </row>
    <row r="4128" spans="1:3" x14ac:dyDescent="0.2">
      <c r="A4128" t="s">
        <v>3972</v>
      </c>
      <c r="B4128" t="str">
        <f>"18681165672"</f>
        <v>18681165672</v>
      </c>
      <c r="C4128" t="s">
        <v>1</v>
      </c>
    </row>
    <row r="4129" spans="1:3" x14ac:dyDescent="0.2">
      <c r="A4129" t="s">
        <v>3973</v>
      </c>
      <c r="B4129" t="str">
        <f>"18710900212"</f>
        <v>18710900212</v>
      </c>
      <c r="C4129" t="s">
        <v>1</v>
      </c>
    </row>
    <row r="4130" spans="1:3" x14ac:dyDescent="0.2">
      <c r="A4130" t="s">
        <v>3974</v>
      </c>
      <c r="B4130" t="str">
        <f>"13414144481"</f>
        <v>13414144481</v>
      </c>
      <c r="C4130" t="s">
        <v>1</v>
      </c>
    </row>
    <row r="4131" spans="1:3" x14ac:dyDescent="0.2">
      <c r="A4131" t="s">
        <v>3975</v>
      </c>
      <c r="B4131" t="str">
        <f>"15008998055"</f>
        <v>15008998055</v>
      </c>
      <c r="C4131" t="s">
        <v>1</v>
      </c>
    </row>
    <row r="4132" spans="1:3" x14ac:dyDescent="0.2">
      <c r="A4132" t="s">
        <v>3976</v>
      </c>
      <c r="B4132" t="str">
        <f>"18305946552"</f>
        <v>18305946552</v>
      </c>
      <c r="C4132" t="s">
        <v>1</v>
      </c>
    </row>
    <row r="4133" spans="1:3" x14ac:dyDescent="0.2">
      <c r="A4133" t="s">
        <v>3977</v>
      </c>
      <c r="B4133" t="str">
        <f>"13071436511"</f>
        <v>13071436511</v>
      </c>
      <c r="C4133" t="s">
        <v>1</v>
      </c>
    </row>
    <row r="4134" spans="1:3" x14ac:dyDescent="0.2">
      <c r="A4134" t="s">
        <v>3978</v>
      </c>
      <c r="B4134" t="str">
        <f>"13263715927"</f>
        <v>13263715927</v>
      </c>
      <c r="C4134" t="s">
        <v>1</v>
      </c>
    </row>
    <row r="4135" spans="1:3" x14ac:dyDescent="0.2">
      <c r="A4135" t="s">
        <v>3979</v>
      </c>
      <c r="B4135" t="str">
        <f>"13233826158"</f>
        <v>13233826158</v>
      </c>
      <c r="C4135" t="s">
        <v>1</v>
      </c>
    </row>
    <row r="4136" spans="1:3" x14ac:dyDescent="0.2">
      <c r="A4136" t="s">
        <v>3980</v>
      </c>
      <c r="B4136" t="str">
        <f>"18677794441"</f>
        <v>18677794441</v>
      </c>
      <c r="C4136" t="s">
        <v>1</v>
      </c>
    </row>
    <row r="4137" spans="1:3" x14ac:dyDescent="0.2">
      <c r="A4137" t="s">
        <v>2939</v>
      </c>
      <c r="B4137" t="str">
        <f>"18243287707"</f>
        <v>18243287707</v>
      </c>
      <c r="C4137" t="s">
        <v>1</v>
      </c>
    </row>
    <row r="4138" spans="1:3" x14ac:dyDescent="0.2">
      <c r="A4138" t="s">
        <v>3981</v>
      </c>
      <c r="B4138" t="str">
        <f>"18321332646"</f>
        <v>18321332646</v>
      </c>
      <c r="C4138" t="s">
        <v>1</v>
      </c>
    </row>
    <row r="4139" spans="1:3" x14ac:dyDescent="0.2">
      <c r="A4139" t="s">
        <v>3982</v>
      </c>
      <c r="B4139" t="str">
        <f>"18898094181"</f>
        <v>18898094181</v>
      </c>
      <c r="C4139" t="s">
        <v>1</v>
      </c>
    </row>
    <row r="4140" spans="1:3" x14ac:dyDescent="0.2">
      <c r="A4140" t="s">
        <v>3983</v>
      </c>
      <c r="B4140" t="str">
        <f>"15031055845"</f>
        <v>15031055845</v>
      </c>
      <c r="C4140" t="s">
        <v>1</v>
      </c>
    </row>
    <row r="4141" spans="1:3" x14ac:dyDescent="0.2">
      <c r="A4141" t="s">
        <v>3984</v>
      </c>
      <c r="B4141" t="str">
        <f>"15914453225"</f>
        <v>15914453225</v>
      </c>
      <c r="C4141" t="s">
        <v>1</v>
      </c>
    </row>
    <row r="4142" spans="1:3" x14ac:dyDescent="0.2">
      <c r="A4142" t="s">
        <v>3985</v>
      </c>
      <c r="B4142" t="str">
        <f>"18850110075"</f>
        <v>18850110075</v>
      </c>
      <c r="C4142" t="s">
        <v>1</v>
      </c>
    </row>
    <row r="4143" spans="1:3" x14ac:dyDescent="0.2">
      <c r="A4143" t="s">
        <v>3986</v>
      </c>
      <c r="B4143" t="str">
        <f>"13955721031"</f>
        <v>13955721031</v>
      </c>
      <c r="C4143" t="s">
        <v>1</v>
      </c>
    </row>
    <row r="4144" spans="1:3" x14ac:dyDescent="0.2">
      <c r="A4144" t="s">
        <v>3987</v>
      </c>
      <c r="B4144" t="str">
        <f>"17793734711"</f>
        <v>17793734711</v>
      </c>
      <c r="C4144" t="s">
        <v>1</v>
      </c>
    </row>
    <row r="4145" spans="1:3" x14ac:dyDescent="0.2">
      <c r="A4145" t="s">
        <v>3988</v>
      </c>
      <c r="B4145" t="str">
        <f>"13976024654"</f>
        <v>13976024654</v>
      </c>
      <c r="C4145" t="s">
        <v>1</v>
      </c>
    </row>
    <row r="4146" spans="1:3" x14ac:dyDescent="0.2">
      <c r="A4146" t="s">
        <v>3989</v>
      </c>
      <c r="B4146" t="str">
        <f>"15578156431"</f>
        <v>15578156431</v>
      </c>
      <c r="C4146" t="s">
        <v>1</v>
      </c>
    </row>
    <row r="4147" spans="1:3" x14ac:dyDescent="0.2">
      <c r="A4147" t="s">
        <v>3990</v>
      </c>
      <c r="B4147" t="str">
        <f>"15736061109"</f>
        <v>15736061109</v>
      </c>
      <c r="C4147" t="s">
        <v>1</v>
      </c>
    </row>
    <row r="4148" spans="1:3" x14ac:dyDescent="0.2">
      <c r="A4148" t="s">
        <v>3991</v>
      </c>
      <c r="B4148" t="str">
        <f>"18877806995"</f>
        <v>18877806995</v>
      </c>
      <c r="C4148" t="s">
        <v>1</v>
      </c>
    </row>
    <row r="4149" spans="1:3" x14ac:dyDescent="0.2">
      <c r="A4149" t="s">
        <v>3992</v>
      </c>
      <c r="B4149" t="str">
        <f>"15631156221"</f>
        <v>15631156221</v>
      </c>
      <c r="C4149" t="s">
        <v>1</v>
      </c>
    </row>
    <row r="4150" spans="1:3" x14ac:dyDescent="0.2">
      <c r="A4150" t="s">
        <v>3993</v>
      </c>
      <c r="B4150" t="str">
        <f>"17640209170"</f>
        <v>17640209170</v>
      </c>
      <c r="C4150" t="s">
        <v>1</v>
      </c>
    </row>
    <row r="4151" spans="1:3" x14ac:dyDescent="0.2">
      <c r="A4151" t="s">
        <v>3994</v>
      </c>
      <c r="B4151" t="str">
        <f>"15848739374"</f>
        <v>15848739374</v>
      </c>
      <c r="C4151" t="s">
        <v>1</v>
      </c>
    </row>
    <row r="4152" spans="1:3" x14ac:dyDescent="0.2">
      <c r="A4152" t="s">
        <v>3995</v>
      </c>
      <c r="B4152" t="str">
        <f>"13488253920"</f>
        <v>13488253920</v>
      </c>
      <c r="C4152" t="s">
        <v>1</v>
      </c>
    </row>
    <row r="4153" spans="1:3" x14ac:dyDescent="0.2">
      <c r="A4153" t="s">
        <v>3996</v>
      </c>
      <c r="B4153" t="str">
        <f>"13397058118"</f>
        <v>13397058118</v>
      </c>
      <c r="C4153" t="s">
        <v>1</v>
      </c>
    </row>
    <row r="4154" spans="1:3" x14ac:dyDescent="0.2">
      <c r="A4154" t="s">
        <v>702</v>
      </c>
      <c r="B4154" t="str">
        <f>"15666221819"</f>
        <v>15666221819</v>
      </c>
      <c r="C4154" t="s">
        <v>1</v>
      </c>
    </row>
    <row r="4155" spans="1:3" x14ac:dyDescent="0.2">
      <c r="A4155" t="s">
        <v>3997</v>
      </c>
      <c r="B4155" t="str">
        <f>"13678407840"</f>
        <v>13678407840</v>
      </c>
      <c r="C4155" t="s">
        <v>1</v>
      </c>
    </row>
    <row r="4156" spans="1:3" x14ac:dyDescent="0.2">
      <c r="A4156" t="s">
        <v>3998</v>
      </c>
      <c r="B4156" t="str">
        <f>"18219295177"</f>
        <v>18219295177</v>
      </c>
      <c r="C4156" t="s">
        <v>1</v>
      </c>
    </row>
    <row r="4157" spans="1:3" x14ac:dyDescent="0.2">
      <c r="A4157" t="s">
        <v>3999</v>
      </c>
      <c r="B4157" t="str">
        <f>"13808898602"</f>
        <v>13808898602</v>
      </c>
      <c r="C4157" t="s">
        <v>1</v>
      </c>
    </row>
    <row r="4158" spans="1:3" x14ac:dyDescent="0.2">
      <c r="A4158" t="s">
        <v>3797</v>
      </c>
      <c r="B4158" t="str">
        <f>"15921631854"</f>
        <v>15921631854</v>
      </c>
      <c r="C4158" t="s">
        <v>1</v>
      </c>
    </row>
    <row r="4159" spans="1:3" x14ac:dyDescent="0.2">
      <c r="A4159" t="s">
        <v>4000</v>
      </c>
      <c r="B4159" t="str">
        <f>"15057939612"</f>
        <v>15057939612</v>
      </c>
      <c r="C4159" t="s">
        <v>1</v>
      </c>
    </row>
    <row r="4160" spans="1:3" x14ac:dyDescent="0.2">
      <c r="A4160" t="s">
        <v>4001</v>
      </c>
      <c r="B4160" t="str">
        <f>"15862386024"</f>
        <v>15862386024</v>
      </c>
      <c r="C4160" t="s">
        <v>1</v>
      </c>
    </row>
    <row r="4161" spans="1:3" x14ac:dyDescent="0.2">
      <c r="A4161" t="s">
        <v>4002</v>
      </c>
      <c r="B4161" t="str">
        <f>"15933951559"</f>
        <v>15933951559</v>
      </c>
      <c r="C4161" t="s">
        <v>1</v>
      </c>
    </row>
    <row r="4162" spans="1:3" x14ac:dyDescent="0.2">
      <c r="A4162" t="s">
        <v>4003</v>
      </c>
      <c r="B4162" t="str">
        <f>"13700614324"</f>
        <v>13700614324</v>
      </c>
      <c r="C4162" t="s">
        <v>1</v>
      </c>
    </row>
    <row r="4163" spans="1:3" x14ac:dyDescent="0.2">
      <c r="A4163" t="s">
        <v>4004</v>
      </c>
      <c r="B4163" t="str">
        <f>"15627181841"</f>
        <v>15627181841</v>
      </c>
      <c r="C4163" t="s">
        <v>1</v>
      </c>
    </row>
    <row r="4164" spans="1:3" x14ac:dyDescent="0.2">
      <c r="A4164" t="s">
        <v>4005</v>
      </c>
      <c r="B4164" t="str">
        <f>"13832886557"</f>
        <v>13832886557</v>
      </c>
      <c r="C4164" t="s">
        <v>1</v>
      </c>
    </row>
    <row r="4165" spans="1:3" x14ac:dyDescent="0.2">
      <c r="A4165" t="s">
        <v>4006</v>
      </c>
      <c r="B4165" t="str">
        <f>"15938705623"</f>
        <v>15938705623</v>
      </c>
      <c r="C4165" t="s">
        <v>1</v>
      </c>
    </row>
    <row r="4166" spans="1:3" x14ac:dyDescent="0.2">
      <c r="A4166" t="s">
        <v>4007</v>
      </c>
      <c r="B4166" t="str">
        <f>"15861860107"</f>
        <v>15861860107</v>
      </c>
      <c r="C4166" t="s">
        <v>1</v>
      </c>
    </row>
    <row r="4167" spans="1:3" x14ac:dyDescent="0.2">
      <c r="A4167" t="s">
        <v>2745</v>
      </c>
      <c r="B4167" t="str">
        <f>"18245705305"</f>
        <v>18245705305</v>
      </c>
      <c r="C4167" t="s">
        <v>1</v>
      </c>
    </row>
    <row r="4168" spans="1:3" x14ac:dyDescent="0.2">
      <c r="A4168" t="s">
        <v>4008</v>
      </c>
      <c r="B4168" t="str">
        <f>"13880909938"</f>
        <v>13880909938</v>
      </c>
      <c r="C4168" t="s">
        <v>1</v>
      </c>
    </row>
    <row r="4169" spans="1:3" x14ac:dyDescent="0.2">
      <c r="A4169" t="s">
        <v>4009</v>
      </c>
      <c r="B4169" t="str">
        <f>"18751591348"</f>
        <v>18751591348</v>
      </c>
      <c r="C4169" t="s">
        <v>1</v>
      </c>
    </row>
    <row r="4170" spans="1:3" x14ac:dyDescent="0.2">
      <c r="A4170" t="s">
        <v>4010</v>
      </c>
      <c r="B4170" t="str">
        <f>"15157410272"</f>
        <v>15157410272</v>
      </c>
      <c r="C4170" t="s">
        <v>1</v>
      </c>
    </row>
    <row r="4171" spans="1:3" x14ac:dyDescent="0.2">
      <c r="A4171" t="s">
        <v>4011</v>
      </c>
      <c r="B4171" t="str">
        <f>"18775511913"</f>
        <v>18775511913</v>
      </c>
      <c r="C4171" t="s">
        <v>1</v>
      </c>
    </row>
    <row r="4172" spans="1:3" x14ac:dyDescent="0.2">
      <c r="A4172" t="s">
        <v>4012</v>
      </c>
      <c r="B4172" t="str">
        <f>"18398502369"</f>
        <v>18398502369</v>
      </c>
      <c r="C4172" t="s">
        <v>1</v>
      </c>
    </row>
    <row r="4173" spans="1:3" x14ac:dyDescent="0.2">
      <c r="A4173" t="s">
        <v>4013</v>
      </c>
      <c r="B4173" t="str">
        <f>"15251800656"</f>
        <v>15251800656</v>
      </c>
      <c r="C4173" t="s">
        <v>1</v>
      </c>
    </row>
    <row r="4174" spans="1:3" x14ac:dyDescent="0.2">
      <c r="A4174" t="s">
        <v>4014</v>
      </c>
      <c r="B4174" t="str">
        <f>"17607153863"</f>
        <v>17607153863</v>
      </c>
      <c r="C4174" t="s">
        <v>1</v>
      </c>
    </row>
    <row r="4175" spans="1:3" x14ac:dyDescent="0.2">
      <c r="A4175" t="s">
        <v>4015</v>
      </c>
      <c r="B4175" t="str">
        <f>"13526569620"</f>
        <v>13526569620</v>
      </c>
      <c r="C4175" t="s">
        <v>1</v>
      </c>
    </row>
    <row r="4176" spans="1:3" x14ac:dyDescent="0.2">
      <c r="A4176" t="s">
        <v>4016</v>
      </c>
      <c r="B4176" t="str">
        <f>"15193574913"</f>
        <v>15193574913</v>
      </c>
      <c r="C4176" t="s">
        <v>1</v>
      </c>
    </row>
    <row r="4177" spans="1:3" x14ac:dyDescent="0.2">
      <c r="A4177" t="s">
        <v>4017</v>
      </c>
      <c r="B4177" t="str">
        <f>"15871757507"</f>
        <v>15871757507</v>
      </c>
      <c r="C4177" t="s">
        <v>1</v>
      </c>
    </row>
    <row r="4178" spans="1:3" x14ac:dyDescent="0.2">
      <c r="A4178" t="s">
        <v>4018</v>
      </c>
      <c r="B4178" t="str">
        <f>"15152355970"</f>
        <v>15152355970</v>
      </c>
      <c r="C4178" t="s">
        <v>1</v>
      </c>
    </row>
    <row r="4179" spans="1:3" x14ac:dyDescent="0.2">
      <c r="A4179" t="s">
        <v>4019</v>
      </c>
      <c r="B4179" t="str">
        <f>"13684993518"</f>
        <v>13684993518</v>
      </c>
      <c r="C4179" t="s">
        <v>1</v>
      </c>
    </row>
    <row r="4180" spans="1:3" x14ac:dyDescent="0.2">
      <c r="A4180" t="s">
        <v>4020</v>
      </c>
      <c r="B4180" t="str">
        <f>"17633153138"</f>
        <v>17633153138</v>
      </c>
      <c r="C4180" t="s">
        <v>1</v>
      </c>
    </row>
    <row r="4181" spans="1:3" x14ac:dyDescent="0.2">
      <c r="A4181" t="s">
        <v>4021</v>
      </c>
      <c r="B4181" t="str">
        <f>"18319489913"</f>
        <v>18319489913</v>
      </c>
      <c r="C4181" t="s">
        <v>1</v>
      </c>
    </row>
    <row r="4182" spans="1:3" x14ac:dyDescent="0.2">
      <c r="A4182" t="s">
        <v>4022</v>
      </c>
      <c r="B4182" t="str">
        <f>"13959022971"</f>
        <v>13959022971</v>
      </c>
      <c r="C4182" t="s">
        <v>1</v>
      </c>
    </row>
    <row r="4183" spans="1:3" x14ac:dyDescent="0.2">
      <c r="A4183" t="s">
        <v>2034</v>
      </c>
      <c r="B4183" t="str">
        <f>"15637805074"</f>
        <v>15637805074</v>
      </c>
      <c r="C4183" t="s">
        <v>1</v>
      </c>
    </row>
    <row r="4184" spans="1:3" x14ac:dyDescent="0.2">
      <c r="A4184" t="s">
        <v>4023</v>
      </c>
      <c r="B4184" t="str">
        <f>"18963539598"</f>
        <v>18963539598</v>
      </c>
      <c r="C4184" t="s">
        <v>1</v>
      </c>
    </row>
    <row r="4185" spans="1:3" x14ac:dyDescent="0.2">
      <c r="A4185" t="s">
        <v>4024</v>
      </c>
      <c r="B4185" t="str">
        <f>"18650668087"</f>
        <v>18650668087</v>
      </c>
      <c r="C4185" t="s">
        <v>1</v>
      </c>
    </row>
    <row r="4186" spans="1:3" x14ac:dyDescent="0.2">
      <c r="A4186" t="s">
        <v>4025</v>
      </c>
      <c r="B4186" t="str">
        <f>"15088695363"</f>
        <v>15088695363</v>
      </c>
      <c r="C4186" t="s">
        <v>1</v>
      </c>
    </row>
    <row r="4187" spans="1:3" x14ac:dyDescent="0.2">
      <c r="A4187" t="s">
        <v>4026</v>
      </c>
      <c r="B4187" t="str">
        <f>"13723051562"</f>
        <v>13723051562</v>
      </c>
      <c r="C4187" t="s">
        <v>1</v>
      </c>
    </row>
    <row r="4188" spans="1:3" x14ac:dyDescent="0.2">
      <c r="A4188" t="s">
        <v>4027</v>
      </c>
      <c r="B4188" t="str">
        <f>"13685345575"</f>
        <v>13685345575</v>
      </c>
      <c r="C4188" t="s">
        <v>1</v>
      </c>
    </row>
    <row r="4189" spans="1:3" x14ac:dyDescent="0.2">
      <c r="A4189" t="s">
        <v>4028</v>
      </c>
      <c r="B4189" t="str">
        <f>"13502092196"</f>
        <v>13502092196</v>
      </c>
      <c r="C4189" t="s">
        <v>1</v>
      </c>
    </row>
    <row r="4190" spans="1:3" x14ac:dyDescent="0.2">
      <c r="A4190" t="s">
        <v>4029</v>
      </c>
      <c r="B4190" t="str">
        <f>"13122283937"</f>
        <v>13122283937</v>
      </c>
      <c r="C4190" t="s">
        <v>1</v>
      </c>
    </row>
    <row r="4191" spans="1:3" x14ac:dyDescent="0.2">
      <c r="A4191" t="s">
        <v>4030</v>
      </c>
      <c r="B4191" t="str">
        <f>"17693105095"</f>
        <v>17693105095</v>
      </c>
      <c r="C4191" t="s">
        <v>1</v>
      </c>
    </row>
    <row r="4192" spans="1:3" x14ac:dyDescent="0.2">
      <c r="A4192" t="s">
        <v>4031</v>
      </c>
      <c r="B4192" t="str">
        <f>"15065002535"</f>
        <v>15065002535</v>
      </c>
      <c r="C4192" t="s">
        <v>1</v>
      </c>
    </row>
    <row r="4193" spans="1:3" x14ac:dyDescent="0.2">
      <c r="A4193" t="s">
        <v>4032</v>
      </c>
      <c r="B4193" t="str">
        <f>"18758792815"</f>
        <v>18758792815</v>
      </c>
      <c r="C4193" t="s">
        <v>1</v>
      </c>
    </row>
    <row r="4194" spans="1:3" x14ac:dyDescent="0.2">
      <c r="A4194" t="s">
        <v>755</v>
      </c>
      <c r="B4194" t="str">
        <f>"15112453702"</f>
        <v>15112453702</v>
      </c>
      <c r="C4194" t="s">
        <v>1</v>
      </c>
    </row>
    <row r="4195" spans="1:3" x14ac:dyDescent="0.2">
      <c r="A4195" t="s">
        <v>4033</v>
      </c>
      <c r="B4195" t="str">
        <f>"15014743586"</f>
        <v>15014743586</v>
      </c>
      <c r="C4195" t="s">
        <v>1</v>
      </c>
    </row>
    <row r="4196" spans="1:3" x14ac:dyDescent="0.2">
      <c r="A4196" t="s">
        <v>4034</v>
      </c>
      <c r="B4196" t="str">
        <f>"18553755681"</f>
        <v>18553755681</v>
      </c>
      <c r="C4196" t="s">
        <v>1</v>
      </c>
    </row>
    <row r="4197" spans="1:3" x14ac:dyDescent="0.2">
      <c r="A4197" t="s">
        <v>4035</v>
      </c>
      <c r="B4197" t="str">
        <f>"18641208031"</f>
        <v>18641208031</v>
      </c>
      <c r="C4197" t="s">
        <v>1</v>
      </c>
    </row>
    <row r="4198" spans="1:3" x14ac:dyDescent="0.2">
      <c r="A4198" t="s">
        <v>4036</v>
      </c>
      <c r="B4198" t="str">
        <f>"13725510720"</f>
        <v>13725510720</v>
      </c>
      <c r="C4198" t="s">
        <v>1</v>
      </c>
    </row>
    <row r="4199" spans="1:3" x14ac:dyDescent="0.2">
      <c r="A4199" t="s">
        <v>4037</v>
      </c>
      <c r="B4199" t="str">
        <f>"13298810993"</f>
        <v>13298810993</v>
      </c>
      <c r="C4199" t="s">
        <v>1</v>
      </c>
    </row>
    <row r="4200" spans="1:3" x14ac:dyDescent="0.2">
      <c r="A4200" t="s">
        <v>4038</v>
      </c>
      <c r="B4200" t="str">
        <f>"15285127104"</f>
        <v>15285127104</v>
      </c>
      <c r="C4200" t="s">
        <v>1</v>
      </c>
    </row>
    <row r="4201" spans="1:3" x14ac:dyDescent="0.2">
      <c r="A4201" t="s">
        <v>4039</v>
      </c>
      <c r="B4201" t="str">
        <f>"19929204401"</f>
        <v>19929204401</v>
      </c>
      <c r="C4201" t="s">
        <v>1</v>
      </c>
    </row>
    <row r="4202" spans="1:3" x14ac:dyDescent="0.2">
      <c r="A4202" t="s">
        <v>4040</v>
      </c>
      <c r="B4202" t="str">
        <f>"15126176161"</f>
        <v>15126176161</v>
      </c>
      <c r="C4202" t="s">
        <v>1</v>
      </c>
    </row>
    <row r="4203" spans="1:3" x14ac:dyDescent="0.2">
      <c r="A4203" t="s">
        <v>4041</v>
      </c>
      <c r="B4203" t="str">
        <f>"18987223772"</f>
        <v>18987223772</v>
      </c>
      <c r="C4203" t="s">
        <v>1</v>
      </c>
    </row>
    <row r="4204" spans="1:3" x14ac:dyDescent="0.2">
      <c r="A4204" t="s">
        <v>4042</v>
      </c>
      <c r="B4204" t="str">
        <f>"17624018918"</f>
        <v>17624018918</v>
      </c>
      <c r="C4204" t="s">
        <v>1</v>
      </c>
    </row>
    <row r="4205" spans="1:3" x14ac:dyDescent="0.2">
      <c r="A4205" t="s">
        <v>610</v>
      </c>
      <c r="B4205" t="str">
        <f>"15134230565"</f>
        <v>15134230565</v>
      </c>
      <c r="C4205" t="s">
        <v>1</v>
      </c>
    </row>
    <row r="4206" spans="1:3" x14ac:dyDescent="0.2">
      <c r="A4206" t="s">
        <v>4043</v>
      </c>
      <c r="B4206" t="str">
        <f>"13685815378"</f>
        <v>13685815378</v>
      </c>
      <c r="C4206" t="s">
        <v>1</v>
      </c>
    </row>
    <row r="4207" spans="1:3" x14ac:dyDescent="0.2">
      <c r="A4207" t="s">
        <v>4044</v>
      </c>
      <c r="B4207" t="str">
        <f>"17681171498"</f>
        <v>17681171498</v>
      </c>
      <c r="C4207" t="s">
        <v>1</v>
      </c>
    </row>
    <row r="4208" spans="1:3" x14ac:dyDescent="0.2">
      <c r="A4208" t="s">
        <v>4045</v>
      </c>
      <c r="B4208" t="str">
        <f>"18365696340"</f>
        <v>18365696340</v>
      </c>
      <c r="C4208" t="s">
        <v>1</v>
      </c>
    </row>
    <row r="4209" spans="1:3" x14ac:dyDescent="0.2">
      <c r="A4209" t="s">
        <v>4046</v>
      </c>
      <c r="B4209" t="str">
        <f>"15134090504"</f>
        <v>15134090504</v>
      </c>
      <c r="C4209" t="s">
        <v>1</v>
      </c>
    </row>
    <row r="4210" spans="1:3" x14ac:dyDescent="0.2">
      <c r="A4210" t="s">
        <v>4047</v>
      </c>
      <c r="B4210" t="str">
        <f>"15719391085"</f>
        <v>15719391085</v>
      </c>
      <c r="C4210" t="s">
        <v>1</v>
      </c>
    </row>
    <row r="4211" spans="1:3" x14ac:dyDescent="0.2">
      <c r="A4211" t="s">
        <v>3046</v>
      </c>
      <c r="B4211" t="str">
        <f>"18828050177"</f>
        <v>18828050177</v>
      </c>
      <c r="C4211" t="s">
        <v>1</v>
      </c>
    </row>
    <row r="4212" spans="1:3" x14ac:dyDescent="0.2">
      <c r="A4212" t="s">
        <v>4048</v>
      </c>
      <c r="B4212" t="str">
        <f>"17538231560"</f>
        <v>17538231560</v>
      </c>
      <c r="C4212" t="s">
        <v>1</v>
      </c>
    </row>
    <row r="4213" spans="1:3" x14ac:dyDescent="0.2">
      <c r="A4213" t="s">
        <v>4049</v>
      </c>
      <c r="B4213" t="str">
        <f>"15155627649"</f>
        <v>15155627649</v>
      </c>
      <c r="C4213" t="s">
        <v>1</v>
      </c>
    </row>
    <row r="4214" spans="1:3" x14ac:dyDescent="0.2">
      <c r="A4214" t="s">
        <v>4050</v>
      </c>
      <c r="B4214" t="str">
        <f>"15931716248"</f>
        <v>15931716248</v>
      </c>
      <c r="C4214" t="s">
        <v>1</v>
      </c>
    </row>
    <row r="4215" spans="1:3" x14ac:dyDescent="0.2">
      <c r="A4215" t="s">
        <v>109</v>
      </c>
      <c r="B4215" t="str">
        <f>"15043042935"</f>
        <v>15043042935</v>
      </c>
      <c r="C4215" t="s">
        <v>1</v>
      </c>
    </row>
    <row r="4216" spans="1:3" x14ac:dyDescent="0.2">
      <c r="A4216" t="s">
        <v>4051</v>
      </c>
      <c r="B4216" t="str">
        <f>"13077996819"</f>
        <v>13077996819</v>
      </c>
      <c r="C4216" t="s">
        <v>1</v>
      </c>
    </row>
    <row r="4217" spans="1:3" x14ac:dyDescent="0.2">
      <c r="A4217" t="s">
        <v>4052</v>
      </c>
      <c r="B4217" t="str">
        <f>"15956075102"</f>
        <v>15956075102</v>
      </c>
      <c r="C4217" t="s">
        <v>1</v>
      </c>
    </row>
    <row r="4218" spans="1:3" x14ac:dyDescent="0.2">
      <c r="A4218" t="s">
        <v>4053</v>
      </c>
      <c r="B4218" t="str">
        <f>"13471643095"</f>
        <v>13471643095</v>
      </c>
      <c r="C4218" t="s">
        <v>1</v>
      </c>
    </row>
    <row r="4219" spans="1:3" x14ac:dyDescent="0.2">
      <c r="A4219" t="s">
        <v>4054</v>
      </c>
      <c r="B4219" t="str">
        <f>"15959564064"</f>
        <v>15959564064</v>
      </c>
      <c r="C4219" t="s">
        <v>1</v>
      </c>
    </row>
    <row r="4220" spans="1:3" x14ac:dyDescent="0.2">
      <c r="A4220" t="s">
        <v>4055</v>
      </c>
      <c r="B4220" t="str">
        <f>"15716660170"</f>
        <v>15716660170</v>
      </c>
      <c r="C4220" t="s">
        <v>1</v>
      </c>
    </row>
    <row r="4221" spans="1:3" x14ac:dyDescent="0.2">
      <c r="A4221" t="s">
        <v>4056</v>
      </c>
      <c r="B4221" t="str">
        <f>"18773575777"</f>
        <v>18773575777</v>
      </c>
      <c r="C4221" t="s">
        <v>1</v>
      </c>
    </row>
    <row r="4222" spans="1:3" x14ac:dyDescent="0.2">
      <c r="A4222" t="s">
        <v>277</v>
      </c>
      <c r="B4222" t="str">
        <f>"18691978646"</f>
        <v>18691978646</v>
      </c>
      <c r="C4222" t="s">
        <v>1</v>
      </c>
    </row>
    <row r="4223" spans="1:3" x14ac:dyDescent="0.2">
      <c r="A4223" t="s">
        <v>4057</v>
      </c>
      <c r="B4223" t="str">
        <f>"13308751935"</f>
        <v>13308751935</v>
      </c>
      <c r="C4223" t="s">
        <v>1</v>
      </c>
    </row>
    <row r="4224" spans="1:3" x14ac:dyDescent="0.2">
      <c r="A4224" t="s">
        <v>4058</v>
      </c>
      <c r="B4224" t="str">
        <f>"13586676076"</f>
        <v>13586676076</v>
      </c>
      <c r="C4224" t="s">
        <v>1</v>
      </c>
    </row>
    <row r="4225" spans="1:3" x14ac:dyDescent="0.2">
      <c r="A4225" t="s">
        <v>4059</v>
      </c>
      <c r="B4225" t="str">
        <f>"15171983708"</f>
        <v>15171983708</v>
      </c>
      <c r="C4225" t="s">
        <v>1</v>
      </c>
    </row>
    <row r="4226" spans="1:3" x14ac:dyDescent="0.2">
      <c r="A4226" t="s">
        <v>4060</v>
      </c>
      <c r="B4226" t="str">
        <f>"15382831210"</f>
        <v>15382831210</v>
      </c>
      <c r="C4226" t="s">
        <v>1</v>
      </c>
    </row>
    <row r="4227" spans="1:3" x14ac:dyDescent="0.2">
      <c r="A4227" t="s">
        <v>1398</v>
      </c>
      <c r="B4227" t="str">
        <f>"13540421033"</f>
        <v>13540421033</v>
      </c>
      <c r="C4227" t="s">
        <v>1</v>
      </c>
    </row>
    <row r="4228" spans="1:3" x14ac:dyDescent="0.2">
      <c r="A4228" t="s">
        <v>4061</v>
      </c>
      <c r="B4228" t="str">
        <f>"13534882487"</f>
        <v>13534882487</v>
      </c>
      <c r="C4228" t="s">
        <v>1</v>
      </c>
    </row>
    <row r="4229" spans="1:3" x14ac:dyDescent="0.2">
      <c r="A4229" t="s">
        <v>4062</v>
      </c>
      <c r="B4229" t="str">
        <f>"18820822545"</f>
        <v>18820822545</v>
      </c>
      <c r="C4229" t="s">
        <v>1</v>
      </c>
    </row>
    <row r="4230" spans="1:3" x14ac:dyDescent="0.2">
      <c r="A4230" t="s">
        <v>4063</v>
      </c>
      <c r="B4230" t="str">
        <f>"15201322735"</f>
        <v>15201322735</v>
      </c>
      <c r="C4230" t="s">
        <v>1</v>
      </c>
    </row>
    <row r="4231" spans="1:3" x14ac:dyDescent="0.2">
      <c r="A4231" t="s">
        <v>4064</v>
      </c>
      <c r="B4231" t="str">
        <f>"18451287884"</f>
        <v>18451287884</v>
      </c>
      <c r="C4231" t="s">
        <v>1</v>
      </c>
    </row>
    <row r="4232" spans="1:3" x14ac:dyDescent="0.2">
      <c r="A4232" t="s">
        <v>4065</v>
      </c>
      <c r="B4232" t="str">
        <f>"18333790740"</f>
        <v>18333790740</v>
      </c>
      <c r="C4232" t="s">
        <v>1</v>
      </c>
    </row>
    <row r="4233" spans="1:3" x14ac:dyDescent="0.2">
      <c r="A4233" t="s">
        <v>4066</v>
      </c>
      <c r="B4233" t="str">
        <f>"15802023043"</f>
        <v>15802023043</v>
      </c>
      <c r="C4233" t="s">
        <v>1</v>
      </c>
    </row>
    <row r="4234" spans="1:3" x14ac:dyDescent="0.2">
      <c r="A4234" t="s">
        <v>4067</v>
      </c>
      <c r="B4234" t="str">
        <f>"13577434233"</f>
        <v>13577434233</v>
      </c>
      <c r="C4234" t="s">
        <v>1</v>
      </c>
    </row>
    <row r="4235" spans="1:3" x14ac:dyDescent="0.2">
      <c r="A4235" t="s">
        <v>4068</v>
      </c>
      <c r="B4235" t="str">
        <f>"13526135225"</f>
        <v>13526135225</v>
      </c>
      <c r="C4235" t="s">
        <v>1</v>
      </c>
    </row>
    <row r="4236" spans="1:3" x14ac:dyDescent="0.2">
      <c r="A4236" t="s">
        <v>4069</v>
      </c>
      <c r="B4236" t="str">
        <f>"18226726883"</f>
        <v>18226726883</v>
      </c>
      <c r="C4236" t="s">
        <v>1</v>
      </c>
    </row>
    <row r="4237" spans="1:3" x14ac:dyDescent="0.2">
      <c r="A4237" t="s">
        <v>4070</v>
      </c>
      <c r="B4237" t="str">
        <f>"13576069714"</f>
        <v>13576069714</v>
      </c>
      <c r="C4237" t="s">
        <v>1</v>
      </c>
    </row>
    <row r="4238" spans="1:3" x14ac:dyDescent="0.2">
      <c r="A4238" t="s">
        <v>4071</v>
      </c>
      <c r="B4238" t="str">
        <f>"18086990212"</f>
        <v>18086990212</v>
      </c>
      <c r="C4238" t="s">
        <v>1</v>
      </c>
    </row>
    <row r="4239" spans="1:3" x14ac:dyDescent="0.2">
      <c r="A4239" t="s">
        <v>4072</v>
      </c>
      <c r="B4239" t="str">
        <f>"18589538644"</f>
        <v>18589538644</v>
      </c>
      <c r="C4239" t="s">
        <v>1</v>
      </c>
    </row>
    <row r="4240" spans="1:3" x14ac:dyDescent="0.2">
      <c r="A4240" t="s">
        <v>4073</v>
      </c>
      <c r="B4240" t="str">
        <f>"15103055741"</f>
        <v>15103055741</v>
      </c>
      <c r="C4240" t="s">
        <v>1</v>
      </c>
    </row>
    <row r="4241" spans="1:3" x14ac:dyDescent="0.2">
      <c r="A4241" t="s">
        <v>4074</v>
      </c>
      <c r="B4241" t="str">
        <f>"15219300486"</f>
        <v>15219300486</v>
      </c>
      <c r="C4241" t="s">
        <v>1</v>
      </c>
    </row>
    <row r="4242" spans="1:3" x14ac:dyDescent="0.2">
      <c r="A4242" t="s">
        <v>4075</v>
      </c>
      <c r="B4242" t="str">
        <f>"18605306206"</f>
        <v>18605306206</v>
      </c>
      <c r="C4242" t="s">
        <v>1</v>
      </c>
    </row>
    <row r="4243" spans="1:3" x14ac:dyDescent="0.2">
      <c r="A4243" t="s">
        <v>4076</v>
      </c>
      <c r="B4243" t="str">
        <f>"15158444449"</f>
        <v>15158444449</v>
      </c>
      <c r="C4243" t="s">
        <v>1</v>
      </c>
    </row>
    <row r="4244" spans="1:3" x14ac:dyDescent="0.2">
      <c r="A4244" t="s">
        <v>1007</v>
      </c>
      <c r="B4244" t="str">
        <f>"13769352410"</f>
        <v>13769352410</v>
      </c>
      <c r="C4244" t="s">
        <v>1</v>
      </c>
    </row>
    <row r="4245" spans="1:3" x14ac:dyDescent="0.2">
      <c r="A4245" t="s">
        <v>4077</v>
      </c>
      <c r="B4245" t="str">
        <f>"15399072437"</f>
        <v>15399072437</v>
      </c>
      <c r="C4245" t="s">
        <v>1</v>
      </c>
    </row>
    <row r="4246" spans="1:3" x14ac:dyDescent="0.2">
      <c r="A4246" t="s">
        <v>4078</v>
      </c>
      <c r="B4246" t="str">
        <f>"13301280939"</f>
        <v>13301280939</v>
      </c>
      <c r="C4246" t="s">
        <v>1</v>
      </c>
    </row>
    <row r="4247" spans="1:3" x14ac:dyDescent="0.2">
      <c r="A4247" t="s">
        <v>4079</v>
      </c>
      <c r="B4247" t="str">
        <f>"13791640872"</f>
        <v>13791640872</v>
      </c>
      <c r="C4247" t="s">
        <v>1</v>
      </c>
    </row>
    <row r="4248" spans="1:3" x14ac:dyDescent="0.2">
      <c r="A4248" t="s">
        <v>4080</v>
      </c>
      <c r="B4248" t="str">
        <f>"18732614267"</f>
        <v>18732614267</v>
      </c>
      <c r="C4248" t="s">
        <v>1</v>
      </c>
    </row>
    <row r="4249" spans="1:3" x14ac:dyDescent="0.2">
      <c r="A4249" t="s">
        <v>3332</v>
      </c>
      <c r="B4249" t="str">
        <f>"13637830350"</f>
        <v>13637830350</v>
      </c>
      <c r="C4249" t="s">
        <v>1</v>
      </c>
    </row>
    <row r="4250" spans="1:3" x14ac:dyDescent="0.2">
      <c r="A4250" t="s">
        <v>4081</v>
      </c>
      <c r="B4250" t="str">
        <f>"15241130161"</f>
        <v>15241130161</v>
      </c>
      <c r="C4250" t="s">
        <v>1</v>
      </c>
    </row>
    <row r="4251" spans="1:3" x14ac:dyDescent="0.2">
      <c r="A4251" t="s">
        <v>4082</v>
      </c>
      <c r="B4251" t="str">
        <f>"13867212301"</f>
        <v>13867212301</v>
      </c>
      <c r="C4251" t="s">
        <v>1</v>
      </c>
    </row>
    <row r="4252" spans="1:3" x14ac:dyDescent="0.2">
      <c r="A4252" t="s">
        <v>4083</v>
      </c>
      <c r="B4252" t="str">
        <f>"15136901735"</f>
        <v>15136901735</v>
      </c>
      <c r="C4252" t="s">
        <v>1</v>
      </c>
    </row>
    <row r="4253" spans="1:3" x14ac:dyDescent="0.2">
      <c r="A4253" t="s">
        <v>4084</v>
      </c>
      <c r="B4253" t="str">
        <f>"15845204010"</f>
        <v>15845204010</v>
      </c>
      <c r="C4253" t="s">
        <v>1</v>
      </c>
    </row>
    <row r="4254" spans="1:3" x14ac:dyDescent="0.2">
      <c r="A4254" t="s">
        <v>4085</v>
      </c>
      <c r="B4254" t="str">
        <f>"18712193900"</f>
        <v>18712193900</v>
      </c>
      <c r="C4254" t="s">
        <v>1</v>
      </c>
    </row>
    <row r="4255" spans="1:3" x14ac:dyDescent="0.2">
      <c r="A4255" t="s">
        <v>4086</v>
      </c>
      <c r="B4255" t="str">
        <f>"17635149413"</f>
        <v>17635149413</v>
      </c>
      <c r="C4255" t="s">
        <v>1</v>
      </c>
    </row>
    <row r="4256" spans="1:3" x14ac:dyDescent="0.2">
      <c r="A4256" t="s">
        <v>4087</v>
      </c>
      <c r="B4256" t="str">
        <f>"18329344083"</f>
        <v>18329344083</v>
      </c>
      <c r="C4256" t="s">
        <v>1</v>
      </c>
    </row>
    <row r="4257" spans="1:3" x14ac:dyDescent="0.2">
      <c r="A4257" t="s">
        <v>4088</v>
      </c>
      <c r="B4257" t="str">
        <f>"18513393628"</f>
        <v>18513393628</v>
      </c>
      <c r="C4257" t="s">
        <v>1</v>
      </c>
    </row>
    <row r="4258" spans="1:3" x14ac:dyDescent="0.2">
      <c r="A4258" t="s">
        <v>4089</v>
      </c>
      <c r="B4258" t="str">
        <f>"15256528760"</f>
        <v>15256528760</v>
      </c>
      <c r="C4258" t="s">
        <v>1</v>
      </c>
    </row>
    <row r="4259" spans="1:3" x14ac:dyDescent="0.2">
      <c r="A4259" t="s">
        <v>4090</v>
      </c>
      <c r="B4259" t="str">
        <f>"18482106112"</f>
        <v>18482106112</v>
      </c>
      <c r="C4259" t="s">
        <v>1</v>
      </c>
    </row>
    <row r="4260" spans="1:3" x14ac:dyDescent="0.2">
      <c r="A4260" t="s">
        <v>4091</v>
      </c>
      <c r="B4260" t="str">
        <f>"18786037990"</f>
        <v>18786037990</v>
      </c>
      <c r="C4260" t="s">
        <v>1</v>
      </c>
    </row>
    <row r="4261" spans="1:3" x14ac:dyDescent="0.2">
      <c r="A4261" t="s">
        <v>526</v>
      </c>
      <c r="B4261" t="str">
        <f>"13866262910"</f>
        <v>13866262910</v>
      </c>
      <c r="C4261" t="s">
        <v>1</v>
      </c>
    </row>
    <row r="4262" spans="1:3" x14ac:dyDescent="0.2">
      <c r="A4262" t="s">
        <v>4092</v>
      </c>
      <c r="B4262" t="str">
        <f>"15182267796"</f>
        <v>15182267796</v>
      </c>
      <c r="C4262" t="s">
        <v>1</v>
      </c>
    </row>
    <row r="4263" spans="1:3" x14ac:dyDescent="0.2">
      <c r="A4263" t="s">
        <v>4093</v>
      </c>
      <c r="B4263" t="str">
        <f>"13653243196"</f>
        <v>13653243196</v>
      </c>
      <c r="C4263" t="s">
        <v>1</v>
      </c>
    </row>
    <row r="4264" spans="1:3" x14ac:dyDescent="0.2">
      <c r="A4264" t="s">
        <v>4094</v>
      </c>
      <c r="B4264" t="str">
        <f>"13156452234"</f>
        <v>13156452234</v>
      </c>
      <c r="C4264" t="s">
        <v>1</v>
      </c>
    </row>
    <row r="4265" spans="1:3" x14ac:dyDescent="0.2">
      <c r="A4265" t="s">
        <v>4095</v>
      </c>
      <c r="B4265" t="str">
        <f>"15115936687"</f>
        <v>15115936687</v>
      </c>
      <c r="C4265" t="s">
        <v>1</v>
      </c>
    </row>
    <row r="4266" spans="1:3" x14ac:dyDescent="0.2">
      <c r="A4266" t="s">
        <v>4096</v>
      </c>
      <c r="B4266" t="str">
        <f>"17764885235"</f>
        <v>17764885235</v>
      </c>
      <c r="C4266" t="s">
        <v>1</v>
      </c>
    </row>
    <row r="4267" spans="1:3" x14ac:dyDescent="0.2">
      <c r="A4267" t="s">
        <v>4097</v>
      </c>
      <c r="B4267" t="str">
        <f>"18588259274"</f>
        <v>18588259274</v>
      </c>
      <c r="C4267" t="s">
        <v>1</v>
      </c>
    </row>
    <row r="4268" spans="1:3" x14ac:dyDescent="0.2">
      <c r="A4268" t="s">
        <v>4098</v>
      </c>
      <c r="B4268" t="str">
        <f>"18740178017"</f>
        <v>18740178017</v>
      </c>
      <c r="C4268" t="s">
        <v>1</v>
      </c>
    </row>
    <row r="4269" spans="1:3" x14ac:dyDescent="0.2">
      <c r="A4269" t="s">
        <v>4099</v>
      </c>
      <c r="B4269" t="str">
        <f>"17787060741"</f>
        <v>17787060741</v>
      </c>
      <c r="C4269" t="s">
        <v>1</v>
      </c>
    </row>
    <row r="4270" spans="1:3" x14ac:dyDescent="0.2">
      <c r="A4270" t="s">
        <v>4100</v>
      </c>
      <c r="B4270" t="str">
        <f>"15206939158"</f>
        <v>15206939158</v>
      </c>
      <c r="C4270" t="s">
        <v>1</v>
      </c>
    </row>
    <row r="4271" spans="1:3" x14ac:dyDescent="0.2">
      <c r="A4271" t="s">
        <v>4101</v>
      </c>
      <c r="B4271" t="str">
        <f>"18141127566"</f>
        <v>18141127566</v>
      </c>
      <c r="C4271" t="s">
        <v>1</v>
      </c>
    </row>
    <row r="4272" spans="1:3" x14ac:dyDescent="0.2">
      <c r="A4272" t="s">
        <v>4102</v>
      </c>
      <c r="B4272" t="str">
        <f>"18765671501"</f>
        <v>18765671501</v>
      </c>
      <c r="C4272" t="s">
        <v>1</v>
      </c>
    </row>
    <row r="4273" spans="1:3" x14ac:dyDescent="0.2">
      <c r="A4273" t="s">
        <v>4103</v>
      </c>
      <c r="B4273" t="str">
        <f>"15172375683"</f>
        <v>15172375683</v>
      </c>
      <c r="C4273" t="s">
        <v>1</v>
      </c>
    </row>
    <row r="4274" spans="1:3" x14ac:dyDescent="0.2">
      <c r="A4274" t="s">
        <v>4104</v>
      </c>
      <c r="B4274" t="str">
        <f>"13363642220"</f>
        <v>13363642220</v>
      </c>
      <c r="C4274" t="s">
        <v>1</v>
      </c>
    </row>
    <row r="4275" spans="1:3" x14ac:dyDescent="0.2">
      <c r="A4275" t="s">
        <v>4105</v>
      </c>
      <c r="B4275" t="str">
        <f>"15213210825"</f>
        <v>15213210825</v>
      </c>
      <c r="C4275" t="s">
        <v>1</v>
      </c>
    </row>
    <row r="4276" spans="1:3" x14ac:dyDescent="0.2">
      <c r="A4276" t="s">
        <v>4106</v>
      </c>
      <c r="B4276" t="str">
        <f>"18659750313"</f>
        <v>18659750313</v>
      </c>
      <c r="C4276" t="s">
        <v>1</v>
      </c>
    </row>
    <row r="4277" spans="1:3" x14ac:dyDescent="0.2">
      <c r="A4277" t="s">
        <v>4107</v>
      </c>
      <c r="B4277" t="str">
        <f>"13438884994"</f>
        <v>13438884994</v>
      </c>
      <c r="C4277" t="s">
        <v>1</v>
      </c>
    </row>
    <row r="4278" spans="1:3" x14ac:dyDescent="0.2">
      <c r="A4278" t="s">
        <v>4108</v>
      </c>
      <c r="B4278" t="str">
        <f>"13025843961"</f>
        <v>13025843961</v>
      </c>
      <c r="C4278" t="s">
        <v>1</v>
      </c>
    </row>
    <row r="4279" spans="1:3" x14ac:dyDescent="0.2">
      <c r="A4279" t="s">
        <v>4109</v>
      </c>
      <c r="B4279" t="str">
        <f>"13377958092"</f>
        <v>13377958092</v>
      </c>
      <c r="C4279" t="s">
        <v>1</v>
      </c>
    </row>
    <row r="4280" spans="1:3" x14ac:dyDescent="0.2">
      <c r="A4280" t="s">
        <v>4110</v>
      </c>
      <c r="B4280" t="str">
        <f>"15972022594"</f>
        <v>15972022594</v>
      </c>
      <c r="C4280" t="s">
        <v>1</v>
      </c>
    </row>
    <row r="4281" spans="1:3" x14ac:dyDescent="0.2">
      <c r="A4281" t="s">
        <v>4111</v>
      </c>
      <c r="B4281" t="str">
        <f>"18226861205"</f>
        <v>18226861205</v>
      </c>
      <c r="C4281" t="s">
        <v>1</v>
      </c>
    </row>
    <row r="4282" spans="1:3" x14ac:dyDescent="0.2">
      <c r="A4282" t="s">
        <v>4112</v>
      </c>
      <c r="B4282" t="str">
        <f>"18747851850"</f>
        <v>18747851850</v>
      </c>
      <c r="C4282" t="s">
        <v>1</v>
      </c>
    </row>
    <row r="4283" spans="1:3" x14ac:dyDescent="0.2">
      <c r="A4283" t="s">
        <v>4113</v>
      </c>
      <c r="B4283" t="str">
        <f>"18147341703"</f>
        <v>18147341703</v>
      </c>
      <c r="C4283" t="s">
        <v>1</v>
      </c>
    </row>
    <row r="4284" spans="1:3" x14ac:dyDescent="0.2">
      <c r="A4284" t="s">
        <v>4114</v>
      </c>
      <c r="B4284" t="str">
        <f>"18230822425"</f>
        <v>18230822425</v>
      </c>
      <c r="C4284" t="s">
        <v>1</v>
      </c>
    </row>
    <row r="4285" spans="1:3" x14ac:dyDescent="0.2">
      <c r="A4285" t="s">
        <v>4115</v>
      </c>
      <c r="B4285" t="str">
        <f>"15050247783"</f>
        <v>15050247783</v>
      </c>
      <c r="C4285" t="s">
        <v>1</v>
      </c>
    </row>
    <row r="4286" spans="1:3" x14ac:dyDescent="0.2">
      <c r="A4286" t="s">
        <v>4116</v>
      </c>
      <c r="B4286" t="str">
        <f>"17786497619"</f>
        <v>17786497619</v>
      </c>
      <c r="C4286" t="s">
        <v>1</v>
      </c>
    </row>
    <row r="4287" spans="1:3" x14ac:dyDescent="0.2">
      <c r="A4287" t="s">
        <v>4117</v>
      </c>
      <c r="B4287" t="str">
        <f>"15822584405"</f>
        <v>15822584405</v>
      </c>
      <c r="C4287" t="s">
        <v>1</v>
      </c>
    </row>
    <row r="4288" spans="1:3" x14ac:dyDescent="0.2">
      <c r="A4288" t="s">
        <v>4118</v>
      </c>
      <c r="B4288" t="str">
        <f>"15110784116"</f>
        <v>15110784116</v>
      </c>
      <c r="C4288" t="s">
        <v>1</v>
      </c>
    </row>
    <row r="4289" spans="1:3" x14ac:dyDescent="0.2">
      <c r="A4289" t="s">
        <v>4119</v>
      </c>
      <c r="B4289" t="str">
        <f>"15037314610"</f>
        <v>15037314610</v>
      </c>
      <c r="C4289" t="s">
        <v>1</v>
      </c>
    </row>
    <row r="4290" spans="1:3" x14ac:dyDescent="0.2">
      <c r="A4290" t="s">
        <v>4120</v>
      </c>
      <c r="B4290" t="str">
        <f>"13876841336"</f>
        <v>13876841336</v>
      </c>
      <c r="C4290" t="s">
        <v>1</v>
      </c>
    </row>
    <row r="4291" spans="1:3" x14ac:dyDescent="0.2">
      <c r="A4291" t="s">
        <v>662</v>
      </c>
      <c r="B4291" t="str">
        <f>"13281079263"</f>
        <v>13281079263</v>
      </c>
      <c r="C4291" t="s">
        <v>1</v>
      </c>
    </row>
    <row r="4292" spans="1:3" x14ac:dyDescent="0.2">
      <c r="A4292" t="s">
        <v>4121</v>
      </c>
      <c r="B4292" t="str">
        <f>"13971583671"</f>
        <v>13971583671</v>
      </c>
      <c r="C4292" t="s">
        <v>1</v>
      </c>
    </row>
    <row r="4293" spans="1:3" x14ac:dyDescent="0.2">
      <c r="A4293" t="s">
        <v>4122</v>
      </c>
      <c r="B4293" t="str">
        <f>"18313757481"</f>
        <v>18313757481</v>
      </c>
      <c r="C4293" t="s">
        <v>1</v>
      </c>
    </row>
    <row r="4294" spans="1:3" x14ac:dyDescent="0.2">
      <c r="A4294" t="s">
        <v>4123</v>
      </c>
      <c r="B4294" t="str">
        <f>"15368871262"</f>
        <v>15368871262</v>
      </c>
      <c r="C4294" t="s">
        <v>1</v>
      </c>
    </row>
    <row r="4295" spans="1:3" x14ac:dyDescent="0.2">
      <c r="A4295" t="s">
        <v>4124</v>
      </c>
      <c r="B4295" t="str">
        <f>"13345673453"</f>
        <v>13345673453</v>
      </c>
      <c r="C4295" t="s">
        <v>1</v>
      </c>
    </row>
    <row r="4296" spans="1:3" x14ac:dyDescent="0.2">
      <c r="A4296" t="s">
        <v>4125</v>
      </c>
      <c r="B4296" t="str">
        <f>"18382051401"</f>
        <v>18382051401</v>
      </c>
      <c r="C4296" t="s">
        <v>1</v>
      </c>
    </row>
    <row r="4297" spans="1:3" x14ac:dyDescent="0.2">
      <c r="A4297" t="s">
        <v>4126</v>
      </c>
      <c r="B4297" t="str">
        <f>"18435141615"</f>
        <v>18435141615</v>
      </c>
      <c r="C4297" t="s">
        <v>1</v>
      </c>
    </row>
    <row r="4298" spans="1:3" x14ac:dyDescent="0.2">
      <c r="A4298" t="s">
        <v>4127</v>
      </c>
      <c r="B4298" t="str">
        <f>"13450500217"</f>
        <v>13450500217</v>
      </c>
      <c r="C4298" t="s">
        <v>1</v>
      </c>
    </row>
    <row r="4299" spans="1:3" x14ac:dyDescent="0.2">
      <c r="A4299" t="s">
        <v>4128</v>
      </c>
      <c r="B4299" t="str">
        <f>"15851399161"</f>
        <v>15851399161</v>
      </c>
      <c r="C4299" t="s">
        <v>1</v>
      </c>
    </row>
    <row r="4300" spans="1:3" x14ac:dyDescent="0.2">
      <c r="A4300" t="s">
        <v>4129</v>
      </c>
      <c r="B4300" t="str">
        <f>"18706297301"</f>
        <v>18706297301</v>
      </c>
      <c r="C4300" t="s">
        <v>1</v>
      </c>
    </row>
    <row r="4301" spans="1:3" x14ac:dyDescent="0.2">
      <c r="A4301" t="s">
        <v>4130</v>
      </c>
      <c r="B4301" t="str">
        <f>"13537932745"</f>
        <v>13537932745</v>
      </c>
      <c r="C4301" t="s">
        <v>1</v>
      </c>
    </row>
    <row r="4302" spans="1:3" x14ac:dyDescent="0.2">
      <c r="A4302" t="s">
        <v>4131</v>
      </c>
      <c r="B4302" t="str">
        <f>"18320502510"</f>
        <v>18320502510</v>
      </c>
      <c r="C4302" t="s">
        <v>1</v>
      </c>
    </row>
    <row r="4303" spans="1:3" x14ac:dyDescent="0.2">
      <c r="A4303" t="s">
        <v>2628</v>
      </c>
      <c r="B4303" t="str">
        <f>"18267888646"</f>
        <v>18267888646</v>
      </c>
      <c r="C4303" t="s">
        <v>1</v>
      </c>
    </row>
    <row r="4304" spans="1:3" x14ac:dyDescent="0.2">
      <c r="A4304" t="s">
        <v>4132</v>
      </c>
      <c r="B4304" t="str">
        <f>"15101403627"</f>
        <v>15101403627</v>
      </c>
      <c r="C4304" t="s">
        <v>1</v>
      </c>
    </row>
    <row r="4305" spans="1:3" x14ac:dyDescent="0.2">
      <c r="A4305" t="s">
        <v>4133</v>
      </c>
      <c r="B4305" t="str">
        <f>"15882471173"</f>
        <v>15882471173</v>
      </c>
      <c r="C4305" t="s">
        <v>1</v>
      </c>
    </row>
    <row r="4306" spans="1:3" x14ac:dyDescent="0.2">
      <c r="A4306" t="s">
        <v>4134</v>
      </c>
      <c r="B4306" t="str">
        <f>"18699284359"</f>
        <v>18699284359</v>
      </c>
      <c r="C4306" t="s">
        <v>1</v>
      </c>
    </row>
    <row r="4307" spans="1:3" x14ac:dyDescent="0.2">
      <c r="A4307" t="s">
        <v>4135</v>
      </c>
      <c r="B4307" t="str">
        <f>"13735801859"</f>
        <v>13735801859</v>
      </c>
      <c r="C4307" t="s">
        <v>1</v>
      </c>
    </row>
    <row r="4308" spans="1:3" x14ac:dyDescent="0.2">
      <c r="A4308" t="s">
        <v>4136</v>
      </c>
      <c r="B4308" t="str">
        <f>"13575069952"</f>
        <v>13575069952</v>
      </c>
      <c r="C4308" t="s">
        <v>1</v>
      </c>
    </row>
    <row r="4309" spans="1:3" x14ac:dyDescent="0.2">
      <c r="A4309" t="s">
        <v>4137</v>
      </c>
      <c r="B4309" t="str">
        <f>"18513473767"</f>
        <v>18513473767</v>
      </c>
      <c r="C4309" t="s">
        <v>1</v>
      </c>
    </row>
    <row r="4310" spans="1:3" x14ac:dyDescent="0.2">
      <c r="A4310" t="s">
        <v>4138</v>
      </c>
      <c r="B4310" t="str">
        <f>"13855804132"</f>
        <v>13855804132</v>
      </c>
      <c r="C4310" t="s">
        <v>1</v>
      </c>
    </row>
    <row r="4311" spans="1:3" x14ac:dyDescent="0.2">
      <c r="A4311" t="s">
        <v>4139</v>
      </c>
      <c r="B4311" t="str">
        <f>"13730708513"</f>
        <v>13730708513</v>
      </c>
      <c r="C4311" t="s">
        <v>1</v>
      </c>
    </row>
    <row r="4312" spans="1:3" x14ac:dyDescent="0.2">
      <c r="A4312" t="s">
        <v>4140</v>
      </c>
      <c r="B4312" t="str">
        <f>"15962564205"</f>
        <v>15962564205</v>
      </c>
      <c r="C4312" t="s">
        <v>1</v>
      </c>
    </row>
    <row r="4313" spans="1:3" x14ac:dyDescent="0.2">
      <c r="A4313" t="s">
        <v>4141</v>
      </c>
      <c r="B4313" t="str">
        <f>"13149330685"</f>
        <v>13149330685</v>
      </c>
      <c r="C4313" t="s">
        <v>1</v>
      </c>
    </row>
    <row r="4314" spans="1:3" x14ac:dyDescent="0.2">
      <c r="A4314" t="s">
        <v>3561</v>
      </c>
      <c r="B4314" t="str">
        <f>"15566452345"</f>
        <v>15566452345</v>
      </c>
      <c r="C4314" t="s">
        <v>1</v>
      </c>
    </row>
    <row r="4315" spans="1:3" x14ac:dyDescent="0.2">
      <c r="A4315" t="s">
        <v>4142</v>
      </c>
      <c r="B4315" t="str">
        <f>"13481065071"</f>
        <v>13481065071</v>
      </c>
      <c r="C4315" t="s">
        <v>1</v>
      </c>
    </row>
    <row r="4316" spans="1:3" x14ac:dyDescent="0.2">
      <c r="A4316" t="s">
        <v>4143</v>
      </c>
      <c r="B4316" t="str">
        <f>"13690433487"</f>
        <v>13690433487</v>
      </c>
      <c r="C4316" t="s">
        <v>1</v>
      </c>
    </row>
    <row r="4317" spans="1:3" x14ac:dyDescent="0.2">
      <c r="A4317" t="s">
        <v>4144</v>
      </c>
      <c r="B4317" t="str">
        <f>"15904088063"</f>
        <v>15904088063</v>
      </c>
      <c r="C4317" t="s">
        <v>1</v>
      </c>
    </row>
    <row r="4318" spans="1:3" x14ac:dyDescent="0.2">
      <c r="A4318" t="s">
        <v>4145</v>
      </c>
      <c r="B4318" t="str">
        <f>"18794642839"</f>
        <v>18794642839</v>
      </c>
      <c r="C4318" t="s">
        <v>1</v>
      </c>
    </row>
    <row r="4319" spans="1:3" x14ac:dyDescent="0.2">
      <c r="A4319" t="s">
        <v>4146</v>
      </c>
      <c r="B4319" t="str">
        <f>"18824685859"</f>
        <v>18824685859</v>
      </c>
      <c r="C4319" t="s">
        <v>1</v>
      </c>
    </row>
    <row r="4320" spans="1:3" x14ac:dyDescent="0.2">
      <c r="A4320" t="s">
        <v>4147</v>
      </c>
      <c r="B4320" t="str">
        <f>"13850636777"</f>
        <v>13850636777</v>
      </c>
      <c r="C4320" t="s">
        <v>1</v>
      </c>
    </row>
    <row r="4321" spans="1:3" x14ac:dyDescent="0.2">
      <c r="A4321" t="s">
        <v>4148</v>
      </c>
      <c r="B4321" t="str">
        <f>"15916809550"</f>
        <v>15916809550</v>
      </c>
      <c r="C4321" t="s">
        <v>1</v>
      </c>
    </row>
    <row r="4322" spans="1:3" x14ac:dyDescent="0.2">
      <c r="A4322" t="s">
        <v>4149</v>
      </c>
      <c r="B4322" t="str">
        <f>"13568901617"</f>
        <v>13568901617</v>
      </c>
      <c r="C4322" t="s">
        <v>1</v>
      </c>
    </row>
    <row r="4323" spans="1:3" x14ac:dyDescent="0.2">
      <c r="A4323" t="s">
        <v>4150</v>
      </c>
      <c r="B4323" t="str">
        <f>"18350904622"</f>
        <v>18350904622</v>
      </c>
      <c r="C4323" t="s">
        <v>1</v>
      </c>
    </row>
    <row r="4324" spans="1:3" x14ac:dyDescent="0.2">
      <c r="A4324" t="s">
        <v>4151</v>
      </c>
      <c r="B4324" t="str">
        <f>"18311389753"</f>
        <v>18311389753</v>
      </c>
      <c r="C4324" t="s">
        <v>1</v>
      </c>
    </row>
    <row r="4325" spans="1:3" x14ac:dyDescent="0.2">
      <c r="A4325" t="s">
        <v>4152</v>
      </c>
      <c r="B4325" t="str">
        <f>"15884276699"</f>
        <v>15884276699</v>
      </c>
      <c r="C4325" t="s">
        <v>1</v>
      </c>
    </row>
    <row r="4326" spans="1:3" x14ac:dyDescent="0.2">
      <c r="A4326" t="s">
        <v>4153</v>
      </c>
      <c r="B4326" t="str">
        <f>"13825821022"</f>
        <v>13825821022</v>
      </c>
      <c r="C4326" t="s">
        <v>1</v>
      </c>
    </row>
    <row r="4327" spans="1:3" x14ac:dyDescent="0.2">
      <c r="A4327" t="s">
        <v>4154</v>
      </c>
      <c r="B4327" t="str">
        <f>"15228443359"</f>
        <v>15228443359</v>
      </c>
      <c r="C4327" t="s">
        <v>1</v>
      </c>
    </row>
    <row r="4328" spans="1:3" x14ac:dyDescent="0.2">
      <c r="A4328" t="s">
        <v>4155</v>
      </c>
      <c r="B4328" t="str">
        <f>"13865493325"</f>
        <v>13865493325</v>
      </c>
      <c r="C4328" t="s">
        <v>1</v>
      </c>
    </row>
    <row r="4329" spans="1:3" x14ac:dyDescent="0.2">
      <c r="A4329" t="s">
        <v>4156</v>
      </c>
      <c r="B4329" t="str">
        <f>"13880935953"</f>
        <v>13880935953</v>
      </c>
      <c r="C4329" t="s">
        <v>1</v>
      </c>
    </row>
    <row r="4330" spans="1:3" x14ac:dyDescent="0.2">
      <c r="A4330" t="s">
        <v>4157</v>
      </c>
      <c r="B4330" t="str">
        <f>"15056970060"</f>
        <v>15056970060</v>
      </c>
      <c r="C4330" t="s">
        <v>1</v>
      </c>
    </row>
    <row r="4331" spans="1:3" x14ac:dyDescent="0.2">
      <c r="A4331" t="s">
        <v>4158</v>
      </c>
      <c r="B4331" t="str">
        <f>"18167398098"</f>
        <v>18167398098</v>
      </c>
      <c r="C4331" t="s">
        <v>1</v>
      </c>
    </row>
    <row r="4332" spans="1:3" x14ac:dyDescent="0.2">
      <c r="A4332" t="s">
        <v>4159</v>
      </c>
      <c r="B4332" t="str">
        <f>"15807498080"</f>
        <v>15807498080</v>
      </c>
      <c r="C4332" t="s">
        <v>1</v>
      </c>
    </row>
    <row r="4333" spans="1:3" x14ac:dyDescent="0.2">
      <c r="A4333" t="s">
        <v>4160</v>
      </c>
      <c r="B4333" t="str">
        <f>"13951830209"</f>
        <v>13951830209</v>
      </c>
      <c r="C4333" t="s">
        <v>1</v>
      </c>
    </row>
    <row r="4334" spans="1:3" x14ac:dyDescent="0.2">
      <c r="A4334" t="s">
        <v>4161</v>
      </c>
      <c r="B4334" t="str">
        <f>"15855290710"</f>
        <v>15855290710</v>
      </c>
      <c r="C4334" t="s">
        <v>1</v>
      </c>
    </row>
    <row r="4335" spans="1:3" x14ac:dyDescent="0.2">
      <c r="A4335" t="s">
        <v>4162</v>
      </c>
      <c r="B4335" t="str">
        <f>"15994643225"</f>
        <v>15994643225</v>
      </c>
      <c r="C4335" t="s">
        <v>1</v>
      </c>
    </row>
    <row r="4336" spans="1:3" x14ac:dyDescent="0.2">
      <c r="A4336" t="s">
        <v>4163</v>
      </c>
      <c r="B4336" t="str">
        <f>"18328608955"</f>
        <v>18328608955</v>
      </c>
      <c r="C4336" t="s">
        <v>1</v>
      </c>
    </row>
    <row r="4337" spans="1:3" x14ac:dyDescent="0.2">
      <c r="A4337" t="s">
        <v>4164</v>
      </c>
      <c r="B4337" t="str">
        <f>"13207177735"</f>
        <v>13207177735</v>
      </c>
      <c r="C4337" t="s">
        <v>1</v>
      </c>
    </row>
    <row r="4338" spans="1:3" x14ac:dyDescent="0.2">
      <c r="A4338" t="s">
        <v>4165</v>
      </c>
      <c r="B4338" t="str">
        <f>"15804765395"</f>
        <v>15804765395</v>
      </c>
      <c r="C4338" t="s">
        <v>1</v>
      </c>
    </row>
    <row r="4339" spans="1:3" x14ac:dyDescent="0.2">
      <c r="A4339" t="s">
        <v>4166</v>
      </c>
      <c r="B4339" t="str">
        <f>"13730183930"</f>
        <v>13730183930</v>
      </c>
      <c r="C4339" t="s">
        <v>1</v>
      </c>
    </row>
    <row r="4340" spans="1:3" x14ac:dyDescent="0.2">
      <c r="A4340" t="s">
        <v>2900</v>
      </c>
      <c r="B4340" t="str">
        <f>"15172414141"</f>
        <v>15172414141</v>
      </c>
      <c r="C4340" t="s">
        <v>1</v>
      </c>
    </row>
    <row r="4341" spans="1:3" x14ac:dyDescent="0.2">
      <c r="A4341" t="s">
        <v>4167</v>
      </c>
      <c r="B4341" t="str">
        <f>"15813471477"</f>
        <v>15813471477</v>
      </c>
      <c r="C4341" t="s">
        <v>1</v>
      </c>
    </row>
    <row r="4342" spans="1:3" x14ac:dyDescent="0.2">
      <c r="A4342" t="s">
        <v>4168</v>
      </c>
      <c r="B4342" t="str">
        <f>"15883748754"</f>
        <v>15883748754</v>
      </c>
      <c r="C4342" t="s">
        <v>1</v>
      </c>
    </row>
    <row r="4343" spans="1:3" x14ac:dyDescent="0.2">
      <c r="A4343" t="s">
        <v>4169</v>
      </c>
      <c r="B4343" t="str">
        <f>"15956683115"</f>
        <v>15956683115</v>
      </c>
      <c r="C4343" t="s">
        <v>1</v>
      </c>
    </row>
    <row r="4344" spans="1:3" x14ac:dyDescent="0.2">
      <c r="A4344" t="s">
        <v>2293</v>
      </c>
      <c r="B4344" t="str">
        <f>"15812770515"</f>
        <v>15812770515</v>
      </c>
      <c r="C4344" t="s">
        <v>1</v>
      </c>
    </row>
    <row r="4345" spans="1:3" x14ac:dyDescent="0.2">
      <c r="A4345" t="s">
        <v>4170</v>
      </c>
      <c r="B4345" t="str">
        <f>"18220818419"</f>
        <v>18220818419</v>
      </c>
      <c r="C4345" t="s">
        <v>1</v>
      </c>
    </row>
    <row r="4346" spans="1:3" x14ac:dyDescent="0.2">
      <c r="A4346" t="s">
        <v>4171</v>
      </c>
      <c r="B4346" t="str">
        <f>"15864167521"</f>
        <v>15864167521</v>
      </c>
      <c r="C4346" t="s">
        <v>1</v>
      </c>
    </row>
    <row r="4347" spans="1:3" x14ac:dyDescent="0.2">
      <c r="A4347" t="s">
        <v>4172</v>
      </c>
      <c r="B4347" t="str">
        <f>"15830089274"</f>
        <v>15830089274</v>
      </c>
      <c r="C4347" t="s">
        <v>1</v>
      </c>
    </row>
    <row r="4348" spans="1:3" x14ac:dyDescent="0.2">
      <c r="A4348" t="s">
        <v>4173</v>
      </c>
      <c r="B4348" t="str">
        <f>"15723700956"</f>
        <v>15723700956</v>
      </c>
      <c r="C4348" t="s">
        <v>1</v>
      </c>
    </row>
    <row r="4349" spans="1:3" x14ac:dyDescent="0.2">
      <c r="A4349" t="s">
        <v>4174</v>
      </c>
      <c r="B4349" t="str">
        <f>"13950399341"</f>
        <v>13950399341</v>
      </c>
      <c r="C4349" t="s">
        <v>1</v>
      </c>
    </row>
    <row r="4350" spans="1:3" x14ac:dyDescent="0.2">
      <c r="A4350" t="s">
        <v>4175</v>
      </c>
      <c r="B4350" t="str">
        <f>"15284461141"</f>
        <v>15284461141</v>
      </c>
      <c r="C4350" t="s">
        <v>1</v>
      </c>
    </row>
    <row r="4351" spans="1:3" x14ac:dyDescent="0.2">
      <c r="A4351" t="s">
        <v>4176</v>
      </c>
      <c r="B4351" t="str">
        <f>"15904878904"</f>
        <v>15904878904</v>
      </c>
      <c r="C4351" t="s">
        <v>1</v>
      </c>
    </row>
    <row r="4352" spans="1:3" x14ac:dyDescent="0.2">
      <c r="A4352" t="s">
        <v>4177</v>
      </c>
      <c r="B4352" t="str">
        <f>"18223984566"</f>
        <v>18223984566</v>
      </c>
      <c r="C4352" t="s">
        <v>1</v>
      </c>
    </row>
    <row r="4353" spans="1:3" x14ac:dyDescent="0.2">
      <c r="A4353" t="s">
        <v>2102</v>
      </c>
      <c r="B4353" t="str">
        <f>"15072457837"</f>
        <v>15072457837</v>
      </c>
      <c r="C4353" t="s">
        <v>1</v>
      </c>
    </row>
    <row r="4354" spans="1:3" x14ac:dyDescent="0.2">
      <c r="A4354" t="s">
        <v>4178</v>
      </c>
      <c r="B4354" t="str">
        <f>"15012494946"</f>
        <v>15012494946</v>
      </c>
      <c r="C4354" t="s">
        <v>1</v>
      </c>
    </row>
    <row r="4355" spans="1:3" x14ac:dyDescent="0.2">
      <c r="A4355" t="s">
        <v>4179</v>
      </c>
      <c r="B4355" t="str">
        <f>"15304782085"</f>
        <v>15304782085</v>
      </c>
      <c r="C4355" t="s">
        <v>1</v>
      </c>
    </row>
    <row r="4356" spans="1:3" x14ac:dyDescent="0.2">
      <c r="A4356" t="s">
        <v>4180</v>
      </c>
      <c r="B4356" t="str">
        <f>"18673136555"</f>
        <v>18673136555</v>
      </c>
      <c r="C4356" t="s">
        <v>1</v>
      </c>
    </row>
    <row r="4357" spans="1:3" x14ac:dyDescent="0.2">
      <c r="A4357" t="s">
        <v>4181</v>
      </c>
      <c r="B4357" t="str">
        <f>"14718039759"</f>
        <v>14718039759</v>
      </c>
      <c r="C4357" t="s">
        <v>1</v>
      </c>
    </row>
    <row r="4358" spans="1:3" x14ac:dyDescent="0.2">
      <c r="A4358" t="s">
        <v>4182</v>
      </c>
      <c r="B4358" t="str">
        <f>"17381447270"</f>
        <v>17381447270</v>
      </c>
      <c r="C4358" t="s">
        <v>1</v>
      </c>
    </row>
    <row r="4359" spans="1:3" x14ac:dyDescent="0.2">
      <c r="A4359" t="s">
        <v>4183</v>
      </c>
      <c r="B4359" t="str">
        <f>"18169101962"</f>
        <v>18169101962</v>
      </c>
      <c r="C4359" t="s">
        <v>1</v>
      </c>
    </row>
    <row r="4360" spans="1:3" x14ac:dyDescent="0.2">
      <c r="A4360" t="s">
        <v>4184</v>
      </c>
      <c r="B4360" t="str">
        <f>"17865663344"</f>
        <v>17865663344</v>
      </c>
      <c r="C4360" t="s">
        <v>1</v>
      </c>
    </row>
    <row r="4361" spans="1:3" x14ac:dyDescent="0.2">
      <c r="A4361" t="s">
        <v>4185</v>
      </c>
      <c r="B4361" t="str">
        <f>"15196777282"</f>
        <v>15196777282</v>
      </c>
      <c r="C4361" t="s">
        <v>1</v>
      </c>
    </row>
    <row r="4362" spans="1:3" x14ac:dyDescent="0.2">
      <c r="A4362" t="s">
        <v>4186</v>
      </c>
      <c r="B4362" t="str">
        <f>"19999106106"</f>
        <v>19999106106</v>
      </c>
      <c r="C4362" t="s">
        <v>1</v>
      </c>
    </row>
    <row r="4363" spans="1:3" x14ac:dyDescent="0.2">
      <c r="A4363" t="s">
        <v>4187</v>
      </c>
      <c r="B4363" t="str">
        <f>"13654360816"</f>
        <v>13654360816</v>
      </c>
      <c r="C4363" t="s">
        <v>1</v>
      </c>
    </row>
    <row r="4364" spans="1:3" x14ac:dyDescent="0.2">
      <c r="A4364" t="s">
        <v>4188</v>
      </c>
      <c r="B4364" t="str">
        <f>"15021592811"</f>
        <v>15021592811</v>
      </c>
      <c r="C4364" t="s">
        <v>1</v>
      </c>
    </row>
    <row r="4365" spans="1:3" x14ac:dyDescent="0.2">
      <c r="A4365" t="s">
        <v>4189</v>
      </c>
      <c r="B4365" t="str">
        <f>"15306394606"</f>
        <v>15306394606</v>
      </c>
      <c r="C4365" t="s">
        <v>1</v>
      </c>
    </row>
    <row r="4366" spans="1:3" x14ac:dyDescent="0.2">
      <c r="A4366" t="s">
        <v>4190</v>
      </c>
      <c r="B4366" t="str">
        <f>"15010126574"</f>
        <v>15010126574</v>
      </c>
      <c r="C4366" t="s">
        <v>1</v>
      </c>
    </row>
    <row r="4367" spans="1:3" x14ac:dyDescent="0.2">
      <c r="A4367" t="s">
        <v>4191</v>
      </c>
      <c r="B4367" t="str">
        <f>"13945211296"</f>
        <v>13945211296</v>
      </c>
      <c r="C4367" t="s">
        <v>1</v>
      </c>
    </row>
    <row r="4368" spans="1:3" x14ac:dyDescent="0.2">
      <c r="A4368" t="s">
        <v>4192</v>
      </c>
      <c r="B4368" t="str">
        <f>"13268389287"</f>
        <v>13268389287</v>
      </c>
      <c r="C4368" t="s">
        <v>1</v>
      </c>
    </row>
    <row r="4369" spans="1:3" x14ac:dyDescent="0.2">
      <c r="A4369" t="s">
        <v>4193</v>
      </c>
      <c r="B4369" t="str">
        <f>"15032565707"</f>
        <v>15032565707</v>
      </c>
      <c r="C4369" t="s">
        <v>1</v>
      </c>
    </row>
    <row r="4370" spans="1:3" x14ac:dyDescent="0.2">
      <c r="A4370" t="s">
        <v>4194</v>
      </c>
      <c r="B4370" t="str">
        <f>"18435997316"</f>
        <v>18435997316</v>
      </c>
      <c r="C4370" t="s">
        <v>1</v>
      </c>
    </row>
    <row r="4371" spans="1:3" x14ac:dyDescent="0.2">
      <c r="A4371" t="s">
        <v>4195</v>
      </c>
      <c r="B4371" t="str">
        <f>"18634010302"</f>
        <v>18634010302</v>
      </c>
      <c r="C4371" t="s">
        <v>1</v>
      </c>
    </row>
    <row r="4372" spans="1:3" x14ac:dyDescent="0.2">
      <c r="A4372" t="s">
        <v>4196</v>
      </c>
      <c r="B4372" t="str">
        <f>"15103227987"</f>
        <v>15103227987</v>
      </c>
      <c r="C4372" t="s">
        <v>1</v>
      </c>
    </row>
    <row r="4373" spans="1:3" x14ac:dyDescent="0.2">
      <c r="A4373" t="s">
        <v>4197</v>
      </c>
      <c r="B4373" t="str">
        <f>"18314836523"</f>
        <v>18314836523</v>
      </c>
      <c r="C4373" t="s">
        <v>1</v>
      </c>
    </row>
    <row r="4374" spans="1:3" x14ac:dyDescent="0.2">
      <c r="A4374" t="s">
        <v>4198</v>
      </c>
      <c r="B4374" t="str">
        <f>"15876350137"</f>
        <v>15876350137</v>
      </c>
      <c r="C4374" t="s">
        <v>1</v>
      </c>
    </row>
    <row r="4375" spans="1:3" x14ac:dyDescent="0.2">
      <c r="A4375" t="s">
        <v>4199</v>
      </c>
      <c r="B4375" t="str">
        <f>"18269096428"</f>
        <v>18269096428</v>
      </c>
      <c r="C4375" t="s">
        <v>1</v>
      </c>
    </row>
    <row r="4376" spans="1:3" x14ac:dyDescent="0.2">
      <c r="A4376" t="s">
        <v>4200</v>
      </c>
      <c r="B4376" t="str">
        <f>"15973674375"</f>
        <v>15973674375</v>
      </c>
      <c r="C4376" t="s">
        <v>1</v>
      </c>
    </row>
    <row r="4377" spans="1:3" x14ac:dyDescent="0.2">
      <c r="A4377" t="s">
        <v>4201</v>
      </c>
      <c r="B4377" t="str">
        <f>"18728005038"</f>
        <v>18728005038</v>
      </c>
      <c r="C4377" t="s">
        <v>1</v>
      </c>
    </row>
    <row r="4378" spans="1:3" x14ac:dyDescent="0.2">
      <c r="A4378" t="s">
        <v>4202</v>
      </c>
      <c r="B4378" t="str">
        <f>"13568981130"</f>
        <v>13568981130</v>
      </c>
      <c r="C4378" t="s">
        <v>1</v>
      </c>
    </row>
    <row r="4379" spans="1:3" x14ac:dyDescent="0.2">
      <c r="A4379" t="s">
        <v>4203</v>
      </c>
      <c r="B4379" t="str">
        <f>"18268121351"</f>
        <v>18268121351</v>
      </c>
      <c r="C4379" t="s">
        <v>1</v>
      </c>
    </row>
    <row r="4380" spans="1:3" x14ac:dyDescent="0.2">
      <c r="A4380" t="s">
        <v>4204</v>
      </c>
      <c r="B4380" t="str">
        <f>"13193075879"</f>
        <v>13193075879</v>
      </c>
      <c r="C4380" t="s">
        <v>1</v>
      </c>
    </row>
    <row r="4381" spans="1:3" x14ac:dyDescent="0.2">
      <c r="A4381" t="s">
        <v>4205</v>
      </c>
      <c r="B4381" t="str">
        <f>"13278719528"</f>
        <v>13278719528</v>
      </c>
      <c r="C4381" t="s">
        <v>1</v>
      </c>
    </row>
    <row r="4382" spans="1:3" x14ac:dyDescent="0.2">
      <c r="A4382" t="s">
        <v>4206</v>
      </c>
      <c r="B4382" t="str">
        <f>"15011048237"</f>
        <v>15011048237</v>
      </c>
      <c r="C4382" t="s">
        <v>1</v>
      </c>
    </row>
    <row r="4383" spans="1:3" x14ac:dyDescent="0.2">
      <c r="A4383" t="s">
        <v>4207</v>
      </c>
      <c r="B4383" t="str">
        <f>"13286269529"</f>
        <v>13286269529</v>
      </c>
      <c r="C4383" t="s">
        <v>1</v>
      </c>
    </row>
    <row r="4384" spans="1:3" x14ac:dyDescent="0.2">
      <c r="A4384" t="s">
        <v>4208</v>
      </c>
      <c r="B4384" t="str">
        <f>"13735870792"</f>
        <v>13735870792</v>
      </c>
      <c r="C4384" t="s">
        <v>1</v>
      </c>
    </row>
    <row r="4385" spans="1:3" x14ac:dyDescent="0.2">
      <c r="A4385" t="s">
        <v>722</v>
      </c>
      <c r="B4385" t="str">
        <f>"15175237514"</f>
        <v>15175237514</v>
      </c>
      <c r="C4385" t="s">
        <v>1</v>
      </c>
    </row>
    <row r="4386" spans="1:3" x14ac:dyDescent="0.2">
      <c r="A4386" t="s">
        <v>4209</v>
      </c>
      <c r="B4386" t="str">
        <f>"18794433565"</f>
        <v>18794433565</v>
      </c>
      <c r="C4386" t="s">
        <v>1</v>
      </c>
    </row>
    <row r="4387" spans="1:3" x14ac:dyDescent="0.2">
      <c r="A4387" t="s">
        <v>4210</v>
      </c>
      <c r="B4387" t="str">
        <f>"15864473482"</f>
        <v>15864473482</v>
      </c>
      <c r="C4387" t="s">
        <v>1</v>
      </c>
    </row>
    <row r="4388" spans="1:3" x14ac:dyDescent="0.2">
      <c r="A4388" t="s">
        <v>4211</v>
      </c>
      <c r="B4388" t="str">
        <f>"18903218676"</f>
        <v>18903218676</v>
      </c>
      <c r="C4388" t="s">
        <v>1</v>
      </c>
    </row>
    <row r="4389" spans="1:3" x14ac:dyDescent="0.2">
      <c r="A4389" t="s">
        <v>4212</v>
      </c>
      <c r="B4389" t="str">
        <f>"14762228211"</f>
        <v>14762228211</v>
      </c>
      <c r="C4389" t="s">
        <v>1</v>
      </c>
    </row>
    <row r="4390" spans="1:3" x14ac:dyDescent="0.2">
      <c r="A4390" t="s">
        <v>4213</v>
      </c>
      <c r="B4390" t="str">
        <f>"18367051410"</f>
        <v>18367051410</v>
      </c>
      <c r="C4390" t="s">
        <v>1</v>
      </c>
    </row>
    <row r="4391" spans="1:3" x14ac:dyDescent="0.2">
      <c r="A4391" t="s">
        <v>4214</v>
      </c>
      <c r="B4391" t="str">
        <f>"15154687119"</f>
        <v>15154687119</v>
      </c>
      <c r="C4391" t="s">
        <v>1</v>
      </c>
    </row>
    <row r="4392" spans="1:3" x14ac:dyDescent="0.2">
      <c r="A4392" t="s">
        <v>4215</v>
      </c>
      <c r="B4392" t="str">
        <f>"15041951023"</f>
        <v>15041951023</v>
      </c>
      <c r="C4392" t="s">
        <v>1</v>
      </c>
    </row>
    <row r="4393" spans="1:3" x14ac:dyDescent="0.2">
      <c r="A4393" t="s">
        <v>4216</v>
      </c>
      <c r="B4393" t="str">
        <f>"15243087116"</f>
        <v>15243087116</v>
      </c>
      <c r="C4393" t="s">
        <v>1</v>
      </c>
    </row>
    <row r="4394" spans="1:3" x14ac:dyDescent="0.2">
      <c r="A4394" t="s">
        <v>4217</v>
      </c>
      <c r="B4394" t="str">
        <f>"15110949033"</f>
        <v>15110949033</v>
      </c>
      <c r="C4394" t="s">
        <v>1</v>
      </c>
    </row>
    <row r="4395" spans="1:3" x14ac:dyDescent="0.2">
      <c r="A4395" t="s">
        <v>4218</v>
      </c>
      <c r="B4395" t="str">
        <f>"15957163993"</f>
        <v>15957163993</v>
      </c>
      <c r="C4395" t="s">
        <v>1</v>
      </c>
    </row>
    <row r="4396" spans="1:3" x14ac:dyDescent="0.2">
      <c r="A4396" t="s">
        <v>4219</v>
      </c>
      <c r="B4396" t="str">
        <f>"18506182524"</f>
        <v>18506182524</v>
      </c>
      <c r="C4396" t="s">
        <v>1</v>
      </c>
    </row>
    <row r="4397" spans="1:3" x14ac:dyDescent="0.2">
      <c r="A4397" t="s">
        <v>4220</v>
      </c>
      <c r="B4397" t="str">
        <f>"13712005256"</f>
        <v>13712005256</v>
      </c>
      <c r="C4397" t="s">
        <v>1</v>
      </c>
    </row>
    <row r="4398" spans="1:3" x14ac:dyDescent="0.2">
      <c r="A4398" t="s">
        <v>4221</v>
      </c>
      <c r="B4398" t="str">
        <f>"15659093862"</f>
        <v>15659093862</v>
      </c>
      <c r="C4398" t="s">
        <v>1</v>
      </c>
    </row>
    <row r="4399" spans="1:3" x14ac:dyDescent="0.2">
      <c r="A4399" t="s">
        <v>4222</v>
      </c>
      <c r="B4399" t="str">
        <f>"18265524544"</f>
        <v>18265524544</v>
      </c>
      <c r="C4399" t="s">
        <v>1</v>
      </c>
    </row>
    <row r="4400" spans="1:3" x14ac:dyDescent="0.2">
      <c r="A4400" t="s">
        <v>4223</v>
      </c>
      <c r="B4400" t="str">
        <f>"13880442868"</f>
        <v>13880442868</v>
      </c>
      <c r="C4400" t="s">
        <v>1</v>
      </c>
    </row>
    <row r="4401" spans="1:3" x14ac:dyDescent="0.2">
      <c r="A4401" t="s">
        <v>1967</v>
      </c>
      <c r="B4401" t="str">
        <f>"13518280519"</f>
        <v>13518280519</v>
      </c>
      <c r="C4401" t="s">
        <v>1</v>
      </c>
    </row>
    <row r="4402" spans="1:3" x14ac:dyDescent="0.2">
      <c r="A4402" t="s">
        <v>4224</v>
      </c>
      <c r="B4402" t="str">
        <f>"18755233181"</f>
        <v>18755233181</v>
      </c>
      <c r="C4402" t="s">
        <v>1</v>
      </c>
    </row>
    <row r="4403" spans="1:3" x14ac:dyDescent="0.2">
      <c r="A4403" t="s">
        <v>4225</v>
      </c>
      <c r="B4403" t="str">
        <f>"17502322375"</f>
        <v>17502322375</v>
      </c>
      <c r="C4403" t="s">
        <v>1</v>
      </c>
    </row>
    <row r="4404" spans="1:3" x14ac:dyDescent="0.2">
      <c r="A4404" t="s">
        <v>4226</v>
      </c>
      <c r="B4404" t="str">
        <f>"18332356580"</f>
        <v>18332356580</v>
      </c>
      <c r="C4404" t="s">
        <v>1</v>
      </c>
    </row>
    <row r="4405" spans="1:3" x14ac:dyDescent="0.2">
      <c r="A4405" t="s">
        <v>4227</v>
      </c>
      <c r="B4405" t="str">
        <f>"13812337386"</f>
        <v>13812337386</v>
      </c>
      <c r="C4405" t="s">
        <v>1</v>
      </c>
    </row>
    <row r="4406" spans="1:3" x14ac:dyDescent="0.2">
      <c r="A4406" t="s">
        <v>4228</v>
      </c>
      <c r="B4406" t="str">
        <f>"13415360667"</f>
        <v>13415360667</v>
      </c>
      <c r="C4406" t="s">
        <v>1</v>
      </c>
    </row>
    <row r="4407" spans="1:3" x14ac:dyDescent="0.2">
      <c r="A4407" t="s">
        <v>4229</v>
      </c>
      <c r="B4407" t="str">
        <f>"13614315767"</f>
        <v>13614315767</v>
      </c>
      <c r="C4407" t="s">
        <v>1</v>
      </c>
    </row>
    <row r="4408" spans="1:3" x14ac:dyDescent="0.2">
      <c r="A4408" t="s">
        <v>4230</v>
      </c>
      <c r="B4408" t="str">
        <f>"15067833670"</f>
        <v>15067833670</v>
      </c>
      <c r="C4408" t="s">
        <v>1</v>
      </c>
    </row>
    <row r="4409" spans="1:3" x14ac:dyDescent="0.2">
      <c r="A4409" t="s">
        <v>4231</v>
      </c>
      <c r="B4409" t="str">
        <f>"15731681234"</f>
        <v>15731681234</v>
      </c>
      <c r="C4409" t="s">
        <v>1</v>
      </c>
    </row>
    <row r="4410" spans="1:3" x14ac:dyDescent="0.2">
      <c r="A4410" t="s">
        <v>4232</v>
      </c>
      <c r="B4410" t="str">
        <f>"18366780171"</f>
        <v>18366780171</v>
      </c>
      <c r="C4410" t="s">
        <v>1</v>
      </c>
    </row>
    <row r="4411" spans="1:3" x14ac:dyDescent="0.2">
      <c r="A4411" t="s">
        <v>4233</v>
      </c>
      <c r="B4411" t="str">
        <f>"13695773876"</f>
        <v>13695773876</v>
      </c>
      <c r="C4411" t="s">
        <v>1</v>
      </c>
    </row>
    <row r="4412" spans="1:3" x14ac:dyDescent="0.2">
      <c r="A4412" t="s">
        <v>4234</v>
      </c>
      <c r="B4412" t="str">
        <f>"15215705466"</f>
        <v>15215705466</v>
      </c>
      <c r="C4412" t="s">
        <v>1</v>
      </c>
    </row>
    <row r="4413" spans="1:3" x14ac:dyDescent="0.2">
      <c r="A4413" t="s">
        <v>4235</v>
      </c>
      <c r="B4413" t="str">
        <f>"13133296631"</f>
        <v>13133296631</v>
      </c>
      <c r="C4413" t="s">
        <v>1</v>
      </c>
    </row>
    <row r="4414" spans="1:3" x14ac:dyDescent="0.2">
      <c r="A4414" t="s">
        <v>4236</v>
      </c>
      <c r="B4414" t="str">
        <f>"13724063848"</f>
        <v>13724063848</v>
      </c>
      <c r="C4414" t="s">
        <v>1</v>
      </c>
    </row>
    <row r="4415" spans="1:3" x14ac:dyDescent="0.2">
      <c r="A4415" t="s">
        <v>4237</v>
      </c>
      <c r="B4415" t="str">
        <f>"13428314706"</f>
        <v>13428314706</v>
      </c>
      <c r="C4415" t="s">
        <v>1</v>
      </c>
    </row>
    <row r="4416" spans="1:3" x14ac:dyDescent="0.2">
      <c r="A4416" t="s">
        <v>4238</v>
      </c>
      <c r="B4416" t="str">
        <f>"13366247787"</f>
        <v>13366247787</v>
      </c>
      <c r="C4416" t="s">
        <v>1</v>
      </c>
    </row>
    <row r="4417" spans="1:3" x14ac:dyDescent="0.2">
      <c r="A4417" t="s">
        <v>4239</v>
      </c>
      <c r="B4417" t="str">
        <f>"13929110521"</f>
        <v>13929110521</v>
      </c>
      <c r="C4417" t="s">
        <v>1</v>
      </c>
    </row>
    <row r="4418" spans="1:3" x14ac:dyDescent="0.2">
      <c r="A4418" t="s">
        <v>4240</v>
      </c>
      <c r="B4418" t="str">
        <f>"17760980632"</f>
        <v>17760980632</v>
      </c>
      <c r="C4418" t="s">
        <v>1</v>
      </c>
    </row>
    <row r="4419" spans="1:3" x14ac:dyDescent="0.2">
      <c r="A4419" t="s">
        <v>4241</v>
      </c>
      <c r="B4419" t="str">
        <f>"18243183437"</f>
        <v>18243183437</v>
      </c>
      <c r="C4419" t="s">
        <v>1</v>
      </c>
    </row>
    <row r="4420" spans="1:3" x14ac:dyDescent="0.2">
      <c r="A4420" t="s">
        <v>4242</v>
      </c>
      <c r="B4420" t="str">
        <f>"17607130306"</f>
        <v>17607130306</v>
      </c>
      <c r="C4420" t="s">
        <v>1</v>
      </c>
    </row>
    <row r="4421" spans="1:3" x14ac:dyDescent="0.2">
      <c r="A4421" t="s">
        <v>4243</v>
      </c>
      <c r="B4421" t="str">
        <f>"13864588382"</f>
        <v>13864588382</v>
      </c>
      <c r="C4421" t="s">
        <v>1</v>
      </c>
    </row>
    <row r="4422" spans="1:3" x14ac:dyDescent="0.2">
      <c r="A4422" t="s">
        <v>4244</v>
      </c>
      <c r="B4422" t="str">
        <f>"15228896949"</f>
        <v>15228896949</v>
      </c>
      <c r="C4422" t="s">
        <v>1</v>
      </c>
    </row>
    <row r="4423" spans="1:3" x14ac:dyDescent="0.2">
      <c r="A4423" t="s">
        <v>4245</v>
      </c>
      <c r="B4423" t="str">
        <f>"15771075211"</f>
        <v>15771075211</v>
      </c>
      <c r="C4423" t="s">
        <v>1</v>
      </c>
    </row>
    <row r="4424" spans="1:3" x14ac:dyDescent="0.2">
      <c r="A4424" t="s">
        <v>4246</v>
      </c>
      <c r="B4424" t="str">
        <f>"13421186710"</f>
        <v>13421186710</v>
      </c>
      <c r="C4424" t="s">
        <v>1</v>
      </c>
    </row>
    <row r="4425" spans="1:3" x14ac:dyDescent="0.2">
      <c r="A4425" t="s">
        <v>4247</v>
      </c>
      <c r="B4425" t="str">
        <f>"17710801719"</f>
        <v>17710801719</v>
      </c>
      <c r="C4425" t="s">
        <v>1</v>
      </c>
    </row>
    <row r="4426" spans="1:3" x14ac:dyDescent="0.2">
      <c r="A4426" t="s">
        <v>4248</v>
      </c>
      <c r="B4426" t="str">
        <f>"18841714297"</f>
        <v>18841714297</v>
      </c>
      <c r="C4426" t="s">
        <v>1</v>
      </c>
    </row>
    <row r="4427" spans="1:3" x14ac:dyDescent="0.2">
      <c r="A4427" t="s">
        <v>2923</v>
      </c>
      <c r="B4427" t="str">
        <f>"13508415114"</f>
        <v>13508415114</v>
      </c>
      <c r="C4427" t="s">
        <v>1</v>
      </c>
    </row>
    <row r="4428" spans="1:3" x14ac:dyDescent="0.2">
      <c r="A4428" t="s">
        <v>4249</v>
      </c>
      <c r="B4428" t="str">
        <f>"13704721242"</f>
        <v>13704721242</v>
      </c>
      <c r="C4428" t="s">
        <v>1</v>
      </c>
    </row>
    <row r="4429" spans="1:3" x14ac:dyDescent="0.2">
      <c r="A4429" t="s">
        <v>4250</v>
      </c>
      <c r="B4429" t="str">
        <f>"17708291091"</f>
        <v>17708291091</v>
      </c>
      <c r="C4429" t="s">
        <v>1</v>
      </c>
    </row>
    <row r="4430" spans="1:3" x14ac:dyDescent="0.2">
      <c r="A4430" t="s">
        <v>4251</v>
      </c>
      <c r="B4430" t="str">
        <f>"15870017130"</f>
        <v>15870017130</v>
      </c>
      <c r="C4430" t="s">
        <v>1</v>
      </c>
    </row>
    <row r="4431" spans="1:3" x14ac:dyDescent="0.2">
      <c r="A4431" t="s">
        <v>614</v>
      </c>
      <c r="B4431" t="str">
        <f>"18648245101"</f>
        <v>18648245101</v>
      </c>
      <c r="C4431" t="s">
        <v>1</v>
      </c>
    </row>
    <row r="4432" spans="1:3" x14ac:dyDescent="0.2">
      <c r="A4432" t="s">
        <v>4252</v>
      </c>
      <c r="B4432" t="str">
        <f>"13613627956"</f>
        <v>13613627956</v>
      </c>
      <c r="C4432" t="s">
        <v>1</v>
      </c>
    </row>
    <row r="4433" spans="1:3" x14ac:dyDescent="0.2">
      <c r="A4433" t="s">
        <v>4253</v>
      </c>
      <c r="B4433" t="str">
        <f>"15855049433"</f>
        <v>15855049433</v>
      </c>
      <c r="C4433" t="s">
        <v>1</v>
      </c>
    </row>
    <row r="4434" spans="1:3" x14ac:dyDescent="0.2">
      <c r="A4434" t="s">
        <v>4254</v>
      </c>
      <c r="B4434" t="str">
        <f>"18687443675"</f>
        <v>18687443675</v>
      </c>
      <c r="C4434" t="s">
        <v>1</v>
      </c>
    </row>
    <row r="4435" spans="1:3" x14ac:dyDescent="0.2">
      <c r="A4435" t="s">
        <v>4255</v>
      </c>
      <c r="B4435" t="str">
        <f>"15645764234"</f>
        <v>15645764234</v>
      </c>
      <c r="C4435" t="s">
        <v>1</v>
      </c>
    </row>
    <row r="4436" spans="1:3" x14ac:dyDescent="0.2">
      <c r="A4436" t="s">
        <v>4256</v>
      </c>
      <c r="B4436" t="str">
        <f>"15278302611"</f>
        <v>15278302611</v>
      </c>
      <c r="C4436" t="s">
        <v>1</v>
      </c>
    </row>
    <row r="4437" spans="1:3" x14ac:dyDescent="0.2">
      <c r="A4437" t="s">
        <v>4257</v>
      </c>
      <c r="B4437" t="str">
        <f>"17802931551"</f>
        <v>17802931551</v>
      </c>
      <c r="C4437" t="s">
        <v>1</v>
      </c>
    </row>
    <row r="4438" spans="1:3" x14ac:dyDescent="0.2">
      <c r="A4438" t="s">
        <v>4258</v>
      </c>
      <c r="B4438" t="str">
        <f>"15728881113"</f>
        <v>15728881113</v>
      </c>
      <c r="C4438" t="s">
        <v>1</v>
      </c>
    </row>
    <row r="4439" spans="1:3" x14ac:dyDescent="0.2">
      <c r="A4439" t="s">
        <v>4259</v>
      </c>
      <c r="B4439" t="str">
        <f>"18316106787"</f>
        <v>18316106787</v>
      </c>
      <c r="C4439" t="s">
        <v>1</v>
      </c>
    </row>
    <row r="4440" spans="1:3" x14ac:dyDescent="0.2">
      <c r="A4440" t="s">
        <v>4260</v>
      </c>
      <c r="B4440" t="str">
        <f>"18755900703"</f>
        <v>18755900703</v>
      </c>
      <c r="C4440" t="s">
        <v>1</v>
      </c>
    </row>
    <row r="4441" spans="1:3" x14ac:dyDescent="0.2">
      <c r="A4441" t="s">
        <v>4261</v>
      </c>
      <c r="B4441" t="str">
        <f>"18241829378"</f>
        <v>18241829378</v>
      </c>
      <c r="C4441" t="s">
        <v>1</v>
      </c>
    </row>
    <row r="4442" spans="1:3" x14ac:dyDescent="0.2">
      <c r="A4442" t="s">
        <v>4262</v>
      </c>
      <c r="B4442" t="str">
        <f>"18358334277"</f>
        <v>18358334277</v>
      </c>
      <c r="C4442" t="s">
        <v>1</v>
      </c>
    </row>
    <row r="4443" spans="1:3" x14ac:dyDescent="0.2">
      <c r="A4443" t="s">
        <v>4263</v>
      </c>
      <c r="B4443" t="str">
        <f>"13001776833"</f>
        <v>13001776833</v>
      </c>
      <c r="C4443" t="s">
        <v>1</v>
      </c>
    </row>
    <row r="4444" spans="1:3" x14ac:dyDescent="0.2">
      <c r="A4444" t="s">
        <v>4264</v>
      </c>
      <c r="B4444" t="str">
        <f>"13711582633"</f>
        <v>13711582633</v>
      </c>
      <c r="C4444" t="s">
        <v>1</v>
      </c>
    </row>
    <row r="4445" spans="1:3" x14ac:dyDescent="0.2">
      <c r="A4445" t="s">
        <v>4265</v>
      </c>
      <c r="B4445" t="str">
        <f>"15548520520"</f>
        <v>15548520520</v>
      </c>
      <c r="C4445" t="s">
        <v>1</v>
      </c>
    </row>
    <row r="4446" spans="1:3" x14ac:dyDescent="0.2">
      <c r="A4446" t="s">
        <v>4266</v>
      </c>
      <c r="B4446" t="str">
        <f>"18551292788"</f>
        <v>18551292788</v>
      </c>
      <c r="C4446" t="s">
        <v>1</v>
      </c>
    </row>
    <row r="4447" spans="1:3" x14ac:dyDescent="0.2">
      <c r="A4447" t="s">
        <v>4267</v>
      </c>
      <c r="B4447" t="str">
        <f>"13545222142"</f>
        <v>13545222142</v>
      </c>
      <c r="C4447" t="s">
        <v>1</v>
      </c>
    </row>
    <row r="4448" spans="1:3" x14ac:dyDescent="0.2">
      <c r="A4448" t="s">
        <v>4268</v>
      </c>
      <c r="B4448" t="str">
        <f>"18368330338"</f>
        <v>18368330338</v>
      </c>
      <c r="C4448" t="s">
        <v>1</v>
      </c>
    </row>
    <row r="4449" spans="1:3" x14ac:dyDescent="0.2">
      <c r="A4449" t="s">
        <v>4269</v>
      </c>
      <c r="B4449" t="str">
        <f>"15820142665"</f>
        <v>15820142665</v>
      </c>
      <c r="C4449" t="s">
        <v>1</v>
      </c>
    </row>
    <row r="4450" spans="1:3" x14ac:dyDescent="0.2">
      <c r="A4450" t="s">
        <v>4270</v>
      </c>
      <c r="B4450" t="str">
        <f>"13833555857"</f>
        <v>13833555857</v>
      </c>
      <c r="C4450" t="s">
        <v>1</v>
      </c>
    </row>
    <row r="4451" spans="1:3" x14ac:dyDescent="0.2">
      <c r="A4451" t="s">
        <v>4271</v>
      </c>
      <c r="B4451" t="str">
        <f>"18763804060"</f>
        <v>18763804060</v>
      </c>
      <c r="C4451" t="s">
        <v>1</v>
      </c>
    </row>
    <row r="4452" spans="1:3" x14ac:dyDescent="0.2">
      <c r="A4452" t="s">
        <v>4272</v>
      </c>
      <c r="B4452" t="str">
        <f>"13058047004"</f>
        <v>13058047004</v>
      </c>
      <c r="C4452" t="s">
        <v>1</v>
      </c>
    </row>
    <row r="4453" spans="1:3" x14ac:dyDescent="0.2">
      <c r="A4453" t="s">
        <v>4273</v>
      </c>
      <c r="B4453" t="str">
        <f>"13243739167"</f>
        <v>13243739167</v>
      </c>
      <c r="C4453" t="s">
        <v>1</v>
      </c>
    </row>
    <row r="4454" spans="1:3" x14ac:dyDescent="0.2">
      <c r="A4454" t="s">
        <v>1924</v>
      </c>
      <c r="B4454" t="str">
        <f>"13722467546"</f>
        <v>13722467546</v>
      </c>
      <c r="C4454" t="s">
        <v>1</v>
      </c>
    </row>
    <row r="4455" spans="1:3" x14ac:dyDescent="0.2">
      <c r="A4455" t="s">
        <v>4274</v>
      </c>
      <c r="B4455" t="str">
        <f>"13685156014"</f>
        <v>13685156014</v>
      </c>
      <c r="C4455" t="s">
        <v>1</v>
      </c>
    </row>
    <row r="4456" spans="1:3" x14ac:dyDescent="0.2">
      <c r="A4456" t="s">
        <v>4275</v>
      </c>
      <c r="B4456" t="str">
        <f>"18755093770"</f>
        <v>18755093770</v>
      </c>
      <c r="C4456" t="s">
        <v>1</v>
      </c>
    </row>
    <row r="4457" spans="1:3" x14ac:dyDescent="0.2">
      <c r="A4457" t="s">
        <v>4276</v>
      </c>
      <c r="B4457" t="str">
        <f>"18990999494"</f>
        <v>18990999494</v>
      </c>
      <c r="C4457" t="s">
        <v>1</v>
      </c>
    </row>
    <row r="4458" spans="1:3" x14ac:dyDescent="0.2">
      <c r="A4458" t="s">
        <v>4277</v>
      </c>
      <c r="B4458" t="str">
        <f>"18730468030"</f>
        <v>18730468030</v>
      </c>
      <c r="C4458" t="s">
        <v>1</v>
      </c>
    </row>
    <row r="4459" spans="1:3" x14ac:dyDescent="0.2">
      <c r="A4459" t="s">
        <v>4278</v>
      </c>
      <c r="B4459" t="str">
        <f>"18656681635"</f>
        <v>18656681635</v>
      </c>
      <c r="C4459" t="s">
        <v>1</v>
      </c>
    </row>
    <row r="4460" spans="1:3" x14ac:dyDescent="0.2">
      <c r="A4460" t="s">
        <v>4279</v>
      </c>
      <c r="B4460" t="str">
        <f>"15976705464"</f>
        <v>15976705464</v>
      </c>
      <c r="C4460" t="s">
        <v>1</v>
      </c>
    </row>
    <row r="4461" spans="1:3" x14ac:dyDescent="0.2">
      <c r="A4461" t="s">
        <v>4280</v>
      </c>
      <c r="B4461" t="str">
        <f>"15040715323"</f>
        <v>15040715323</v>
      </c>
      <c r="C4461" t="s">
        <v>1</v>
      </c>
    </row>
    <row r="4462" spans="1:3" x14ac:dyDescent="0.2">
      <c r="A4462" t="s">
        <v>4281</v>
      </c>
      <c r="B4462" t="str">
        <f>"15123946494"</f>
        <v>15123946494</v>
      </c>
      <c r="C4462" t="s">
        <v>1</v>
      </c>
    </row>
    <row r="4463" spans="1:3" x14ac:dyDescent="0.2">
      <c r="A4463" t="s">
        <v>3457</v>
      </c>
      <c r="B4463" t="str">
        <f>"13371067273"</f>
        <v>13371067273</v>
      </c>
      <c r="C4463" t="s">
        <v>1</v>
      </c>
    </row>
    <row r="4464" spans="1:3" x14ac:dyDescent="0.2">
      <c r="A4464" t="s">
        <v>4282</v>
      </c>
      <c r="B4464" t="str">
        <f>"18380586671"</f>
        <v>18380586671</v>
      </c>
      <c r="C4464" t="s">
        <v>1</v>
      </c>
    </row>
    <row r="4465" spans="1:3" x14ac:dyDescent="0.2">
      <c r="A4465" t="s">
        <v>4283</v>
      </c>
      <c r="B4465" t="str">
        <f>"18686702165"</f>
        <v>18686702165</v>
      </c>
      <c r="C4465" t="s">
        <v>1</v>
      </c>
    </row>
    <row r="4466" spans="1:3" x14ac:dyDescent="0.2">
      <c r="A4466" t="s">
        <v>4284</v>
      </c>
      <c r="B4466" t="str">
        <f>"13934751674"</f>
        <v>13934751674</v>
      </c>
      <c r="C4466" t="s">
        <v>1</v>
      </c>
    </row>
    <row r="4467" spans="1:3" x14ac:dyDescent="0.2">
      <c r="A4467" t="s">
        <v>4285</v>
      </c>
      <c r="B4467" t="str">
        <f>"18578279731"</f>
        <v>18578279731</v>
      </c>
      <c r="C4467" t="s">
        <v>1</v>
      </c>
    </row>
    <row r="4468" spans="1:3" x14ac:dyDescent="0.2">
      <c r="A4468" t="s">
        <v>4286</v>
      </c>
      <c r="B4468" t="str">
        <f>"15043004335"</f>
        <v>15043004335</v>
      </c>
      <c r="C4468" t="s">
        <v>1</v>
      </c>
    </row>
    <row r="4469" spans="1:3" x14ac:dyDescent="0.2">
      <c r="A4469" t="s">
        <v>4287</v>
      </c>
      <c r="B4469" t="str">
        <f>"13866995640"</f>
        <v>13866995640</v>
      </c>
      <c r="C4469" t="s">
        <v>1</v>
      </c>
    </row>
    <row r="4470" spans="1:3" x14ac:dyDescent="0.2">
      <c r="A4470" t="s">
        <v>4288</v>
      </c>
      <c r="B4470" t="str">
        <f>"18215118181"</f>
        <v>18215118181</v>
      </c>
      <c r="C4470" t="s">
        <v>1</v>
      </c>
    </row>
    <row r="4471" spans="1:3" x14ac:dyDescent="0.2">
      <c r="A4471" t="s">
        <v>4289</v>
      </c>
      <c r="B4471" t="str">
        <f>"18482116972"</f>
        <v>18482116972</v>
      </c>
      <c r="C4471" t="s">
        <v>1</v>
      </c>
    </row>
    <row r="4472" spans="1:3" x14ac:dyDescent="0.2">
      <c r="A4472" t="s">
        <v>151</v>
      </c>
      <c r="B4472" t="str">
        <f>"18231589259"</f>
        <v>18231589259</v>
      </c>
      <c r="C4472" t="s">
        <v>1</v>
      </c>
    </row>
    <row r="4473" spans="1:3" x14ac:dyDescent="0.2">
      <c r="A4473" t="s">
        <v>4290</v>
      </c>
      <c r="B4473" t="str">
        <f>"15852905543"</f>
        <v>15852905543</v>
      </c>
      <c r="C4473" t="s">
        <v>1</v>
      </c>
    </row>
    <row r="4474" spans="1:3" x14ac:dyDescent="0.2">
      <c r="A4474" t="s">
        <v>4291</v>
      </c>
      <c r="B4474" t="str">
        <f>"13890194737"</f>
        <v>13890194737</v>
      </c>
      <c r="C4474" t="s">
        <v>1</v>
      </c>
    </row>
    <row r="4475" spans="1:3" x14ac:dyDescent="0.2">
      <c r="A4475" t="s">
        <v>4292</v>
      </c>
      <c r="B4475" t="str">
        <f>"13553406396"</f>
        <v>13553406396</v>
      </c>
      <c r="C4475" t="s">
        <v>1</v>
      </c>
    </row>
    <row r="4476" spans="1:3" x14ac:dyDescent="0.2">
      <c r="A4476" t="s">
        <v>4293</v>
      </c>
      <c r="B4476" t="str">
        <f>"15958289821"</f>
        <v>15958289821</v>
      </c>
      <c r="C4476" t="s">
        <v>1</v>
      </c>
    </row>
    <row r="4477" spans="1:3" x14ac:dyDescent="0.2">
      <c r="A4477" t="s">
        <v>4294</v>
      </c>
      <c r="B4477" t="str">
        <f>"18465157191"</f>
        <v>18465157191</v>
      </c>
      <c r="C4477" t="s">
        <v>1</v>
      </c>
    </row>
    <row r="4478" spans="1:3" x14ac:dyDescent="0.2">
      <c r="A4478" t="s">
        <v>4295</v>
      </c>
      <c r="B4478" t="str">
        <f>"13691793297"</f>
        <v>13691793297</v>
      </c>
      <c r="C4478" t="s">
        <v>1</v>
      </c>
    </row>
    <row r="4479" spans="1:3" x14ac:dyDescent="0.2">
      <c r="A4479" t="s">
        <v>4296</v>
      </c>
      <c r="B4479" t="str">
        <f>"13633537449"</f>
        <v>13633537449</v>
      </c>
      <c r="C4479" t="s">
        <v>1</v>
      </c>
    </row>
    <row r="4480" spans="1:3" x14ac:dyDescent="0.2">
      <c r="A4480" t="s">
        <v>4297</v>
      </c>
      <c r="B4480" t="str">
        <f>"17678948691"</f>
        <v>17678948691</v>
      </c>
      <c r="C4480" t="s">
        <v>1</v>
      </c>
    </row>
    <row r="4481" spans="1:3" x14ac:dyDescent="0.2">
      <c r="A4481" t="s">
        <v>4298</v>
      </c>
      <c r="B4481" t="str">
        <f>"15676707192"</f>
        <v>15676707192</v>
      </c>
      <c r="C4481" t="s">
        <v>1</v>
      </c>
    </row>
    <row r="4482" spans="1:3" x14ac:dyDescent="0.2">
      <c r="A4482" t="s">
        <v>4299</v>
      </c>
      <c r="B4482" t="str">
        <f>"15831033636"</f>
        <v>15831033636</v>
      </c>
      <c r="C4482" t="s">
        <v>1</v>
      </c>
    </row>
    <row r="4483" spans="1:3" x14ac:dyDescent="0.2">
      <c r="A4483" t="s">
        <v>4300</v>
      </c>
      <c r="B4483" t="str">
        <f>"13167305969"</f>
        <v>13167305969</v>
      </c>
      <c r="C4483" t="s">
        <v>1</v>
      </c>
    </row>
    <row r="4484" spans="1:3" x14ac:dyDescent="0.2">
      <c r="A4484" t="s">
        <v>4301</v>
      </c>
      <c r="B4484" t="str">
        <f>"15848590901"</f>
        <v>15848590901</v>
      </c>
      <c r="C4484" t="s">
        <v>1</v>
      </c>
    </row>
    <row r="4485" spans="1:3" x14ac:dyDescent="0.2">
      <c r="A4485" t="s">
        <v>1042</v>
      </c>
      <c r="B4485" t="str">
        <f>"18548029923"</f>
        <v>18548029923</v>
      </c>
      <c r="C4485" t="s">
        <v>1</v>
      </c>
    </row>
    <row r="4486" spans="1:3" x14ac:dyDescent="0.2">
      <c r="A4486" t="s">
        <v>4302</v>
      </c>
      <c r="B4486" t="str">
        <f>"13634947088"</f>
        <v>13634947088</v>
      </c>
      <c r="C4486" t="s">
        <v>1</v>
      </c>
    </row>
    <row r="4487" spans="1:3" x14ac:dyDescent="0.2">
      <c r="A4487" t="s">
        <v>4303</v>
      </c>
      <c r="B4487" t="str">
        <f>"15751049003"</f>
        <v>15751049003</v>
      </c>
      <c r="C4487" t="s">
        <v>1</v>
      </c>
    </row>
    <row r="4488" spans="1:3" x14ac:dyDescent="0.2">
      <c r="A4488" t="s">
        <v>4304</v>
      </c>
      <c r="B4488" t="str">
        <f>"18647298002"</f>
        <v>18647298002</v>
      </c>
      <c r="C4488" t="s">
        <v>1</v>
      </c>
    </row>
    <row r="4489" spans="1:3" x14ac:dyDescent="0.2">
      <c r="A4489" t="s">
        <v>4305</v>
      </c>
      <c r="B4489" t="str">
        <f>"15859467936"</f>
        <v>15859467936</v>
      </c>
      <c r="C4489" t="s">
        <v>1</v>
      </c>
    </row>
    <row r="4490" spans="1:3" x14ac:dyDescent="0.2">
      <c r="A4490" t="s">
        <v>4306</v>
      </c>
      <c r="B4490" t="str">
        <f>"15926532947"</f>
        <v>15926532947</v>
      </c>
      <c r="C4490" t="s">
        <v>1</v>
      </c>
    </row>
    <row r="4491" spans="1:3" x14ac:dyDescent="0.2">
      <c r="A4491" t="s">
        <v>4307</v>
      </c>
      <c r="B4491" t="str">
        <f>"13232420803"</f>
        <v>13232420803</v>
      </c>
      <c r="C4491" t="s">
        <v>1</v>
      </c>
    </row>
    <row r="4492" spans="1:3" x14ac:dyDescent="0.2">
      <c r="A4492" t="s">
        <v>4308</v>
      </c>
      <c r="B4492" t="str">
        <f>"18313790205"</f>
        <v>18313790205</v>
      </c>
      <c r="C4492" t="s">
        <v>1</v>
      </c>
    </row>
    <row r="4493" spans="1:3" x14ac:dyDescent="0.2">
      <c r="A4493" t="s">
        <v>4309</v>
      </c>
      <c r="B4493" t="str">
        <f>"15659885669"</f>
        <v>15659885669</v>
      </c>
      <c r="C4493" t="s">
        <v>1</v>
      </c>
    </row>
    <row r="4494" spans="1:3" x14ac:dyDescent="0.2">
      <c r="A4494" t="s">
        <v>4310</v>
      </c>
      <c r="B4494" t="str">
        <f>"18301644688"</f>
        <v>18301644688</v>
      </c>
      <c r="C4494" t="s">
        <v>1</v>
      </c>
    </row>
    <row r="4495" spans="1:3" x14ac:dyDescent="0.2">
      <c r="A4495" t="s">
        <v>4311</v>
      </c>
      <c r="B4495" t="str">
        <f>"15825963170"</f>
        <v>15825963170</v>
      </c>
      <c r="C4495" t="s">
        <v>1</v>
      </c>
    </row>
    <row r="4496" spans="1:3" x14ac:dyDescent="0.2">
      <c r="A4496" t="s">
        <v>4312</v>
      </c>
      <c r="B4496" t="str">
        <f>"13155599969"</f>
        <v>13155599969</v>
      </c>
      <c r="C4496" t="s">
        <v>1</v>
      </c>
    </row>
    <row r="4497" spans="1:3" x14ac:dyDescent="0.2">
      <c r="A4497" t="s">
        <v>4313</v>
      </c>
      <c r="B4497" t="str">
        <f>"15019901027"</f>
        <v>15019901027</v>
      </c>
      <c r="C4497" t="s">
        <v>1</v>
      </c>
    </row>
    <row r="4498" spans="1:3" x14ac:dyDescent="0.2">
      <c r="A4498" t="s">
        <v>4314</v>
      </c>
      <c r="B4498" t="str">
        <f>"18064053599"</f>
        <v>18064053599</v>
      </c>
      <c r="C4498" t="s">
        <v>1</v>
      </c>
    </row>
    <row r="4499" spans="1:3" x14ac:dyDescent="0.2">
      <c r="A4499" t="s">
        <v>4315</v>
      </c>
      <c r="B4499" t="str">
        <f>"14780627790"</f>
        <v>14780627790</v>
      </c>
      <c r="C4499" t="s">
        <v>1</v>
      </c>
    </row>
    <row r="4500" spans="1:3" x14ac:dyDescent="0.2">
      <c r="A4500" t="s">
        <v>4316</v>
      </c>
      <c r="B4500" t="str">
        <f>"18610308605"</f>
        <v>18610308605</v>
      </c>
      <c r="C4500" t="s">
        <v>1</v>
      </c>
    </row>
    <row r="4501" spans="1:3" x14ac:dyDescent="0.2">
      <c r="A4501" t="s">
        <v>4317</v>
      </c>
      <c r="B4501" t="str">
        <f>"13870933538"</f>
        <v>13870933538</v>
      </c>
      <c r="C4501" t="s">
        <v>1</v>
      </c>
    </row>
    <row r="4502" spans="1:3" x14ac:dyDescent="0.2">
      <c r="A4502" t="s">
        <v>4318</v>
      </c>
      <c r="B4502" t="str">
        <f>"15886305259"</f>
        <v>15886305259</v>
      </c>
      <c r="C4502" t="s">
        <v>1</v>
      </c>
    </row>
    <row r="4503" spans="1:3" x14ac:dyDescent="0.2">
      <c r="A4503" t="s">
        <v>4319</v>
      </c>
      <c r="B4503" t="str">
        <f>"13664407927"</f>
        <v>13664407927</v>
      </c>
      <c r="C4503" t="s">
        <v>1</v>
      </c>
    </row>
    <row r="4504" spans="1:3" x14ac:dyDescent="0.2">
      <c r="A4504" t="s">
        <v>4320</v>
      </c>
      <c r="B4504" t="str">
        <f>"18205751685"</f>
        <v>18205751685</v>
      </c>
      <c r="C4504" t="s">
        <v>1</v>
      </c>
    </row>
    <row r="4505" spans="1:3" x14ac:dyDescent="0.2">
      <c r="A4505" t="s">
        <v>4321</v>
      </c>
      <c r="B4505" t="str">
        <f>"17609063138"</f>
        <v>17609063138</v>
      </c>
      <c r="C4505" t="s">
        <v>1</v>
      </c>
    </row>
    <row r="4506" spans="1:3" x14ac:dyDescent="0.2">
      <c r="A4506" t="s">
        <v>4322</v>
      </c>
      <c r="B4506" t="str">
        <f>"15927440733"</f>
        <v>15927440733</v>
      </c>
      <c r="C4506" t="s">
        <v>1</v>
      </c>
    </row>
    <row r="4507" spans="1:3" x14ac:dyDescent="0.2">
      <c r="A4507" t="s">
        <v>4323</v>
      </c>
      <c r="B4507" t="str">
        <f>"18565178943"</f>
        <v>18565178943</v>
      </c>
      <c r="C4507" t="s">
        <v>1</v>
      </c>
    </row>
    <row r="4508" spans="1:3" x14ac:dyDescent="0.2">
      <c r="A4508" t="s">
        <v>4324</v>
      </c>
      <c r="B4508" t="str">
        <f>"13821790513"</f>
        <v>13821790513</v>
      </c>
      <c r="C4508" t="s">
        <v>1</v>
      </c>
    </row>
    <row r="4509" spans="1:3" x14ac:dyDescent="0.2">
      <c r="A4509" t="s">
        <v>4325</v>
      </c>
      <c r="B4509" t="str">
        <f>"18730260708"</f>
        <v>18730260708</v>
      </c>
      <c r="C4509" t="s">
        <v>1</v>
      </c>
    </row>
    <row r="4510" spans="1:3" x14ac:dyDescent="0.2">
      <c r="A4510" t="s">
        <v>4326</v>
      </c>
      <c r="B4510" t="str">
        <f>"18729780198"</f>
        <v>18729780198</v>
      </c>
      <c r="C4510" t="s">
        <v>1</v>
      </c>
    </row>
    <row r="4511" spans="1:3" x14ac:dyDescent="0.2">
      <c r="A4511" t="s">
        <v>4327</v>
      </c>
      <c r="B4511" t="str">
        <f>"15309943302"</f>
        <v>15309943302</v>
      </c>
      <c r="C4511" t="s">
        <v>1</v>
      </c>
    </row>
    <row r="4512" spans="1:3" x14ac:dyDescent="0.2">
      <c r="A4512" t="s">
        <v>4328</v>
      </c>
      <c r="B4512" t="str">
        <f>"15867598361"</f>
        <v>15867598361</v>
      </c>
      <c r="C4512" t="s">
        <v>1</v>
      </c>
    </row>
    <row r="4513" spans="1:3" x14ac:dyDescent="0.2">
      <c r="A4513" t="s">
        <v>831</v>
      </c>
      <c r="B4513" t="str">
        <f>"18200182150"</f>
        <v>18200182150</v>
      </c>
      <c r="C4513" t="s">
        <v>1</v>
      </c>
    </row>
    <row r="4514" spans="1:3" x14ac:dyDescent="0.2">
      <c r="A4514" t="s">
        <v>4329</v>
      </c>
      <c r="B4514" t="str">
        <f>"15387120247"</f>
        <v>15387120247</v>
      </c>
      <c r="C4514" t="s">
        <v>1</v>
      </c>
    </row>
    <row r="4515" spans="1:3" x14ac:dyDescent="0.2">
      <c r="A4515" t="s">
        <v>4330</v>
      </c>
      <c r="B4515" t="str">
        <f>"13830153397"</f>
        <v>13830153397</v>
      </c>
      <c r="C4515" t="s">
        <v>1</v>
      </c>
    </row>
    <row r="4516" spans="1:3" x14ac:dyDescent="0.2">
      <c r="A4516" t="s">
        <v>4331</v>
      </c>
      <c r="B4516" t="str">
        <f>"13458424420"</f>
        <v>13458424420</v>
      </c>
      <c r="C4516" t="s">
        <v>1</v>
      </c>
    </row>
    <row r="4517" spans="1:3" x14ac:dyDescent="0.2">
      <c r="A4517" t="s">
        <v>4332</v>
      </c>
      <c r="B4517" t="str">
        <f>"18587898858"</f>
        <v>18587898858</v>
      </c>
      <c r="C4517" t="s">
        <v>1</v>
      </c>
    </row>
    <row r="4518" spans="1:3" x14ac:dyDescent="0.2">
      <c r="A4518" t="s">
        <v>1880</v>
      </c>
      <c r="B4518" t="str">
        <f>"18373308009"</f>
        <v>18373308009</v>
      </c>
      <c r="C4518" t="s">
        <v>1</v>
      </c>
    </row>
    <row r="4519" spans="1:3" x14ac:dyDescent="0.2">
      <c r="A4519" t="s">
        <v>4333</v>
      </c>
      <c r="B4519" t="str">
        <f>"15277239158"</f>
        <v>15277239158</v>
      </c>
      <c r="C4519" t="s">
        <v>1</v>
      </c>
    </row>
    <row r="4520" spans="1:3" x14ac:dyDescent="0.2">
      <c r="A4520" t="s">
        <v>4334</v>
      </c>
      <c r="B4520" t="str">
        <f>"13529206773"</f>
        <v>13529206773</v>
      </c>
      <c r="C4520" t="s">
        <v>1</v>
      </c>
    </row>
    <row r="4521" spans="1:3" x14ac:dyDescent="0.2">
      <c r="A4521" t="s">
        <v>4335</v>
      </c>
      <c r="B4521" t="str">
        <f>"13536486825"</f>
        <v>13536486825</v>
      </c>
      <c r="C4521" t="s">
        <v>1</v>
      </c>
    </row>
    <row r="4522" spans="1:3" x14ac:dyDescent="0.2">
      <c r="A4522" t="s">
        <v>4336</v>
      </c>
      <c r="B4522" t="str">
        <f>"13486106730"</f>
        <v>13486106730</v>
      </c>
      <c r="C4522" t="s">
        <v>1</v>
      </c>
    </row>
    <row r="4523" spans="1:3" x14ac:dyDescent="0.2">
      <c r="A4523" t="s">
        <v>4337</v>
      </c>
      <c r="B4523" t="str">
        <f>"18930197111"</f>
        <v>18930197111</v>
      </c>
      <c r="C4523" t="s">
        <v>1</v>
      </c>
    </row>
    <row r="4524" spans="1:3" x14ac:dyDescent="0.2">
      <c r="A4524" t="s">
        <v>4338</v>
      </c>
      <c r="B4524" t="str">
        <f>"18278478300"</f>
        <v>18278478300</v>
      </c>
      <c r="C4524" t="s">
        <v>1</v>
      </c>
    </row>
    <row r="4525" spans="1:3" x14ac:dyDescent="0.2">
      <c r="A4525" t="s">
        <v>4339</v>
      </c>
      <c r="B4525" t="str">
        <f>"13453898877"</f>
        <v>13453898877</v>
      </c>
      <c r="C4525" t="s">
        <v>1</v>
      </c>
    </row>
    <row r="4526" spans="1:3" x14ac:dyDescent="0.2">
      <c r="A4526" t="s">
        <v>4340</v>
      </c>
      <c r="B4526" t="str">
        <f>"15862425848"</f>
        <v>15862425848</v>
      </c>
      <c r="C4526" t="s">
        <v>1</v>
      </c>
    </row>
    <row r="4527" spans="1:3" x14ac:dyDescent="0.2">
      <c r="A4527" t="s">
        <v>4341</v>
      </c>
      <c r="B4527" t="str">
        <f>"13656178536"</f>
        <v>13656178536</v>
      </c>
      <c r="C4527" t="s">
        <v>1</v>
      </c>
    </row>
    <row r="4528" spans="1:3" x14ac:dyDescent="0.2">
      <c r="A4528" t="s">
        <v>4342</v>
      </c>
      <c r="B4528" t="str">
        <f>"15215275049"</f>
        <v>15215275049</v>
      </c>
      <c r="C4528" t="s">
        <v>1</v>
      </c>
    </row>
    <row r="4529" spans="1:3" x14ac:dyDescent="0.2">
      <c r="A4529" t="s">
        <v>4343</v>
      </c>
      <c r="B4529" t="str">
        <f>"15534029137"</f>
        <v>15534029137</v>
      </c>
      <c r="C4529" t="s">
        <v>1</v>
      </c>
    </row>
    <row r="4530" spans="1:3" x14ac:dyDescent="0.2">
      <c r="A4530" t="s">
        <v>4344</v>
      </c>
      <c r="B4530" t="str">
        <f>"13795137716"</f>
        <v>13795137716</v>
      </c>
      <c r="C4530" t="s">
        <v>1</v>
      </c>
    </row>
    <row r="4531" spans="1:3" x14ac:dyDescent="0.2">
      <c r="A4531" t="s">
        <v>4345</v>
      </c>
      <c r="B4531" t="str">
        <f>"18777657947"</f>
        <v>18777657947</v>
      </c>
      <c r="C4531" t="s">
        <v>1</v>
      </c>
    </row>
    <row r="4532" spans="1:3" x14ac:dyDescent="0.2">
      <c r="A4532" t="s">
        <v>4346</v>
      </c>
      <c r="B4532" t="str">
        <f>"18539326586"</f>
        <v>18539326586</v>
      </c>
      <c r="C4532" t="s">
        <v>1</v>
      </c>
    </row>
    <row r="4533" spans="1:3" x14ac:dyDescent="0.2">
      <c r="A4533" t="s">
        <v>4347</v>
      </c>
      <c r="B4533" t="str">
        <f>"15244932365"</f>
        <v>15244932365</v>
      </c>
      <c r="C4533" t="s">
        <v>1</v>
      </c>
    </row>
    <row r="4534" spans="1:3" x14ac:dyDescent="0.2">
      <c r="A4534" t="s">
        <v>4348</v>
      </c>
      <c r="B4534" t="str">
        <f>"15123013800"</f>
        <v>15123013800</v>
      </c>
      <c r="C4534" t="s">
        <v>1</v>
      </c>
    </row>
    <row r="4535" spans="1:3" x14ac:dyDescent="0.2">
      <c r="A4535" t="s">
        <v>3485</v>
      </c>
      <c r="B4535" t="str">
        <f>"15661572531"</f>
        <v>15661572531</v>
      </c>
      <c r="C4535" t="s">
        <v>1</v>
      </c>
    </row>
    <row r="4536" spans="1:3" x14ac:dyDescent="0.2">
      <c r="A4536" t="s">
        <v>4349</v>
      </c>
      <c r="B4536" t="str">
        <f>"15053346056"</f>
        <v>15053346056</v>
      </c>
      <c r="C4536" t="s">
        <v>1</v>
      </c>
    </row>
    <row r="4537" spans="1:3" x14ac:dyDescent="0.2">
      <c r="A4537" t="s">
        <v>4350</v>
      </c>
      <c r="B4537" t="str">
        <f>"13797899897"</f>
        <v>13797899897</v>
      </c>
      <c r="C4537" t="s">
        <v>1</v>
      </c>
    </row>
    <row r="4538" spans="1:3" x14ac:dyDescent="0.2">
      <c r="A4538" t="s">
        <v>4351</v>
      </c>
      <c r="B4538" t="str">
        <f>"13409267187"</f>
        <v>13409267187</v>
      </c>
      <c r="C4538" t="s">
        <v>1</v>
      </c>
    </row>
    <row r="4539" spans="1:3" x14ac:dyDescent="0.2">
      <c r="A4539" t="s">
        <v>4352</v>
      </c>
      <c r="B4539" t="str">
        <f>"15268277828"</f>
        <v>15268277828</v>
      </c>
      <c r="C4539" t="s">
        <v>1</v>
      </c>
    </row>
    <row r="4540" spans="1:3" x14ac:dyDescent="0.2">
      <c r="A4540" t="s">
        <v>4353</v>
      </c>
      <c r="B4540" t="str">
        <f>"13540220068"</f>
        <v>13540220068</v>
      </c>
      <c r="C4540" t="s">
        <v>1</v>
      </c>
    </row>
    <row r="4541" spans="1:3" x14ac:dyDescent="0.2">
      <c r="A4541" t="s">
        <v>4354</v>
      </c>
      <c r="B4541" t="str">
        <f>"18520928104"</f>
        <v>18520928104</v>
      </c>
      <c r="C4541" t="s">
        <v>1</v>
      </c>
    </row>
    <row r="4542" spans="1:3" x14ac:dyDescent="0.2">
      <c r="A4542" t="s">
        <v>4355</v>
      </c>
      <c r="B4542" t="str">
        <f>"18783877513"</f>
        <v>18783877513</v>
      </c>
      <c r="C4542" t="s">
        <v>1</v>
      </c>
    </row>
    <row r="4543" spans="1:3" x14ac:dyDescent="0.2">
      <c r="A4543" t="s">
        <v>4356</v>
      </c>
      <c r="B4543" t="str">
        <f>"18621267677"</f>
        <v>18621267677</v>
      </c>
      <c r="C4543" t="s">
        <v>1</v>
      </c>
    </row>
    <row r="4544" spans="1:3" x14ac:dyDescent="0.2">
      <c r="A4544" t="s">
        <v>4357</v>
      </c>
      <c r="B4544" t="str">
        <f>"13475556577"</f>
        <v>13475556577</v>
      </c>
      <c r="C4544" t="s">
        <v>1</v>
      </c>
    </row>
    <row r="4545" spans="1:3" x14ac:dyDescent="0.2">
      <c r="A4545" t="s">
        <v>4358</v>
      </c>
      <c r="B4545" t="str">
        <f>"15821965665"</f>
        <v>15821965665</v>
      </c>
      <c r="C4545" t="s">
        <v>1</v>
      </c>
    </row>
    <row r="4546" spans="1:3" x14ac:dyDescent="0.2">
      <c r="A4546" t="s">
        <v>4359</v>
      </c>
      <c r="B4546" t="str">
        <f>"15976432655"</f>
        <v>15976432655</v>
      </c>
      <c r="C4546" t="s">
        <v>1</v>
      </c>
    </row>
    <row r="4547" spans="1:3" x14ac:dyDescent="0.2">
      <c r="A4547" t="s">
        <v>2164</v>
      </c>
      <c r="B4547" t="str">
        <f>"18892240064"</f>
        <v>18892240064</v>
      </c>
      <c r="C4547" t="s">
        <v>1</v>
      </c>
    </row>
    <row r="4548" spans="1:3" x14ac:dyDescent="0.2">
      <c r="A4548" t="s">
        <v>4360</v>
      </c>
      <c r="B4548" t="str">
        <f>"18636106405"</f>
        <v>18636106405</v>
      </c>
      <c r="C4548" t="s">
        <v>1</v>
      </c>
    </row>
    <row r="4549" spans="1:3" x14ac:dyDescent="0.2">
      <c r="A4549" t="s">
        <v>4361</v>
      </c>
      <c r="B4549" t="str">
        <f>"15860287232"</f>
        <v>15860287232</v>
      </c>
      <c r="C4549" t="s">
        <v>1</v>
      </c>
    </row>
    <row r="4550" spans="1:3" x14ac:dyDescent="0.2">
      <c r="A4550" t="s">
        <v>4362</v>
      </c>
      <c r="B4550" t="str">
        <f>"18384275456"</f>
        <v>18384275456</v>
      </c>
      <c r="C4550" t="s">
        <v>1</v>
      </c>
    </row>
    <row r="4551" spans="1:3" x14ac:dyDescent="0.2">
      <c r="A4551" t="s">
        <v>3614</v>
      </c>
      <c r="B4551" t="str">
        <f>"18691281822"</f>
        <v>18691281822</v>
      </c>
      <c r="C4551" t="s">
        <v>1</v>
      </c>
    </row>
    <row r="4552" spans="1:3" x14ac:dyDescent="0.2">
      <c r="A4552" t="s">
        <v>4363</v>
      </c>
      <c r="B4552" t="str">
        <f>"13083112283"</f>
        <v>13083112283</v>
      </c>
      <c r="C4552" t="s">
        <v>1</v>
      </c>
    </row>
    <row r="4553" spans="1:3" x14ac:dyDescent="0.2">
      <c r="A4553" t="s">
        <v>4364</v>
      </c>
      <c r="B4553" t="str">
        <f>"15527317124"</f>
        <v>15527317124</v>
      </c>
      <c r="C4553" t="s">
        <v>1</v>
      </c>
    </row>
    <row r="4554" spans="1:3" x14ac:dyDescent="0.2">
      <c r="A4554" t="s">
        <v>4365</v>
      </c>
      <c r="B4554" t="str">
        <f>"13222542223"</f>
        <v>13222542223</v>
      </c>
      <c r="C4554" t="s">
        <v>1</v>
      </c>
    </row>
    <row r="4555" spans="1:3" x14ac:dyDescent="0.2">
      <c r="A4555" t="s">
        <v>4366</v>
      </c>
      <c r="B4555" t="str">
        <f>"15201888604"</f>
        <v>15201888604</v>
      </c>
      <c r="C4555" t="s">
        <v>1</v>
      </c>
    </row>
    <row r="4556" spans="1:3" x14ac:dyDescent="0.2">
      <c r="A4556" t="s">
        <v>4367</v>
      </c>
      <c r="B4556" t="str">
        <f>"13138204721"</f>
        <v>13138204721</v>
      </c>
      <c r="C4556" t="s">
        <v>1</v>
      </c>
    </row>
    <row r="4557" spans="1:3" x14ac:dyDescent="0.2">
      <c r="A4557" t="s">
        <v>4368</v>
      </c>
      <c r="B4557" t="str">
        <f>"13001015012"</f>
        <v>13001015012</v>
      </c>
      <c r="C4557" t="s">
        <v>1</v>
      </c>
    </row>
    <row r="4558" spans="1:3" x14ac:dyDescent="0.2">
      <c r="A4558" t="s">
        <v>4369</v>
      </c>
      <c r="B4558" t="str">
        <f>"18303351230"</f>
        <v>18303351230</v>
      </c>
      <c r="C4558" t="s">
        <v>1</v>
      </c>
    </row>
    <row r="4559" spans="1:3" x14ac:dyDescent="0.2">
      <c r="A4559" t="s">
        <v>4369</v>
      </c>
      <c r="B4559" t="str">
        <f>"18227360969"</f>
        <v>18227360969</v>
      </c>
      <c r="C4559" t="s">
        <v>1</v>
      </c>
    </row>
    <row r="4560" spans="1:3" x14ac:dyDescent="0.2">
      <c r="A4560" t="s">
        <v>4369</v>
      </c>
      <c r="B4560" t="str">
        <f>"15058273338"</f>
        <v>15058273338</v>
      </c>
      <c r="C4560" t="s">
        <v>1</v>
      </c>
    </row>
    <row r="4561" spans="1:3" x14ac:dyDescent="0.2">
      <c r="A4561" t="s">
        <v>4369</v>
      </c>
      <c r="B4561" t="str">
        <f>"18753559363"</f>
        <v>18753559363</v>
      </c>
      <c r="C4561" t="s">
        <v>1</v>
      </c>
    </row>
    <row r="4562" spans="1:3" x14ac:dyDescent="0.2">
      <c r="A4562" t="s">
        <v>4369</v>
      </c>
      <c r="B4562" t="str">
        <f>"13977710955"</f>
        <v>13977710955</v>
      </c>
      <c r="C4562" t="s">
        <v>1</v>
      </c>
    </row>
    <row r="4563" spans="1:3" x14ac:dyDescent="0.2">
      <c r="A4563" t="s">
        <v>4370</v>
      </c>
      <c r="B4563" t="str">
        <f>"18808117303"</f>
        <v>18808117303</v>
      </c>
      <c r="C4563" t="s">
        <v>1</v>
      </c>
    </row>
    <row r="4564" spans="1:3" x14ac:dyDescent="0.2">
      <c r="A4564" t="s">
        <v>4371</v>
      </c>
      <c r="B4564" t="str">
        <f>"18297933372"</f>
        <v>18297933372</v>
      </c>
      <c r="C4564" t="s">
        <v>1</v>
      </c>
    </row>
    <row r="4565" spans="1:3" x14ac:dyDescent="0.2">
      <c r="A4565" t="s">
        <v>4369</v>
      </c>
      <c r="B4565" t="str">
        <f>"15979301779"</f>
        <v>15979301779</v>
      </c>
      <c r="C4565" t="s">
        <v>1</v>
      </c>
    </row>
    <row r="4566" spans="1:3" x14ac:dyDescent="0.2">
      <c r="A4566" t="s">
        <v>4372</v>
      </c>
      <c r="B4566" t="str">
        <f>"15887222484"</f>
        <v>15887222484</v>
      </c>
      <c r="C4566" t="s">
        <v>1</v>
      </c>
    </row>
    <row r="4567" spans="1:3" x14ac:dyDescent="0.2">
      <c r="A4567" t="s">
        <v>4369</v>
      </c>
      <c r="B4567" t="str">
        <f>"13941836653"</f>
        <v>13941836653</v>
      </c>
      <c r="C4567" t="s">
        <v>1</v>
      </c>
    </row>
    <row r="4568" spans="1:3" x14ac:dyDescent="0.2">
      <c r="A4568" t="s">
        <v>4369</v>
      </c>
      <c r="B4568" t="str">
        <f>"15720883217"</f>
        <v>15720883217</v>
      </c>
      <c r="C4568" t="s">
        <v>1</v>
      </c>
    </row>
    <row r="4569" spans="1:3" x14ac:dyDescent="0.2">
      <c r="A4569" t="s">
        <v>4373</v>
      </c>
      <c r="B4569" t="str">
        <f>"18147086353"</f>
        <v>18147086353</v>
      </c>
      <c r="C4569" t="s">
        <v>1</v>
      </c>
    </row>
    <row r="4570" spans="1:3" x14ac:dyDescent="0.2">
      <c r="A4570" t="s">
        <v>4369</v>
      </c>
      <c r="B4570" t="str">
        <f>"14796193160"</f>
        <v>14796193160</v>
      </c>
      <c r="C4570" t="s">
        <v>1</v>
      </c>
    </row>
    <row r="4571" spans="1:3" x14ac:dyDescent="0.2">
      <c r="A4571" t="s">
        <v>4369</v>
      </c>
      <c r="B4571" t="str">
        <f>"15027454581"</f>
        <v>15027454581</v>
      </c>
      <c r="C4571" t="s">
        <v>1</v>
      </c>
    </row>
    <row r="4572" spans="1:3" x14ac:dyDescent="0.2">
      <c r="A4572" t="s">
        <v>4369</v>
      </c>
      <c r="B4572" t="str">
        <f>"15132008818"</f>
        <v>15132008818</v>
      </c>
      <c r="C4572" t="s">
        <v>1</v>
      </c>
    </row>
    <row r="4573" spans="1:3" x14ac:dyDescent="0.2">
      <c r="A4573" t="s">
        <v>4369</v>
      </c>
      <c r="B4573" t="str">
        <f>"18375013503"</f>
        <v>18375013503</v>
      </c>
      <c r="C4573" t="s">
        <v>1</v>
      </c>
    </row>
    <row r="4574" spans="1:3" x14ac:dyDescent="0.2">
      <c r="A4574" t="s">
        <v>4374</v>
      </c>
      <c r="B4574" t="str">
        <f>"15216241019"</f>
        <v>15216241019</v>
      </c>
      <c r="C4574" t="s">
        <v>1</v>
      </c>
    </row>
    <row r="4575" spans="1:3" x14ac:dyDescent="0.2">
      <c r="A4575" t="s">
        <v>4369</v>
      </c>
      <c r="B4575" t="str">
        <f>"13980265599"</f>
        <v>13980265599</v>
      </c>
      <c r="C4575" t="s">
        <v>1</v>
      </c>
    </row>
    <row r="4576" spans="1:3" x14ac:dyDescent="0.2">
      <c r="A4576" t="s">
        <v>4369</v>
      </c>
      <c r="B4576" t="str">
        <f>"18388242120"</f>
        <v>18388242120</v>
      </c>
      <c r="C4576" t="s">
        <v>1</v>
      </c>
    </row>
    <row r="4577" spans="1:3" x14ac:dyDescent="0.2">
      <c r="A4577" t="s">
        <v>4369</v>
      </c>
      <c r="B4577" t="str">
        <f>"13757021335"</f>
        <v>13757021335</v>
      </c>
      <c r="C4577" t="s">
        <v>1</v>
      </c>
    </row>
    <row r="4578" spans="1:3" x14ac:dyDescent="0.2">
      <c r="A4578" t="s">
        <v>4369</v>
      </c>
      <c r="B4578" t="str">
        <f>"18389710212"</f>
        <v>18389710212</v>
      </c>
      <c r="C4578" t="s">
        <v>1</v>
      </c>
    </row>
    <row r="4579" spans="1:3" x14ac:dyDescent="0.2">
      <c r="A4579" t="s">
        <v>4369</v>
      </c>
      <c r="B4579" t="str">
        <f>"13685131294"</f>
        <v>13685131294</v>
      </c>
      <c r="C4579" t="s">
        <v>1</v>
      </c>
    </row>
    <row r="4580" spans="1:3" x14ac:dyDescent="0.2">
      <c r="A4580" t="s">
        <v>4375</v>
      </c>
      <c r="B4580" t="str">
        <f>"15057795715"</f>
        <v>15057795715</v>
      </c>
      <c r="C4580" t="s">
        <v>1</v>
      </c>
    </row>
    <row r="4581" spans="1:3" x14ac:dyDescent="0.2">
      <c r="A4581" t="s">
        <v>4369</v>
      </c>
      <c r="B4581" t="str">
        <f>"15208542534"</f>
        <v>15208542534</v>
      </c>
      <c r="C4581" t="s">
        <v>1</v>
      </c>
    </row>
    <row r="4582" spans="1:3" x14ac:dyDescent="0.2">
      <c r="A4582" t="s">
        <v>4369</v>
      </c>
      <c r="B4582" t="str">
        <f>"13893172470"</f>
        <v>13893172470</v>
      </c>
      <c r="C4582" t="s">
        <v>1</v>
      </c>
    </row>
    <row r="4583" spans="1:3" x14ac:dyDescent="0.2">
      <c r="A4583" t="s">
        <v>4369</v>
      </c>
      <c r="B4583" t="str">
        <f>"13764363861"</f>
        <v>13764363861</v>
      </c>
      <c r="C4583" t="s">
        <v>1</v>
      </c>
    </row>
    <row r="4584" spans="1:3" x14ac:dyDescent="0.2">
      <c r="A4584" t="s">
        <v>4369</v>
      </c>
      <c r="B4584" t="str">
        <f>"15161918477"</f>
        <v>15161918477</v>
      </c>
      <c r="C4584" t="s">
        <v>1</v>
      </c>
    </row>
    <row r="4585" spans="1:3" x14ac:dyDescent="0.2">
      <c r="A4585" t="s">
        <v>4369</v>
      </c>
      <c r="B4585" t="str">
        <f>"18286829470"</f>
        <v>18286829470</v>
      </c>
      <c r="C4585" t="s">
        <v>1</v>
      </c>
    </row>
    <row r="4586" spans="1:3" x14ac:dyDescent="0.2">
      <c r="A4586" t="s">
        <v>4369</v>
      </c>
      <c r="B4586" t="str">
        <f>"13665184176"</f>
        <v>13665184176</v>
      </c>
      <c r="C4586" t="s">
        <v>1</v>
      </c>
    </row>
    <row r="4587" spans="1:3" x14ac:dyDescent="0.2">
      <c r="A4587" t="s">
        <v>4369</v>
      </c>
      <c r="B4587" t="str">
        <f>"13864955626"</f>
        <v>13864955626</v>
      </c>
      <c r="C4587" t="s">
        <v>1</v>
      </c>
    </row>
    <row r="4588" spans="1:3" x14ac:dyDescent="0.2">
      <c r="A4588" t="s">
        <v>4369</v>
      </c>
      <c r="B4588" t="str">
        <f>"13525011035"</f>
        <v>13525011035</v>
      </c>
      <c r="C4588" t="s">
        <v>1</v>
      </c>
    </row>
    <row r="4589" spans="1:3" x14ac:dyDescent="0.2">
      <c r="A4589" t="s">
        <v>4369</v>
      </c>
      <c r="B4589" t="str">
        <f>"17809392961"</f>
        <v>17809392961</v>
      </c>
      <c r="C4589" t="s">
        <v>1</v>
      </c>
    </row>
    <row r="4590" spans="1:3" x14ac:dyDescent="0.2">
      <c r="A4590" t="s">
        <v>4369</v>
      </c>
      <c r="B4590" t="str">
        <f>"13879993152"</f>
        <v>13879993152</v>
      </c>
      <c r="C4590" t="s">
        <v>1</v>
      </c>
    </row>
    <row r="4591" spans="1:3" x14ac:dyDescent="0.2">
      <c r="A4591" t="s">
        <v>4369</v>
      </c>
      <c r="B4591" t="str">
        <f>"15834244794"</f>
        <v>15834244794</v>
      </c>
      <c r="C4591" t="s">
        <v>1</v>
      </c>
    </row>
    <row r="4592" spans="1:3" x14ac:dyDescent="0.2">
      <c r="A4592" t="s">
        <v>4369</v>
      </c>
      <c r="B4592" t="str">
        <f>"15032702512"</f>
        <v>15032702512</v>
      </c>
      <c r="C4592" t="s">
        <v>1</v>
      </c>
    </row>
    <row r="4593" spans="1:3" x14ac:dyDescent="0.2">
      <c r="A4593" t="s">
        <v>4376</v>
      </c>
      <c r="B4593" t="str">
        <f>"18388729700"</f>
        <v>18388729700</v>
      </c>
      <c r="C4593" t="s">
        <v>1</v>
      </c>
    </row>
    <row r="4594" spans="1:3" x14ac:dyDescent="0.2">
      <c r="A4594" t="s">
        <v>4377</v>
      </c>
      <c r="B4594" t="str">
        <f>"18783517765"</f>
        <v>18783517765</v>
      </c>
      <c r="C4594" t="s">
        <v>1</v>
      </c>
    </row>
    <row r="4595" spans="1:3" x14ac:dyDescent="0.2">
      <c r="A4595" t="s">
        <v>4369</v>
      </c>
      <c r="B4595" t="str">
        <f>"15126091825"</f>
        <v>15126091825</v>
      </c>
      <c r="C4595" t="s">
        <v>1</v>
      </c>
    </row>
    <row r="4596" spans="1:3" x14ac:dyDescent="0.2">
      <c r="A4596" t="s">
        <v>4369</v>
      </c>
      <c r="B4596" t="str">
        <f>"13588406849"</f>
        <v>13588406849</v>
      </c>
      <c r="C4596" t="s">
        <v>1</v>
      </c>
    </row>
    <row r="4597" spans="1:3" x14ac:dyDescent="0.2">
      <c r="A4597" t="s">
        <v>4369</v>
      </c>
      <c r="B4597" t="str">
        <f>"13895131747"</f>
        <v>13895131747</v>
      </c>
      <c r="C4597" t="s">
        <v>1</v>
      </c>
    </row>
    <row r="4598" spans="1:3" x14ac:dyDescent="0.2">
      <c r="A4598" t="s">
        <v>4369</v>
      </c>
      <c r="B4598" t="str">
        <f>"13920348197"</f>
        <v>13920348197</v>
      </c>
      <c r="C4598" t="s">
        <v>1</v>
      </c>
    </row>
    <row r="4599" spans="1:3" x14ac:dyDescent="0.2">
      <c r="A4599" t="s">
        <v>4369</v>
      </c>
      <c r="B4599" t="str">
        <f>"15063608033"</f>
        <v>15063608033</v>
      </c>
      <c r="C4599" t="s">
        <v>1</v>
      </c>
    </row>
    <row r="4600" spans="1:3" x14ac:dyDescent="0.2">
      <c r="A4600" t="s">
        <v>4378</v>
      </c>
      <c r="B4600" t="str">
        <f>"18829570394"</f>
        <v>18829570394</v>
      </c>
      <c r="C4600" t="s">
        <v>1</v>
      </c>
    </row>
    <row r="4601" spans="1:3" x14ac:dyDescent="0.2">
      <c r="A4601" t="s">
        <v>4369</v>
      </c>
      <c r="B4601" t="str">
        <f>"18764829918"</f>
        <v>18764829918</v>
      </c>
      <c r="C4601" t="s">
        <v>1</v>
      </c>
    </row>
    <row r="4602" spans="1:3" x14ac:dyDescent="0.2">
      <c r="A4602" t="s">
        <v>4369</v>
      </c>
      <c r="B4602" t="str">
        <f>"18778832232"</f>
        <v>18778832232</v>
      </c>
      <c r="C4602" t="s">
        <v>1</v>
      </c>
    </row>
    <row r="4603" spans="1:3" x14ac:dyDescent="0.2">
      <c r="A4603" t="s">
        <v>4369</v>
      </c>
      <c r="B4603" t="str">
        <f>"13638137450"</f>
        <v>13638137450</v>
      </c>
      <c r="C4603" t="s">
        <v>1</v>
      </c>
    </row>
    <row r="4604" spans="1:3" x14ac:dyDescent="0.2">
      <c r="A4604" t="s">
        <v>4369</v>
      </c>
      <c r="B4604" t="str">
        <f>"13720933637"</f>
        <v>13720933637</v>
      </c>
      <c r="C4604" t="s">
        <v>1</v>
      </c>
    </row>
    <row r="4605" spans="1:3" x14ac:dyDescent="0.2">
      <c r="A4605" t="s">
        <v>4369</v>
      </c>
      <c r="B4605" t="str">
        <f>"13619952421"</f>
        <v>13619952421</v>
      </c>
      <c r="C4605" t="s">
        <v>1</v>
      </c>
    </row>
    <row r="4606" spans="1:3" x14ac:dyDescent="0.2">
      <c r="A4606" t="s">
        <v>4369</v>
      </c>
      <c r="B4606" t="str">
        <f>"18286285368"</f>
        <v>18286285368</v>
      </c>
      <c r="C4606" t="s">
        <v>1</v>
      </c>
    </row>
    <row r="4607" spans="1:3" x14ac:dyDescent="0.2">
      <c r="A4607" t="s">
        <v>4369</v>
      </c>
      <c r="B4607" t="str">
        <f>"13831289779"</f>
        <v>13831289779</v>
      </c>
      <c r="C4607" t="s">
        <v>1</v>
      </c>
    </row>
    <row r="4608" spans="1:3" x14ac:dyDescent="0.2">
      <c r="A4608" t="s">
        <v>4369</v>
      </c>
      <c r="B4608" t="str">
        <f>"13952766537"</f>
        <v>13952766537</v>
      </c>
      <c r="C4608" t="s">
        <v>1</v>
      </c>
    </row>
    <row r="4609" spans="1:3" x14ac:dyDescent="0.2">
      <c r="A4609" t="s">
        <v>4369</v>
      </c>
      <c r="B4609" t="str">
        <f>"13637553652"</f>
        <v>13637553652</v>
      </c>
      <c r="C4609" t="s">
        <v>1</v>
      </c>
    </row>
    <row r="4610" spans="1:3" x14ac:dyDescent="0.2">
      <c r="A4610" t="s">
        <v>4369</v>
      </c>
      <c r="B4610" t="str">
        <f>"13767235521"</f>
        <v>13767235521</v>
      </c>
      <c r="C4610" t="s">
        <v>1</v>
      </c>
    </row>
    <row r="4611" spans="1:3" x14ac:dyDescent="0.2">
      <c r="A4611" t="s">
        <v>4369</v>
      </c>
      <c r="B4611" t="str">
        <f>"14740586530"</f>
        <v>14740586530</v>
      </c>
      <c r="C4611" t="s">
        <v>1</v>
      </c>
    </row>
    <row r="4612" spans="1:3" x14ac:dyDescent="0.2">
      <c r="A4612" t="s">
        <v>4369</v>
      </c>
      <c r="B4612" t="str">
        <f>"13754806992"</f>
        <v>13754806992</v>
      </c>
      <c r="C4612" t="s">
        <v>1</v>
      </c>
    </row>
    <row r="4613" spans="1:3" x14ac:dyDescent="0.2">
      <c r="A4613" t="s">
        <v>4369</v>
      </c>
      <c r="B4613" t="str">
        <f>"18763025669"</f>
        <v>18763025669</v>
      </c>
      <c r="C4613" t="s">
        <v>1</v>
      </c>
    </row>
    <row r="4614" spans="1:3" x14ac:dyDescent="0.2">
      <c r="A4614" t="s">
        <v>4369</v>
      </c>
      <c r="B4614" t="str">
        <f>"13703277590"</f>
        <v>13703277590</v>
      </c>
      <c r="C4614" t="s">
        <v>1</v>
      </c>
    </row>
    <row r="4615" spans="1:3" x14ac:dyDescent="0.2">
      <c r="A4615" t="s">
        <v>4369</v>
      </c>
      <c r="B4615" t="str">
        <f>"15000578186"</f>
        <v>15000578186</v>
      </c>
      <c r="C4615" t="s">
        <v>1</v>
      </c>
    </row>
    <row r="4616" spans="1:3" x14ac:dyDescent="0.2">
      <c r="A4616" t="s">
        <v>4369</v>
      </c>
      <c r="B4616" t="str">
        <f>"15157101840"</f>
        <v>15157101840</v>
      </c>
      <c r="C4616" t="s">
        <v>1</v>
      </c>
    </row>
    <row r="4617" spans="1:3" x14ac:dyDescent="0.2">
      <c r="A4617" t="s">
        <v>4369</v>
      </c>
      <c r="B4617" t="str">
        <f>"13655596838"</f>
        <v>13655596838</v>
      </c>
      <c r="C4617" t="s">
        <v>1</v>
      </c>
    </row>
    <row r="4618" spans="1:3" x14ac:dyDescent="0.2">
      <c r="A4618" t="s">
        <v>4369</v>
      </c>
      <c r="B4618" t="str">
        <f>"15147609902"</f>
        <v>15147609902</v>
      </c>
      <c r="C4618" t="s">
        <v>1</v>
      </c>
    </row>
    <row r="4619" spans="1:3" x14ac:dyDescent="0.2">
      <c r="A4619" t="s">
        <v>4369</v>
      </c>
      <c r="B4619" t="str">
        <f>"15195378511"</f>
        <v>15195378511</v>
      </c>
      <c r="C4619" t="s">
        <v>1</v>
      </c>
    </row>
    <row r="4620" spans="1:3" x14ac:dyDescent="0.2">
      <c r="A4620" t="s">
        <v>4369</v>
      </c>
      <c r="B4620" t="str">
        <f>"13513618631"</f>
        <v>13513618631</v>
      </c>
      <c r="C4620" t="s">
        <v>1</v>
      </c>
    </row>
    <row r="4621" spans="1:3" x14ac:dyDescent="0.2">
      <c r="A4621" t="s">
        <v>4369</v>
      </c>
      <c r="B4621" t="str">
        <f>"15909651001"</f>
        <v>15909651001</v>
      </c>
      <c r="C4621" t="s">
        <v>1</v>
      </c>
    </row>
    <row r="4622" spans="1:3" x14ac:dyDescent="0.2">
      <c r="A4622" t="s">
        <v>4369</v>
      </c>
      <c r="B4622" t="str">
        <f>"13645648866"</f>
        <v>13645648866</v>
      </c>
      <c r="C4622" t="s">
        <v>1</v>
      </c>
    </row>
    <row r="4623" spans="1:3" x14ac:dyDescent="0.2">
      <c r="A4623" t="s">
        <v>4369</v>
      </c>
      <c r="B4623" t="str">
        <f>"13569152951"</f>
        <v>13569152951</v>
      </c>
      <c r="C4623" t="s">
        <v>1</v>
      </c>
    </row>
    <row r="4624" spans="1:3" x14ac:dyDescent="0.2">
      <c r="A4624" t="s">
        <v>4369</v>
      </c>
      <c r="B4624" t="str">
        <f>"13659087049"</f>
        <v>13659087049</v>
      </c>
      <c r="C4624" t="s">
        <v>1</v>
      </c>
    </row>
    <row r="4625" spans="1:3" x14ac:dyDescent="0.2">
      <c r="A4625" t="s">
        <v>4369</v>
      </c>
      <c r="B4625" t="str">
        <f>"15038665966"</f>
        <v>15038665966</v>
      </c>
      <c r="C4625" t="s">
        <v>1</v>
      </c>
    </row>
    <row r="4626" spans="1:3" x14ac:dyDescent="0.2">
      <c r="A4626" t="s">
        <v>4369</v>
      </c>
      <c r="B4626" t="str">
        <f>"15271956026"</f>
        <v>15271956026</v>
      </c>
      <c r="C4626" t="s">
        <v>1</v>
      </c>
    </row>
    <row r="4627" spans="1:3" x14ac:dyDescent="0.2">
      <c r="A4627" t="s">
        <v>4369</v>
      </c>
      <c r="B4627" t="str">
        <f>"15824150713"</f>
        <v>15824150713</v>
      </c>
      <c r="C4627" t="s">
        <v>1</v>
      </c>
    </row>
    <row r="4628" spans="1:3" x14ac:dyDescent="0.2">
      <c r="A4628" t="s">
        <v>4369</v>
      </c>
      <c r="B4628" t="str">
        <f>"15062989136"</f>
        <v>15062989136</v>
      </c>
      <c r="C4628" t="s">
        <v>1</v>
      </c>
    </row>
    <row r="4629" spans="1:3" x14ac:dyDescent="0.2">
      <c r="A4629" t="s">
        <v>4369</v>
      </c>
      <c r="B4629" t="str">
        <f>"13526748911"</f>
        <v>13526748911</v>
      </c>
      <c r="C4629" t="s">
        <v>1</v>
      </c>
    </row>
    <row r="4630" spans="1:3" x14ac:dyDescent="0.2">
      <c r="A4630" t="s">
        <v>4379</v>
      </c>
      <c r="B4630" t="str">
        <f>"15812132271"</f>
        <v>15812132271</v>
      </c>
      <c r="C4630" t="s">
        <v>1</v>
      </c>
    </row>
    <row r="4631" spans="1:3" x14ac:dyDescent="0.2">
      <c r="A4631" t="s">
        <v>4369</v>
      </c>
      <c r="B4631" t="str">
        <f>"13907956137"</f>
        <v>13907956137</v>
      </c>
      <c r="C4631" t="s">
        <v>1</v>
      </c>
    </row>
    <row r="4632" spans="1:3" x14ac:dyDescent="0.2">
      <c r="A4632" t="s">
        <v>4369</v>
      </c>
      <c r="B4632" t="str">
        <f>"18786347469"</f>
        <v>18786347469</v>
      </c>
      <c r="C4632" t="s">
        <v>1</v>
      </c>
    </row>
    <row r="4633" spans="1:3" x14ac:dyDescent="0.2">
      <c r="A4633" t="s">
        <v>4380</v>
      </c>
      <c r="B4633" t="str">
        <f>"15039378193"</f>
        <v>15039378193</v>
      </c>
      <c r="C4633" t="s">
        <v>1</v>
      </c>
    </row>
    <row r="4634" spans="1:3" x14ac:dyDescent="0.2">
      <c r="A4634" t="s">
        <v>4369</v>
      </c>
      <c r="B4634" t="str">
        <f>"18722671915"</f>
        <v>18722671915</v>
      </c>
      <c r="C4634" t="s">
        <v>1</v>
      </c>
    </row>
    <row r="4635" spans="1:3" x14ac:dyDescent="0.2">
      <c r="A4635" t="s">
        <v>4369</v>
      </c>
      <c r="B4635" t="str">
        <f>"13893056958"</f>
        <v>13893056958</v>
      </c>
      <c r="C4635" t="s">
        <v>1</v>
      </c>
    </row>
    <row r="4636" spans="1:3" x14ac:dyDescent="0.2">
      <c r="A4636" t="s">
        <v>4369</v>
      </c>
      <c r="B4636" t="str">
        <f>"18215112267"</f>
        <v>18215112267</v>
      </c>
      <c r="C4636" t="s">
        <v>1</v>
      </c>
    </row>
    <row r="4637" spans="1:3" x14ac:dyDescent="0.2">
      <c r="A4637" t="s">
        <v>4369</v>
      </c>
      <c r="B4637" t="str">
        <f>"15006381925"</f>
        <v>15006381925</v>
      </c>
      <c r="C4637" t="s">
        <v>1</v>
      </c>
    </row>
    <row r="4638" spans="1:3" x14ac:dyDescent="0.2">
      <c r="A4638" t="s">
        <v>4369</v>
      </c>
      <c r="B4638" t="str">
        <f>"13983662189"</f>
        <v>13983662189</v>
      </c>
      <c r="C4638" t="s">
        <v>1</v>
      </c>
    </row>
    <row r="4639" spans="1:3" x14ac:dyDescent="0.2">
      <c r="A4639" t="s">
        <v>4369</v>
      </c>
      <c r="B4639" t="str">
        <f>"13865914982"</f>
        <v>13865914982</v>
      </c>
      <c r="C4639" t="s">
        <v>1</v>
      </c>
    </row>
    <row r="4640" spans="1:3" x14ac:dyDescent="0.2">
      <c r="A4640" t="s">
        <v>4381</v>
      </c>
      <c r="B4640" t="str">
        <f>"13976627289"</f>
        <v>13976627289</v>
      </c>
      <c r="C4640" t="s">
        <v>1</v>
      </c>
    </row>
    <row r="4641" spans="1:3" x14ac:dyDescent="0.2">
      <c r="A4641" t="s">
        <v>4369</v>
      </c>
      <c r="B4641" t="str">
        <f>"13871908277"</f>
        <v>13871908277</v>
      </c>
      <c r="C4641" t="s">
        <v>1</v>
      </c>
    </row>
    <row r="4642" spans="1:3" x14ac:dyDescent="0.2">
      <c r="A4642" t="s">
        <v>4369</v>
      </c>
      <c r="B4642" t="str">
        <f>"13777761259"</f>
        <v>13777761259</v>
      </c>
      <c r="C4642" t="s">
        <v>1</v>
      </c>
    </row>
    <row r="4643" spans="1:3" x14ac:dyDescent="0.2">
      <c r="A4643" t="s">
        <v>4369</v>
      </c>
      <c r="B4643" t="str">
        <f>"18231385677"</f>
        <v>18231385677</v>
      </c>
      <c r="C4643" t="s">
        <v>1</v>
      </c>
    </row>
    <row r="4644" spans="1:3" x14ac:dyDescent="0.2">
      <c r="A4644" t="s">
        <v>4369</v>
      </c>
      <c r="B4644" t="str">
        <f>"15750554000"</f>
        <v>15750554000</v>
      </c>
      <c r="C4644" t="s">
        <v>1</v>
      </c>
    </row>
    <row r="4645" spans="1:3" x14ac:dyDescent="0.2">
      <c r="A4645" t="s">
        <v>4369</v>
      </c>
      <c r="B4645" t="str">
        <f>"13957763986"</f>
        <v>13957763986</v>
      </c>
      <c r="C4645" t="s">
        <v>1</v>
      </c>
    </row>
    <row r="4646" spans="1:3" x14ac:dyDescent="0.2">
      <c r="A4646" t="s">
        <v>4369</v>
      </c>
      <c r="B4646" t="str">
        <f>"13511307970"</f>
        <v>13511307970</v>
      </c>
      <c r="C4646" t="s">
        <v>1</v>
      </c>
    </row>
    <row r="4647" spans="1:3" x14ac:dyDescent="0.2">
      <c r="A4647" t="s">
        <v>4369</v>
      </c>
      <c r="B4647" t="str">
        <f>"18200434012"</f>
        <v>18200434012</v>
      </c>
      <c r="C4647" t="s">
        <v>1</v>
      </c>
    </row>
    <row r="4648" spans="1:3" x14ac:dyDescent="0.2">
      <c r="A4648" t="s">
        <v>4369</v>
      </c>
      <c r="B4648" t="str">
        <f>"13861935003"</f>
        <v>13861935003</v>
      </c>
      <c r="C4648" t="s">
        <v>1</v>
      </c>
    </row>
    <row r="4649" spans="1:3" x14ac:dyDescent="0.2">
      <c r="A4649" t="s">
        <v>4369</v>
      </c>
      <c r="B4649" t="str">
        <f>"18322775887"</f>
        <v>18322775887</v>
      </c>
      <c r="C4649" t="s">
        <v>1</v>
      </c>
    </row>
    <row r="4650" spans="1:3" x14ac:dyDescent="0.2">
      <c r="A4650" t="s">
        <v>4369</v>
      </c>
      <c r="B4650" t="str">
        <f>"13901729742"</f>
        <v>13901729742</v>
      </c>
      <c r="C4650" t="s">
        <v>1</v>
      </c>
    </row>
    <row r="4651" spans="1:3" x14ac:dyDescent="0.2">
      <c r="A4651" t="s">
        <v>4369</v>
      </c>
      <c r="B4651" t="str">
        <f>"15716773256"</f>
        <v>15716773256</v>
      </c>
      <c r="C4651" t="s">
        <v>1</v>
      </c>
    </row>
    <row r="4652" spans="1:3" x14ac:dyDescent="0.2">
      <c r="A4652" t="s">
        <v>4382</v>
      </c>
      <c r="B4652" t="str">
        <f>"15532798915"</f>
        <v>15532798915</v>
      </c>
      <c r="C4652" t="s">
        <v>1</v>
      </c>
    </row>
    <row r="4653" spans="1:3" x14ac:dyDescent="0.2">
      <c r="A4653" t="s">
        <v>4369</v>
      </c>
      <c r="B4653" t="str">
        <f>"15270604815"</f>
        <v>15270604815</v>
      </c>
      <c r="C4653" t="s">
        <v>1</v>
      </c>
    </row>
    <row r="4654" spans="1:3" x14ac:dyDescent="0.2">
      <c r="A4654" t="s">
        <v>4369</v>
      </c>
      <c r="B4654" t="str">
        <f>"18702104450"</f>
        <v>18702104450</v>
      </c>
      <c r="C4654" t="s">
        <v>1</v>
      </c>
    </row>
    <row r="4655" spans="1:3" x14ac:dyDescent="0.2">
      <c r="A4655" t="s">
        <v>4369</v>
      </c>
      <c r="B4655" t="str">
        <f>"13948532516"</f>
        <v>13948532516</v>
      </c>
      <c r="C4655" t="s">
        <v>1</v>
      </c>
    </row>
    <row r="4656" spans="1:3" x14ac:dyDescent="0.2">
      <c r="A4656" t="s">
        <v>4369</v>
      </c>
      <c r="B4656" t="str">
        <f>"15906801225"</f>
        <v>15906801225</v>
      </c>
      <c r="C4656" t="s">
        <v>1</v>
      </c>
    </row>
    <row r="4657" spans="1:3" x14ac:dyDescent="0.2">
      <c r="A4657" t="s">
        <v>4369</v>
      </c>
      <c r="B4657" t="str">
        <f>"18357459733"</f>
        <v>18357459733</v>
      </c>
      <c r="C4657" t="s">
        <v>1</v>
      </c>
    </row>
    <row r="4658" spans="1:3" x14ac:dyDescent="0.2">
      <c r="A4658" t="s">
        <v>4369</v>
      </c>
      <c r="B4658" t="str">
        <f>"13886519344"</f>
        <v>13886519344</v>
      </c>
      <c r="C4658" t="s">
        <v>1</v>
      </c>
    </row>
    <row r="4659" spans="1:3" x14ac:dyDescent="0.2">
      <c r="A4659" t="s">
        <v>4369</v>
      </c>
      <c r="B4659" t="str">
        <f>"13788044965"</f>
        <v>13788044965</v>
      </c>
      <c r="C4659" t="s">
        <v>1</v>
      </c>
    </row>
    <row r="4660" spans="1:3" x14ac:dyDescent="0.2">
      <c r="A4660" t="s">
        <v>4369</v>
      </c>
      <c r="B4660" t="str">
        <f>"13818413614"</f>
        <v>13818413614</v>
      </c>
      <c r="C4660" t="s">
        <v>1</v>
      </c>
    </row>
    <row r="4661" spans="1:3" x14ac:dyDescent="0.2">
      <c r="A4661" t="s">
        <v>4369</v>
      </c>
      <c r="B4661" t="str">
        <f>"18377893176"</f>
        <v>18377893176</v>
      </c>
      <c r="C4661" t="s">
        <v>1</v>
      </c>
    </row>
    <row r="4662" spans="1:3" x14ac:dyDescent="0.2">
      <c r="A4662" t="s">
        <v>4369</v>
      </c>
      <c r="B4662" t="str">
        <f>"17858210263"</f>
        <v>17858210263</v>
      </c>
      <c r="C4662" t="s">
        <v>1</v>
      </c>
    </row>
    <row r="4663" spans="1:3" x14ac:dyDescent="0.2">
      <c r="A4663" t="s">
        <v>4383</v>
      </c>
      <c r="B4663" t="str">
        <f>"13569734704"</f>
        <v>13569734704</v>
      </c>
      <c r="C4663" t="s">
        <v>1</v>
      </c>
    </row>
    <row r="4664" spans="1:3" x14ac:dyDescent="0.2">
      <c r="A4664" t="s">
        <v>4369</v>
      </c>
      <c r="B4664" t="str">
        <f>"15002527655"</f>
        <v>15002527655</v>
      </c>
      <c r="C4664" t="s">
        <v>1</v>
      </c>
    </row>
    <row r="4665" spans="1:3" x14ac:dyDescent="0.2">
      <c r="A4665" t="s">
        <v>4369</v>
      </c>
      <c r="B4665" t="str">
        <f>"13676765215"</f>
        <v>13676765215</v>
      </c>
      <c r="C4665" t="s">
        <v>1</v>
      </c>
    </row>
    <row r="4666" spans="1:3" x14ac:dyDescent="0.2">
      <c r="A4666" t="s">
        <v>4369</v>
      </c>
      <c r="B4666" t="str">
        <f>"18202541678"</f>
        <v>18202541678</v>
      </c>
      <c r="C4666" t="s">
        <v>1</v>
      </c>
    </row>
    <row r="4667" spans="1:3" x14ac:dyDescent="0.2">
      <c r="A4667" t="s">
        <v>4369</v>
      </c>
      <c r="B4667" t="str">
        <f>"13517518718"</f>
        <v>13517518718</v>
      </c>
      <c r="C4667" t="s">
        <v>1</v>
      </c>
    </row>
    <row r="4668" spans="1:3" x14ac:dyDescent="0.2">
      <c r="A4668" t="s">
        <v>4369</v>
      </c>
      <c r="B4668" t="str">
        <f>"18321086850"</f>
        <v>18321086850</v>
      </c>
      <c r="C4668" t="s">
        <v>1</v>
      </c>
    </row>
    <row r="4669" spans="1:3" x14ac:dyDescent="0.2">
      <c r="A4669" t="s">
        <v>4384</v>
      </c>
      <c r="B4669" t="str">
        <f>"18387727797"</f>
        <v>18387727797</v>
      </c>
      <c r="C4669" t="s">
        <v>1</v>
      </c>
    </row>
    <row r="4670" spans="1:3" x14ac:dyDescent="0.2">
      <c r="A4670" t="s">
        <v>4369</v>
      </c>
      <c r="B4670" t="str">
        <f>"13768998093"</f>
        <v>13768998093</v>
      </c>
      <c r="C4670" t="s">
        <v>1</v>
      </c>
    </row>
    <row r="4671" spans="1:3" x14ac:dyDescent="0.2">
      <c r="A4671" t="s">
        <v>4369</v>
      </c>
      <c r="B4671" t="str">
        <f>"13867811590"</f>
        <v>13867811590</v>
      </c>
      <c r="C4671" t="s">
        <v>1</v>
      </c>
    </row>
    <row r="4672" spans="1:3" x14ac:dyDescent="0.2">
      <c r="A4672" t="s">
        <v>4369</v>
      </c>
      <c r="B4672" t="str">
        <f>"13935628176"</f>
        <v>13935628176</v>
      </c>
      <c r="C4672" t="s">
        <v>1</v>
      </c>
    </row>
    <row r="4673" spans="1:3" x14ac:dyDescent="0.2">
      <c r="A4673" t="s">
        <v>4369</v>
      </c>
      <c r="B4673" t="str">
        <f>"13551068643"</f>
        <v>13551068643</v>
      </c>
      <c r="C4673" t="s">
        <v>1</v>
      </c>
    </row>
    <row r="4674" spans="1:3" x14ac:dyDescent="0.2">
      <c r="A4674" t="s">
        <v>4369</v>
      </c>
      <c r="B4674" t="str">
        <f>"15140813007"</f>
        <v>15140813007</v>
      </c>
      <c r="C4674" t="s">
        <v>1</v>
      </c>
    </row>
    <row r="4675" spans="1:3" x14ac:dyDescent="0.2">
      <c r="A4675" t="s">
        <v>4369</v>
      </c>
      <c r="B4675" t="str">
        <f>"18790957299"</f>
        <v>18790957299</v>
      </c>
      <c r="C4675" t="s">
        <v>1</v>
      </c>
    </row>
    <row r="4676" spans="1:3" x14ac:dyDescent="0.2">
      <c r="A4676" t="s">
        <v>4369</v>
      </c>
      <c r="B4676" t="str">
        <f>"13783220270"</f>
        <v>13783220270</v>
      </c>
      <c r="C4676" t="s">
        <v>1</v>
      </c>
    </row>
    <row r="4677" spans="1:3" x14ac:dyDescent="0.2">
      <c r="A4677" t="s">
        <v>4369</v>
      </c>
      <c r="B4677" t="str">
        <f>"13634944471"</f>
        <v>13634944471</v>
      </c>
      <c r="C4677" t="s">
        <v>1</v>
      </c>
    </row>
    <row r="4678" spans="1:3" x14ac:dyDescent="0.2">
      <c r="A4678" t="s">
        <v>4369</v>
      </c>
      <c r="B4678" t="str">
        <f>"18779603625"</f>
        <v>18779603625</v>
      </c>
      <c r="C4678" t="s">
        <v>1</v>
      </c>
    </row>
    <row r="4679" spans="1:3" x14ac:dyDescent="0.2">
      <c r="A4679" t="s">
        <v>4369</v>
      </c>
      <c r="B4679" t="str">
        <f>"15158393498"</f>
        <v>15158393498</v>
      </c>
      <c r="C4679" t="s">
        <v>1</v>
      </c>
    </row>
    <row r="4680" spans="1:3" x14ac:dyDescent="0.2">
      <c r="A4680" t="s">
        <v>4369</v>
      </c>
      <c r="B4680" t="str">
        <f>"18754214000"</f>
        <v>18754214000</v>
      </c>
      <c r="C4680" t="s">
        <v>1</v>
      </c>
    </row>
    <row r="4681" spans="1:3" x14ac:dyDescent="0.2">
      <c r="A4681" t="s">
        <v>4369</v>
      </c>
      <c r="B4681" t="str">
        <f>"18877381997"</f>
        <v>18877381997</v>
      </c>
      <c r="C4681" t="s">
        <v>1</v>
      </c>
    </row>
    <row r="4682" spans="1:3" x14ac:dyDescent="0.2">
      <c r="A4682" t="s">
        <v>4369</v>
      </c>
      <c r="B4682" t="str">
        <f>"15271848795"</f>
        <v>15271848795</v>
      </c>
      <c r="C4682" t="s">
        <v>1</v>
      </c>
    </row>
    <row r="4683" spans="1:3" x14ac:dyDescent="0.2">
      <c r="A4683" t="s">
        <v>4369</v>
      </c>
      <c r="B4683" t="str">
        <f>"15708816213"</f>
        <v>15708816213</v>
      </c>
      <c r="C4683" t="s">
        <v>1</v>
      </c>
    </row>
    <row r="4684" spans="1:3" x14ac:dyDescent="0.2">
      <c r="A4684" t="s">
        <v>4369</v>
      </c>
      <c r="B4684" t="str">
        <f>"13605543574"</f>
        <v>13605543574</v>
      </c>
      <c r="C4684" t="s">
        <v>1</v>
      </c>
    </row>
    <row r="4685" spans="1:3" x14ac:dyDescent="0.2">
      <c r="A4685" t="s">
        <v>4369</v>
      </c>
      <c r="B4685" t="str">
        <f>"15104914746"</f>
        <v>15104914746</v>
      </c>
      <c r="C4685" t="s">
        <v>1</v>
      </c>
    </row>
    <row r="4686" spans="1:3" x14ac:dyDescent="0.2">
      <c r="A4686" t="s">
        <v>4369</v>
      </c>
      <c r="B4686" t="str">
        <f>"15171454548"</f>
        <v>15171454548</v>
      </c>
      <c r="C4686" t="s">
        <v>1</v>
      </c>
    </row>
    <row r="4687" spans="1:3" x14ac:dyDescent="0.2">
      <c r="A4687" t="s">
        <v>4369</v>
      </c>
      <c r="B4687" t="str">
        <f>"13406019189"</f>
        <v>13406019189</v>
      </c>
      <c r="C4687" t="s">
        <v>1</v>
      </c>
    </row>
    <row r="4688" spans="1:3" x14ac:dyDescent="0.2">
      <c r="A4688" t="s">
        <v>4369</v>
      </c>
      <c r="B4688" t="str">
        <f>"15962561698"</f>
        <v>15962561698</v>
      </c>
      <c r="C4688" t="s">
        <v>1</v>
      </c>
    </row>
    <row r="4689" spans="1:3" x14ac:dyDescent="0.2">
      <c r="A4689" t="s">
        <v>4369</v>
      </c>
      <c r="B4689" t="str">
        <f>"13856641573"</f>
        <v>13856641573</v>
      </c>
      <c r="C4689" t="s">
        <v>1</v>
      </c>
    </row>
    <row r="4690" spans="1:3" x14ac:dyDescent="0.2">
      <c r="A4690" t="s">
        <v>4369</v>
      </c>
      <c r="B4690" t="str">
        <f>"15213188383"</f>
        <v>15213188383</v>
      </c>
      <c r="C4690" t="s">
        <v>1</v>
      </c>
    </row>
    <row r="4691" spans="1:3" x14ac:dyDescent="0.2">
      <c r="A4691" t="s">
        <v>4369</v>
      </c>
      <c r="B4691" t="str">
        <f>"15193723868"</f>
        <v>15193723868</v>
      </c>
      <c r="C4691" t="s">
        <v>1</v>
      </c>
    </row>
    <row r="4692" spans="1:3" x14ac:dyDescent="0.2">
      <c r="A4692" t="s">
        <v>4369</v>
      </c>
      <c r="B4692" t="str">
        <f>"18269771249"</f>
        <v>18269771249</v>
      </c>
      <c r="C4692" t="s">
        <v>1</v>
      </c>
    </row>
    <row r="4693" spans="1:3" x14ac:dyDescent="0.2">
      <c r="A4693" t="s">
        <v>4385</v>
      </c>
      <c r="B4693" t="str">
        <f>"18357861660"</f>
        <v>18357861660</v>
      </c>
      <c r="C4693" t="s">
        <v>1</v>
      </c>
    </row>
    <row r="4694" spans="1:3" x14ac:dyDescent="0.2">
      <c r="A4694" t="s">
        <v>4369</v>
      </c>
      <c r="B4694" t="str">
        <f>"18875829697"</f>
        <v>18875829697</v>
      </c>
      <c r="C4694" t="s">
        <v>1</v>
      </c>
    </row>
    <row r="4695" spans="1:3" x14ac:dyDescent="0.2">
      <c r="A4695" t="s">
        <v>4369</v>
      </c>
      <c r="B4695" t="str">
        <f>"13508618480"</f>
        <v>13508618480</v>
      </c>
      <c r="C4695" t="s">
        <v>1</v>
      </c>
    </row>
    <row r="4696" spans="1:3" x14ac:dyDescent="0.2">
      <c r="A4696" t="s">
        <v>4369</v>
      </c>
      <c r="B4696" t="str">
        <f>"13905499418"</f>
        <v>13905499418</v>
      </c>
      <c r="C4696" t="s">
        <v>1</v>
      </c>
    </row>
    <row r="4697" spans="1:3" x14ac:dyDescent="0.2">
      <c r="A4697" t="s">
        <v>4369</v>
      </c>
      <c r="B4697" t="str">
        <f>"13588454592"</f>
        <v>13588454592</v>
      </c>
      <c r="C4697" t="s">
        <v>1</v>
      </c>
    </row>
    <row r="4698" spans="1:3" x14ac:dyDescent="0.2">
      <c r="A4698" t="s">
        <v>4369</v>
      </c>
      <c r="B4698" t="str">
        <f>"15902430555"</f>
        <v>15902430555</v>
      </c>
      <c r="C4698" t="s">
        <v>1</v>
      </c>
    </row>
    <row r="4699" spans="1:3" x14ac:dyDescent="0.2">
      <c r="A4699" t="s">
        <v>4369</v>
      </c>
      <c r="B4699" t="str">
        <f>"15033468518"</f>
        <v>15033468518</v>
      </c>
      <c r="C4699" t="s">
        <v>1</v>
      </c>
    </row>
    <row r="4700" spans="1:3" x14ac:dyDescent="0.2">
      <c r="A4700" t="s">
        <v>4369</v>
      </c>
      <c r="B4700" t="str">
        <f>"15881991619"</f>
        <v>15881991619</v>
      </c>
      <c r="C4700" t="s">
        <v>1</v>
      </c>
    </row>
    <row r="4701" spans="1:3" x14ac:dyDescent="0.2">
      <c r="A4701" t="s">
        <v>1928</v>
      </c>
      <c r="B4701" t="str">
        <f>"18232888823"</f>
        <v>18232888823</v>
      </c>
      <c r="C4701" t="s">
        <v>1</v>
      </c>
    </row>
    <row r="4702" spans="1:3" x14ac:dyDescent="0.2">
      <c r="A4702" t="s">
        <v>4369</v>
      </c>
      <c r="B4702" t="str">
        <f>"13985149240"</f>
        <v>13985149240</v>
      </c>
      <c r="C4702" t="s">
        <v>1</v>
      </c>
    </row>
    <row r="4703" spans="1:3" x14ac:dyDescent="0.2">
      <c r="A4703" t="s">
        <v>4369</v>
      </c>
      <c r="B4703" t="str">
        <f>"13464576617"</f>
        <v>13464576617</v>
      </c>
      <c r="C4703" t="s">
        <v>1</v>
      </c>
    </row>
    <row r="4704" spans="1:3" x14ac:dyDescent="0.2">
      <c r="A4704" t="s">
        <v>4386</v>
      </c>
      <c r="B4704" t="str">
        <f>"15287559189"</f>
        <v>15287559189</v>
      </c>
      <c r="C4704" t="s">
        <v>1</v>
      </c>
    </row>
    <row r="4705" spans="1:3" x14ac:dyDescent="0.2">
      <c r="A4705" t="s">
        <v>4369</v>
      </c>
      <c r="B4705" t="str">
        <f>"13572257397"</f>
        <v>13572257397</v>
      </c>
      <c r="C4705" t="s">
        <v>1</v>
      </c>
    </row>
    <row r="4706" spans="1:3" x14ac:dyDescent="0.2">
      <c r="A4706" t="s">
        <v>4369</v>
      </c>
      <c r="B4706" t="str">
        <f>"18314402596"</f>
        <v>18314402596</v>
      </c>
      <c r="C4706" t="s">
        <v>1</v>
      </c>
    </row>
    <row r="4707" spans="1:3" x14ac:dyDescent="0.2">
      <c r="A4707" t="s">
        <v>4369</v>
      </c>
      <c r="B4707" t="str">
        <f>"15198758516"</f>
        <v>15198758516</v>
      </c>
      <c r="C4707" t="s">
        <v>1</v>
      </c>
    </row>
    <row r="4708" spans="1:3" x14ac:dyDescent="0.2">
      <c r="A4708" t="s">
        <v>4369</v>
      </c>
      <c r="B4708" t="str">
        <f>"15055701513"</f>
        <v>15055701513</v>
      </c>
      <c r="C4708" t="s">
        <v>1</v>
      </c>
    </row>
    <row r="4709" spans="1:3" x14ac:dyDescent="0.2">
      <c r="A4709" t="s">
        <v>4369</v>
      </c>
      <c r="B4709" t="str">
        <f>"15117398325"</f>
        <v>15117398325</v>
      </c>
      <c r="C4709" t="s">
        <v>1</v>
      </c>
    </row>
    <row r="4710" spans="1:3" x14ac:dyDescent="0.2">
      <c r="A4710" t="s">
        <v>4369</v>
      </c>
      <c r="B4710" t="str">
        <f>"13947202444"</f>
        <v>13947202444</v>
      </c>
      <c r="C4710" t="s">
        <v>1</v>
      </c>
    </row>
    <row r="4711" spans="1:3" x14ac:dyDescent="0.2">
      <c r="A4711" t="s">
        <v>4369</v>
      </c>
      <c r="B4711" t="str">
        <f>"13769657668"</f>
        <v>13769657668</v>
      </c>
      <c r="C4711" t="s">
        <v>1</v>
      </c>
    </row>
    <row r="4712" spans="1:3" x14ac:dyDescent="0.2">
      <c r="A4712" t="s">
        <v>4369</v>
      </c>
      <c r="B4712" t="str">
        <f>"13935852951"</f>
        <v>13935852951</v>
      </c>
      <c r="C4712" t="s">
        <v>1</v>
      </c>
    </row>
    <row r="4713" spans="1:3" x14ac:dyDescent="0.2">
      <c r="A4713" t="s">
        <v>4369</v>
      </c>
      <c r="B4713" t="str">
        <f>"13504900989"</f>
        <v>13504900989</v>
      </c>
      <c r="C4713" t="s">
        <v>1</v>
      </c>
    </row>
    <row r="4714" spans="1:3" x14ac:dyDescent="0.2">
      <c r="A4714" t="s">
        <v>4369</v>
      </c>
      <c r="B4714" t="str">
        <f>"15248574400"</f>
        <v>15248574400</v>
      </c>
      <c r="C4714" t="s">
        <v>1</v>
      </c>
    </row>
    <row r="4715" spans="1:3" x14ac:dyDescent="0.2">
      <c r="A4715" t="s">
        <v>4369</v>
      </c>
      <c r="B4715" t="str">
        <f>"18371732528"</f>
        <v>18371732528</v>
      </c>
      <c r="C4715" t="s">
        <v>1</v>
      </c>
    </row>
    <row r="4716" spans="1:3" x14ac:dyDescent="0.2">
      <c r="A4716" t="s">
        <v>4369</v>
      </c>
      <c r="B4716" t="str">
        <f>"15047354183"</f>
        <v>15047354183</v>
      </c>
      <c r="C4716" t="s">
        <v>1</v>
      </c>
    </row>
    <row r="4717" spans="1:3" x14ac:dyDescent="0.2">
      <c r="A4717" t="s">
        <v>4369</v>
      </c>
      <c r="B4717" t="str">
        <f>"13888056776"</f>
        <v>13888056776</v>
      </c>
      <c r="C4717" t="s">
        <v>1</v>
      </c>
    </row>
    <row r="4718" spans="1:3" x14ac:dyDescent="0.2">
      <c r="A4718" t="s">
        <v>4369</v>
      </c>
      <c r="B4718" t="str">
        <f>"13550001552"</f>
        <v>13550001552</v>
      </c>
      <c r="C4718" t="s">
        <v>1</v>
      </c>
    </row>
    <row r="4719" spans="1:3" x14ac:dyDescent="0.2">
      <c r="A4719" t="s">
        <v>4369</v>
      </c>
      <c r="B4719" t="str">
        <f>"15947232939"</f>
        <v>15947232939</v>
      </c>
      <c r="C4719" t="s">
        <v>1</v>
      </c>
    </row>
    <row r="4720" spans="1:3" x14ac:dyDescent="0.2">
      <c r="A4720" t="s">
        <v>4369</v>
      </c>
      <c r="B4720" t="str">
        <f>"17874154201"</f>
        <v>17874154201</v>
      </c>
      <c r="C4720" t="s">
        <v>1</v>
      </c>
    </row>
    <row r="4721" spans="1:3" x14ac:dyDescent="0.2">
      <c r="A4721" t="s">
        <v>4387</v>
      </c>
      <c r="B4721" t="str">
        <f>"15134219079"</f>
        <v>15134219079</v>
      </c>
      <c r="C4721" t="s">
        <v>1</v>
      </c>
    </row>
    <row r="4722" spans="1:3" x14ac:dyDescent="0.2">
      <c r="A4722" t="s">
        <v>4369</v>
      </c>
      <c r="B4722" t="str">
        <f>"15276460466"</f>
        <v>15276460466</v>
      </c>
      <c r="C4722" t="s">
        <v>1</v>
      </c>
    </row>
    <row r="4723" spans="1:3" x14ac:dyDescent="0.2">
      <c r="A4723" t="s">
        <v>4369</v>
      </c>
      <c r="B4723" t="str">
        <f>"15870814569"</f>
        <v>15870814569</v>
      </c>
      <c r="C4723" t="s">
        <v>1</v>
      </c>
    </row>
    <row r="4724" spans="1:3" x14ac:dyDescent="0.2">
      <c r="A4724" t="s">
        <v>4369</v>
      </c>
      <c r="B4724" t="str">
        <f>"18886315887"</f>
        <v>18886315887</v>
      </c>
      <c r="C4724" t="s">
        <v>1</v>
      </c>
    </row>
    <row r="4725" spans="1:3" x14ac:dyDescent="0.2">
      <c r="A4725" t="s">
        <v>4369</v>
      </c>
      <c r="B4725" t="str">
        <f>"15198983575"</f>
        <v>15198983575</v>
      </c>
      <c r="C4725" t="s">
        <v>1</v>
      </c>
    </row>
    <row r="4726" spans="1:3" x14ac:dyDescent="0.2">
      <c r="A4726" t="s">
        <v>4369</v>
      </c>
      <c r="B4726" t="str">
        <f>"15102820398"</f>
        <v>15102820398</v>
      </c>
      <c r="C4726" t="s">
        <v>1</v>
      </c>
    </row>
    <row r="4727" spans="1:3" x14ac:dyDescent="0.2">
      <c r="A4727" t="s">
        <v>4369</v>
      </c>
      <c r="B4727" t="str">
        <f>"13672206186"</f>
        <v>13672206186</v>
      </c>
      <c r="C4727" t="s">
        <v>1</v>
      </c>
    </row>
    <row r="4728" spans="1:3" x14ac:dyDescent="0.2">
      <c r="A4728" t="s">
        <v>4369</v>
      </c>
      <c r="B4728" t="str">
        <f>"15863522087"</f>
        <v>15863522087</v>
      </c>
      <c r="C4728" t="s">
        <v>1</v>
      </c>
    </row>
    <row r="4729" spans="1:3" x14ac:dyDescent="0.2">
      <c r="A4729" t="s">
        <v>4369</v>
      </c>
      <c r="B4729" t="str">
        <f>"13768759226"</f>
        <v>13768759226</v>
      </c>
      <c r="C4729" t="s">
        <v>1</v>
      </c>
    </row>
    <row r="4730" spans="1:3" x14ac:dyDescent="0.2">
      <c r="A4730" t="s">
        <v>4369</v>
      </c>
      <c r="B4730" t="str">
        <f>"13940981707"</f>
        <v>13940981707</v>
      </c>
      <c r="C4730" t="s">
        <v>1</v>
      </c>
    </row>
    <row r="4731" spans="1:3" x14ac:dyDescent="0.2">
      <c r="A4731" t="s">
        <v>4388</v>
      </c>
      <c r="B4731" t="str">
        <f>"15853147650"</f>
        <v>15853147650</v>
      </c>
      <c r="C4731" t="s">
        <v>1</v>
      </c>
    </row>
    <row r="4732" spans="1:3" x14ac:dyDescent="0.2">
      <c r="A4732" t="s">
        <v>4389</v>
      </c>
      <c r="B4732" t="str">
        <f>"13765291641"</f>
        <v>13765291641</v>
      </c>
      <c r="C4732" t="s">
        <v>1</v>
      </c>
    </row>
    <row r="4733" spans="1:3" x14ac:dyDescent="0.2">
      <c r="A4733" t="s">
        <v>4369</v>
      </c>
      <c r="B4733" t="str">
        <f>"18815065509"</f>
        <v>18815065509</v>
      </c>
      <c r="C4733" t="s">
        <v>1</v>
      </c>
    </row>
    <row r="4734" spans="1:3" x14ac:dyDescent="0.2">
      <c r="A4734" t="s">
        <v>4369</v>
      </c>
      <c r="B4734" t="str">
        <f>"18767687007"</f>
        <v>18767687007</v>
      </c>
      <c r="C4734" t="s">
        <v>1</v>
      </c>
    </row>
    <row r="4735" spans="1:3" x14ac:dyDescent="0.2">
      <c r="A4735" t="s">
        <v>4369</v>
      </c>
      <c r="B4735" t="str">
        <f>"13484520518"</f>
        <v>13484520518</v>
      </c>
      <c r="C4735" t="s">
        <v>1</v>
      </c>
    </row>
    <row r="4736" spans="1:3" x14ac:dyDescent="0.2">
      <c r="A4736" t="s">
        <v>4369</v>
      </c>
      <c r="B4736" t="str">
        <f>"18306936499"</f>
        <v>18306936499</v>
      </c>
      <c r="C4736" t="s">
        <v>1</v>
      </c>
    </row>
    <row r="4737" spans="1:3" x14ac:dyDescent="0.2">
      <c r="A4737" t="s">
        <v>4369</v>
      </c>
      <c r="B4737" t="str">
        <f>"13703821902"</f>
        <v>13703821902</v>
      </c>
      <c r="C4737" t="s">
        <v>1</v>
      </c>
    </row>
    <row r="4738" spans="1:3" x14ac:dyDescent="0.2">
      <c r="A4738" t="s">
        <v>4369</v>
      </c>
      <c r="B4738" t="str">
        <f>"13996282644"</f>
        <v>13996282644</v>
      </c>
      <c r="C4738" t="s">
        <v>1</v>
      </c>
    </row>
    <row r="4739" spans="1:3" x14ac:dyDescent="0.2">
      <c r="A4739" t="s">
        <v>4369</v>
      </c>
      <c r="B4739" t="str">
        <f>"15871828603"</f>
        <v>15871828603</v>
      </c>
      <c r="C4739" t="s">
        <v>1</v>
      </c>
    </row>
    <row r="4740" spans="1:3" x14ac:dyDescent="0.2">
      <c r="A4740" t="s">
        <v>4369</v>
      </c>
      <c r="B4740" t="str">
        <f>"15972318389"</f>
        <v>15972318389</v>
      </c>
      <c r="C4740" t="s">
        <v>1</v>
      </c>
    </row>
    <row r="4741" spans="1:3" x14ac:dyDescent="0.2">
      <c r="A4741" t="s">
        <v>4390</v>
      </c>
      <c r="B4741" t="str">
        <f>"18267116997"</f>
        <v>18267116997</v>
      </c>
      <c r="C4741" t="s">
        <v>1</v>
      </c>
    </row>
    <row r="4742" spans="1:3" x14ac:dyDescent="0.2">
      <c r="A4742" t="s">
        <v>4369</v>
      </c>
      <c r="B4742" t="str">
        <f>"15885576029"</f>
        <v>15885576029</v>
      </c>
      <c r="C4742" t="s">
        <v>1</v>
      </c>
    </row>
    <row r="4743" spans="1:3" x14ac:dyDescent="0.2">
      <c r="A4743" t="s">
        <v>4369</v>
      </c>
      <c r="B4743" t="str">
        <f>"18785252243"</f>
        <v>18785252243</v>
      </c>
      <c r="C4743" t="s">
        <v>1</v>
      </c>
    </row>
    <row r="4744" spans="1:3" x14ac:dyDescent="0.2">
      <c r="A4744" t="s">
        <v>4369</v>
      </c>
      <c r="B4744" t="str">
        <f>"13931582333"</f>
        <v>13931582333</v>
      </c>
      <c r="C4744" t="s">
        <v>1</v>
      </c>
    </row>
    <row r="4745" spans="1:3" x14ac:dyDescent="0.2">
      <c r="A4745" t="s">
        <v>4369</v>
      </c>
      <c r="B4745" t="str">
        <f>"15095613811"</f>
        <v>15095613811</v>
      </c>
      <c r="C4745" t="s">
        <v>1</v>
      </c>
    </row>
    <row r="4746" spans="1:3" x14ac:dyDescent="0.2">
      <c r="A4746" t="s">
        <v>4369</v>
      </c>
      <c r="B4746" t="str">
        <f>"15117838268"</f>
        <v>15117838268</v>
      </c>
      <c r="C4746" t="s">
        <v>1</v>
      </c>
    </row>
    <row r="4747" spans="1:3" x14ac:dyDescent="0.2">
      <c r="A4747" t="s">
        <v>4369</v>
      </c>
      <c r="B4747" t="str">
        <f>"13619632792"</f>
        <v>13619632792</v>
      </c>
      <c r="C4747" t="s">
        <v>1</v>
      </c>
    </row>
    <row r="4748" spans="1:3" x14ac:dyDescent="0.2">
      <c r="A4748" t="s">
        <v>4369</v>
      </c>
      <c r="B4748" t="str">
        <f>"15896539935"</f>
        <v>15896539935</v>
      </c>
      <c r="C4748" t="s">
        <v>1</v>
      </c>
    </row>
    <row r="4749" spans="1:3" x14ac:dyDescent="0.2">
      <c r="A4749" t="s">
        <v>4369</v>
      </c>
      <c r="B4749" t="str">
        <f>"13465585271"</f>
        <v>13465585271</v>
      </c>
      <c r="C4749" t="s">
        <v>1</v>
      </c>
    </row>
    <row r="4750" spans="1:3" x14ac:dyDescent="0.2">
      <c r="A4750" t="s">
        <v>4369</v>
      </c>
      <c r="B4750" t="str">
        <f>"15097785730"</f>
        <v>15097785730</v>
      </c>
      <c r="C4750" t="s">
        <v>1</v>
      </c>
    </row>
    <row r="4751" spans="1:3" x14ac:dyDescent="0.2">
      <c r="A4751" t="s">
        <v>4369</v>
      </c>
      <c r="B4751" t="str">
        <f>"13872871851"</f>
        <v>13872871851</v>
      </c>
      <c r="C4751" t="s">
        <v>1</v>
      </c>
    </row>
    <row r="4752" spans="1:3" x14ac:dyDescent="0.2">
      <c r="A4752" t="s">
        <v>4391</v>
      </c>
      <c r="B4752" t="str">
        <f>"13949954039"</f>
        <v>13949954039</v>
      </c>
      <c r="C4752" t="s">
        <v>1</v>
      </c>
    </row>
    <row r="4753" spans="1:3" x14ac:dyDescent="0.2">
      <c r="A4753" t="s">
        <v>4369</v>
      </c>
      <c r="B4753" t="str">
        <f>"18775788230"</f>
        <v>18775788230</v>
      </c>
      <c r="C4753" t="s">
        <v>1</v>
      </c>
    </row>
    <row r="4754" spans="1:3" x14ac:dyDescent="0.2">
      <c r="A4754" t="s">
        <v>4369</v>
      </c>
      <c r="B4754" t="str">
        <f>"15283000029"</f>
        <v>15283000029</v>
      </c>
      <c r="C4754" t="s">
        <v>1</v>
      </c>
    </row>
    <row r="4755" spans="1:3" x14ac:dyDescent="0.2">
      <c r="A4755" t="s">
        <v>4369</v>
      </c>
      <c r="B4755" t="str">
        <f>"15293058183"</f>
        <v>15293058183</v>
      </c>
      <c r="C4755" t="s">
        <v>1</v>
      </c>
    </row>
    <row r="4756" spans="1:3" x14ac:dyDescent="0.2">
      <c r="A4756" t="s">
        <v>4369</v>
      </c>
      <c r="B4756" t="str">
        <f>"13988767955"</f>
        <v>13988767955</v>
      </c>
      <c r="C4756" t="s">
        <v>1</v>
      </c>
    </row>
    <row r="4757" spans="1:3" x14ac:dyDescent="0.2">
      <c r="A4757" t="s">
        <v>4369</v>
      </c>
      <c r="B4757" t="str">
        <f>"13801400888"</f>
        <v>13801400888</v>
      </c>
      <c r="C4757" t="s">
        <v>1</v>
      </c>
    </row>
    <row r="4758" spans="1:3" x14ac:dyDescent="0.2">
      <c r="A4758" t="s">
        <v>4369</v>
      </c>
      <c r="B4758" t="str">
        <f>"15121511135"</f>
        <v>15121511135</v>
      </c>
      <c r="C4758" t="s">
        <v>1</v>
      </c>
    </row>
    <row r="4759" spans="1:3" x14ac:dyDescent="0.2">
      <c r="A4759" t="s">
        <v>4369</v>
      </c>
      <c r="B4759" t="str">
        <f>"13982925015"</f>
        <v>13982925015</v>
      </c>
      <c r="C4759" t="s">
        <v>1</v>
      </c>
    </row>
    <row r="4760" spans="1:3" x14ac:dyDescent="0.2">
      <c r="A4760" t="s">
        <v>4369</v>
      </c>
      <c r="B4760" t="str">
        <f>"13999476293"</f>
        <v>13999476293</v>
      </c>
      <c r="C4760" t="s">
        <v>1</v>
      </c>
    </row>
    <row r="4761" spans="1:3" x14ac:dyDescent="0.2">
      <c r="A4761" t="s">
        <v>4369</v>
      </c>
      <c r="B4761" t="str">
        <f>"13778660214"</f>
        <v>13778660214</v>
      </c>
      <c r="C4761" t="s">
        <v>1</v>
      </c>
    </row>
    <row r="4762" spans="1:3" x14ac:dyDescent="0.2">
      <c r="A4762" t="s">
        <v>4369</v>
      </c>
      <c r="B4762" t="str">
        <f>"13562827778"</f>
        <v>13562827778</v>
      </c>
      <c r="C4762" t="s">
        <v>1</v>
      </c>
    </row>
    <row r="4763" spans="1:3" x14ac:dyDescent="0.2">
      <c r="A4763" t="s">
        <v>4369</v>
      </c>
      <c r="B4763" t="str">
        <f>"15023011751"</f>
        <v>15023011751</v>
      </c>
      <c r="C4763" t="s">
        <v>1</v>
      </c>
    </row>
    <row r="4764" spans="1:3" x14ac:dyDescent="0.2">
      <c r="A4764" t="s">
        <v>4369</v>
      </c>
      <c r="B4764" t="str">
        <f>"13571650504"</f>
        <v>13571650504</v>
      </c>
      <c r="C4764" t="s">
        <v>1</v>
      </c>
    </row>
    <row r="4765" spans="1:3" x14ac:dyDescent="0.2">
      <c r="A4765" t="s">
        <v>4369</v>
      </c>
      <c r="B4765" t="str">
        <f>"15851827092"</f>
        <v>15851827092</v>
      </c>
      <c r="C4765" t="s">
        <v>1</v>
      </c>
    </row>
    <row r="4766" spans="1:3" x14ac:dyDescent="0.2">
      <c r="A4766" t="s">
        <v>4369</v>
      </c>
      <c r="B4766" t="str">
        <f>"15252896365"</f>
        <v>15252896365</v>
      </c>
      <c r="C4766" t="s">
        <v>1</v>
      </c>
    </row>
    <row r="4767" spans="1:3" x14ac:dyDescent="0.2">
      <c r="A4767" t="s">
        <v>4369</v>
      </c>
      <c r="B4767" t="str">
        <f>"18377904353"</f>
        <v>18377904353</v>
      </c>
      <c r="C4767" t="s">
        <v>1</v>
      </c>
    </row>
    <row r="4768" spans="1:3" x14ac:dyDescent="0.2">
      <c r="A4768" t="s">
        <v>4369</v>
      </c>
      <c r="B4768" t="str">
        <f>"13572312053"</f>
        <v>13572312053</v>
      </c>
      <c r="C4768" t="s">
        <v>1</v>
      </c>
    </row>
    <row r="4769" spans="1:3" x14ac:dyDescent="0.2">
      <c r="A4769" t="s">
        <v>4369</v>
      </c>
      <c r="B4769" t="str">
        <f>"18385071407"</f>
        <v>18385071407</v>
      </c>
      <c r="C4769" t="s">
        <v>1</v>
      </c>
    </row>
    <row r="4770" spans="1:3" x14ac:dyDescent="0.2">
      <c r="A4770" t="s">
        <v>4369</v>
      </c>
      <c r="B4770" t="str">
        <f>"13513100277"</f>
        <v>13513100277</v>
      </c>
      <c r="C4770" t="s">
        <v>1</v>
      </c>
    </row>
    <row r="4771" spans="1:3" x14ac:dyDescent="0.2">
      <c r="A4771" t="s">
        <v>4369</v>
      </c>
      <c r="B4771" t="str">
        <f>"18241138456"</f>
        <v>18241138456</v>
      </c>
      <c r="C4771" t="s">
        <v>1</v>
      </c>
    </row>
    <row r="4772" spans="1:3" x14ac:dyDescent="0.2">
      <c r="A4772" t="s">
        <v>4369</v>
      </c>
      <c r="B4772" t="str">
        <f>"13453612267"</f>
        <v>13453612267</v>
      </c>
      <c r="C4772" t="s">
        <v>1</v>
      </c>
    </row>
    <row r="4773" spans="1:3" x14ac:dyDescent="0.2">
      <c r="A4773" t="s">
        <v>4369</v>
      </c>
      <c r="B4773" t="str">
        <f>"13782125672"</f>
        <v>13782125672</v>
      </c>
      <c r="C4773" t="s">
        <v>1</v>
      </c>
    </row>
    <row r="4774" spans="1:3" x14ac:dyDescent="0.2">
      <c r="A4774" t="s">
        <v>4369</v>
      </c>
      <c r="B4774" t="str">
        <f>"15952855048"</f>
        <v>15952855048</v>
      </c>
      <c r="C4774" t="s">
        <v>1</v>
      </c>
    </row>
    <row r="4775" spans="1:3" x14ac:dyDescent="0.2">
      <c r="A4775" t="s">
        <v>4369</v>
      </c>
      <c r="B4775" t="str">
        <f>"18765159659"</f>
        <v>18765159659</v>
      </c>
      <c r="C4775" t="s">
        <v>1</v>
      </c>
    </row>
    <row r="4776" spans="1:3" x14ac:dyDescent="0.2">
      <c r="A4776" t="s">
        <v>4369</v>
      </c>
      <c r="B4776" t="str">
        <f>"15078180296"</f>
        <v>15078180296</v>
      </c>
      <c r="C4776" t="s">
        <v>1</v>
      </c>
    </row>
    <row r="4777" spans="1:3" x14ac:dyDescent="0.2">
      <c r="A4777" t="s">
        <v>4369</v>
      </c>
      <c r="B4777" t="str">
        <f>"15168229836"</f>
        <v>15168229836</v>
      </c>
      <c r="C4777" t="s">
        <v>1</v>
      </c>
    </row>
    <row r="4778" spans="1:3" x14ac:dyDescent="0.2">
      <c r="A4778" t="s">
        <v>4369</v>
      </c>
      <c r="B4778" t="str">
        <f>"13485257781"</f>
        <v>13485257781</v>
      </c>
      <c r="C4778" t="s">
        <v>1</v>
      </c>
    </row>
    <row r="4779" spans="1:3" x14ac:dyDescent="0.2">
      <c r="A4779" t="s">
        <v>4369</v>
      </c>
      <c r="B4779" t="str">
        <f>"15037056078"</f>
        <v>15037056078</v>
      </c>
      <c r="C4779" t="s">
        <v>1</v>
      </c>
    </row>
    <row r="4780" spans="1:3" x14ac:dyDescent="0.2">
      <c r="A4780" t="s">
        <v>4369</v>
      </c>
      <c r="B4780" t="str">
        <f>"15858690566"</f>
        <v>15858690566</v>
      </c>
      <c r="C4780" t="s">
        <v>1</v>
      </c>
    </row>
    <row r="4781" spans="1:3" x14ac:dyDescent="0.2">
      <c r="A4781" t="s">
        <v>4369</v>
      </c>
      <c r="B4781" t="str">
        <f>"18286651588"</f>
        <v>18286651588</v>
      </c>
      <c r="C4781" t="s">
        <v>1</v>
      </c>
    </row>
    <row r="4782" spans="1:3" x14ac:dyDescent="0.2">
      <c r="A4782" t="s">
        <v>4369</v>
      </c>
      <c r="B4782" t="str">
        <f>"18451939566"</f>
        <v>18451939566</v>
      </c>
      <c r="C4782" t="s">
        <v>1</v>
      </c>
    </row>
    <row r="4783" spans="1:3" x14ac:dyDescent="0.2">
      <c r="A4783" t="s">
        <v>4392</v>
      </c>
      <c r="B4783" t="str">
        <f>"13546304227"</f>
        <v>13546304227</v>
      </c>
      <c r="C4783" t="s">
        <v>1</v>
      </c>
    </row>
    <row r="4784" spans="1:3" x14ac:dyDescent="0.2">
      <c r="A4784" t="s">
        <v>4369</v>
      </c>
      <c r="B4784" t="str">
        <f>"13999882367"</f>
        <v>13999882367</v>
      </c>
      <c r="C4784" t="s">
        <v>1</v>
      </c>
    </row>
    <row r="4785" spans="1:3" x14ac:dyDescent="0.2">
      <c r="A4785" t="s">
        <v>4393</v>
      </c>
      <c r="B4785" t="str">
        <f>"15838886110"</f>
        <v>15838886110</v>
      </c>
      <c r="C4785" t="s">
        <v>1</v>
      </c>
    </row>
    <row r="4786" spans="1:3" x14ac:dyDescent="0.2">
      <c r="A4786" t="s">
        <v>4394</v>
      </c>
      <c r="B4786" t="str">
        <f>"13734726721"</f>
        <v>13734726721</v>
      </c>
      <c r="C4786" t="s">
        <v>1</v>
      </c>
    </row>
    <row r="4787" spans="1:3" x14ac:dyDescent="0.2">
      <c r="A4787" t="s">
        <v>4103</v>
      </c>
      <c r="B4787" t="str">
        <f>"17834821786"</f>
        <v>17834821786</v>
      </c>
      <c r="C4787" t="s">
        <v>1</v>
      </c>
    </row>
    <row r="4788" spans="1:3" x14ac:dyDescent="0.2">
      <c r="A4788" t="s">
        <v>4369</v>
      </c>
      <c r="B4788" t="str">
        <f>"18753613553"</f>
        <v>18753613553</v>
      </c>
      <c r="C4788" t="s">
        <v>1</v>
      </c>
    </row>
    <row r="4789" spans="1:3" x14ac:dyDescent="0.2">
      <c r="A4789" t="s">
        <v>4369</v>
      </c>
      <c r="B4789" t="str">
        <f>"15187544834"</f>
        <v>15187544834</v>
      </c>
      <c r="C4789" t="s">
        <v>1</v>
      </c>
    </row>
    <row r="4790" spans="1:3" x14ac:dyDescent="0.2">
      <c r="A4790" t="s">
        <v>4369</v>
      </c>
      <c r="B4790" t="str">
        <f>"15925500663"</f>
        <v>15925500663</v>
      </c>
      <c r="C4790" t="s">
        <v>1</v>
      </c>
    </row>
    <row r="4791" spans="1:3" x14ac:dyDescent="0.2">
      <c r="A4791" t="s">
        <v>4395</v>
      </c>
      <c r="B4791" t="str">
        <f>"18323896237"</f>
        <v>18323896237</v>
      </c>
      <c r="C4791" t="s">
        <v>1</v>
      </c>
    </row>
    <row r="4792" spans="1:3" x14ac:dyDescent="0.2">
      <c r="A4792" t="s">
        <v>4369</v>
      </c>
      <c r="B4792" t="str">
        <f>"13647998382"</f>
        <v>13647998382</v>
      </c>
      <c r="C4792" t="s">
        <v>1</v>
      </c>
    </row>
    <row r="4793" spans="1:3" x14ac:dyDescent="0.2">
      <c r="A4793" t="s">
        <v>4396</v>
      </c>
      <c r="B4793" t="str">
        <f>"18736686342"</f>
        <v>18736686342</v>
      </c>
      <c r="C4793" t="s">
        <v>1</v>
      </c>
    </row>
    <row r="4794" spans="1:3" x14ac:dyDescent="0.2">
      <c r="A4794" t="s">
        <v>4369</v>
      </c>
      <c r="B4794" t="str">
        <f>"13986142066"</f>
        <v>13986142066</v>
      </c>
      <c r="C4794" t="s">
        <v>1</v>
      </c>
    </row>
    <row r="4795" spans="1:3" x14ac:dyDescent="0.2">
      <c r="A4795" t="s">
        <v>4369</v>
      </c>
      <c r="B4795" t="str">
        <f>"15282876591"</f>
        <v>15282876591</v>
      </c>
      <c r="C4795" t="s">
        <v>1</v>
      </c>
    </row>
    <row r="4796" spans="1:3" x14ac:dyDescent="0.2">
      <c r="A4796" t="s">
        <v>4369</v>
      </c>
      <c r="B4796" t="str">
        <f>"13985295003"</f>
        <v>13985295003</v>
      </c>
      <c r="C4796" t="s">
        <v>1</v>
      </c>
    </row>
    <row r="4797" spans="1:3" x14ac:dyDescent="0.2">
      <c r="A4797" t="s">
        <v>4369</v>
      </c>
      <c r="B4797" t="str">
        <f>"13886769299"</f>
        <v>13886769299</v>
      </c>
      <c r="C4797" t="s">
        <v>1</v>
      </c>
    </row>
    <row r="4798" spans="1:3" x14ac:dyDescent="0.2">
      <c r="A4798" t="s">
        <v>4369</v>
      </c>
      <c r="B4798" t="str">
        <f>"15956186783"</f>
        <v>15956186783</v>
      </c>
      <c r="C4798" t="s">
        <v>1</v>
      </c>
    </row>
    <row r="4799" spans="1:3" x14ac:dyDescent="0.2">
      <c r="A4799" t="s">
        <v>4369</v>
      </c>
      <c r="B4799" t="str">
        <f>"15023472704"</f>
        <v>15023472704</v>
      </c>
      <c r="C4799" t="s">
        <v>1</v>
      </c>
    </row>
    <row r="4800" spans="1:3" x14ac:dyDescent="0.2">
      <c r="A4800" t="s">
        <v>4369</v>
      </c>
      <c r="B4800" t="str">
        <f>"15100027288"</f>
        <v>15100027288</v>
      </c>
      <c r="C4800" t="s">
        <v>1</v>
      </c>
    </row>
    <row r="4801" spans="1:3" x14ac:dyDescent="0.2">
      <c r="A4801" t="s">
        <v>4369</v>
      </c>
      <c r="B4801" t="str">
        <f>"13928903327"</f>
        <v>13928903327</v>
      </c>
      <c r="C4801" t="s">
        <v>1</v>
      </c>
    </row>
    <row r="4802" spans="1:3" x14ac:dyDescent="0.2">
      <c r="A4802" t="s">
        <v>4369</v>
      </c>
      <c r="B4802" t="str">
        <f>"13876549718"</f>
        <v>13876549718</v>
      </c>
      <c r="C4802" t="s">
        <v>1</v>
      </c>
    </row>
    <row r="4803" spans="1:3" x14ac:dyDescent="0.2">
      <c r="A4803" t="s">
        <v>4369</v>
      </c>
      <c r="B4803" t="str">
        <f>"18378297113"</f>
        <v>18378297113</v>
      </c>
      <c r="C4803" t="s">
        <v>1</v>
      </c>
    </row>
    <row r="4804" spans="1:3" x14ac:dyDescent="0.2">
      <c r="A4804" t="s">
        <v>4369</v>
      </c>
      <c r="B4804" t="str">
        <f>"18335158083"</f>
        <v>18335158083</v>
      </c>
      <c r="C4804" t="s">
        <v>1</v>
      </c>
    </row>
    <row r="4805" spans="1:3" x14ac:dyDescent="0.2">
      <c r="A4805" t="s">
        <v>4369</v>
      </c>
      <c r="B4805" t="str">
        <f>"13408838754"</f>
        <v>13408838754</v>
      </c>
      <c r="C4805" t="s">
        <v>1</v>
      </c>
    </row>
    <row r="4806" spans="1:3" x14ac:dyDescent="0.2">
      <c r="A4806" t="s">
        <v>4369</v>
      </c>
      <c r="B4806" t="str">
        <f>"15285590248"</f>
        <v>15285590248</v>
      </c>
      <c r="C4806" t="s">
        <v>1</v>
      </c>
    </row>
    <row r="4807" spans="1:3" x14ac:dyDescent="0.2">
      <c r="A4807" t="s">
        <v>4369</v>
      </c>
      <c r="B4807" t="str">
        <f>"18806976298"</f>
        <v>18806976298</v>
      </c>
      <c r="C4807" t="s">
        <v>1</v>
      </c>
    </row>
    <row r="4808" spans="1:3" x14ac:dyDescent="0.2">
      <c r="A4808" t="s">
        <v>4369</v>
      </c>
      <c r="B4808" t="str">
        <f>"13488525080"</f>
        <v>13488525080</v>
      </c>
      <c r="C4808" t="s">
        <v>1</v>
      </c>
    </row>
    <row r="4809" spans="1:3" x14ac:dyDescent="0.2">
      <c r="A4809" t="s">
        <v>4369</v>
      </c>
      <c r="B4809" t="str">
        <f>"13937150380"</f>
        <v>13937150380</v>
      </c>
      <c r="C4809" t="s">
        <v>1</v>
      </c>
    </row>
    <row r="4810" spans="1:3" x14ac:dyDescent="0.2">
      <c r="A4810" t="s">
        <v>4369</v>
      </c>
      <c r="B4810" t="str">
        <f>"15963858693"</f>
        <v>15963858693</v>
      </c>
      <c r="C4810" t="s">
        <v>1</v>
      </c>
    </row>
    <row r="4811" spans="1:3" x14ac:dyDescent="0.2">
      <c r="A4811" t="s">
        <v>4397</v>
      </c>
      <c r="B4811" t="str">
        <f>"18323641196"</f>
        <v>18323641196</v>
      </c>
      <c r="C4811" t="s">
        <v>1</v>
      </c>
    </row>
    <row r="4812" spans="1:3" x14ac:dyDescent="0.2">
      <c r="A4812" t="s">
        <v>4369</v>
      </c>
      <c r="B4812" t="str">
        <f>"15951132891"</f>
        <v>15951132891</v>
      </c>
      <c r="C4812" t="s">
        <v>1</v>
      </c>
    </row>
    <row r="4813" spans="1:3" x14ac:dyDescent="0.2">
      <c r="A4813" t="s">
        <v>4369</v>
      </c>
      <c r="B4813" t="str">
        <f>"13877258330"</f>
        <v>13877258330</v>
      </c>
      <c r="C4813" t="s">
        <v>1</v>
      </c>
    </row>
    <row r="4814" spans="1:3" x14ac:dyDescent="0.2">
      <c r="A4814" t="s">
        <v>4369</v>
      </c>
      <c r="B4814" t="str">
        <f>"13668157420"</f>
        <v>13668157420</v>
      </c>
      <c r="C4814" t="s">
        <v>1</v>
      </c>
    </row>
    <row r="4815" spans="1:3" x14ac:dyDescent="0.2">
      <c r="A4815" t="s">
        <v>4369</v>
      </c>
      <c r="B4815" t="str">
        <f>"15072439178"</f>
        <v>15072439178</v>
      </c>
      <c r="C4815" t="s">
        <v>1</v>
      </c>
    </row>
    <row r="4816" spans="1:3" x14ac:dyDescent="0.2">
      <c r="A4816" t="s">
        <v>4369</v>
      </c>
      <c r="B4816" t="str">
        <f>"17805685926"</f>
        <v>17805685926</v>
      </c>
      <c r="C4816" t="s">
        <v>1</v>
      </c>
    </row>
    <row r="4817" spans="1:3" x14ac:dyDescent="0.2">
      <c r="A4817" t="s">
        <v>4369</v>
      </c>
      <c r="B4817" t="str">
        <f>"15158870655"</f>
        <v>15158870655</v>
      </c>
      <c r="C4817" t="s">
        <v>1</v>
      </c>
    </row>
    <row r="4818" spans="1:3" x14ac:dyDescent="0.2">
      <c r="A4818" t="s">
        <v>4369</v>
      </c>
      <c r="B4818" t="str">
        <f>"18221176287"</f>
        <v>18221176287</v>
      </c>
      <c r="C4818" t="s">
        <v>1</v>
      </c>
    </row>
    <row r="4819" spans="1:3" x14ac:dyDescent="0.2">
      <c r="A4819" t="s">
        <v>4369</v>
      </c>
      <c r="B4819" t="str">
        <f>"18257763051"</f>
        <v>18257763051</v>
      </c>
      <c r="C4819" t="s">
        <v>1</v>
      </c>
    </row>
    <row r="4820" spans="1:3" x14ac:dyDescent="0.2">
      <c r="A4820" t="s">
        <v>4369</v>
      </c>
      <c r="B4820" t="str">
        <f>"14768038330"</f>
        <v>14768038330</v>
      </c>
      <c r="C4820" t="s">
        <v>1</v>
      </c>
    </row>
    <row r="4821" spans="1:3" x14ac:dyDescent="0.2">
      <c r="A4821" t="s">
        <v>4398</v>
      </c>
      <c r="B4821" t="str">
        <f>"13757338983"</f>
        <v>13757338983</v>
      </c>
      <c r="C4821" t="s">
        <v>1</v>
      </c>
    </row>
    <row r="4822" spans="1:3" x14ac:dyDescent="0.2">
      <c r="A4822" t="s">
        <v>4369</v>
      </c>
      <c r="B4822" t="str">
        <f>"18748132157"</f>
        <v>18748132157</v>
      </c>
      <c r="C4822" t="s">
        <v>1</v>
      </c>
    </row>
    <row r="4823" spans="1:3" x14ac:dyDescent="0.2">
      <c r="A4823" t="s">
        <v>4369</v>
      </c>
      <c r="B4823" t="str">
        <f>"13984106845"</f>
        <v>13984106845</v>
      </c>
      <c r="C4823" t="s">
        <v>1</v>
      </c>
    </row>
    <row r="4824" spans="1:3" x14ac:dyDescent="0.2">
      <c r="A4824" t="s">
        <v>4369</v>
      </c>
      <c r="B4824" t="str">
        <f>"18727006898"</f>
        <v>18727006898</v>
      </c>
      <c r="C4824" t="s">
        <v>1</v>
      </c>
    </row>
    <row r="4825" spans="1:3" x14ac:dyDescent="0.2">
      <c r="A4825" t="s">
        <v>4369</v>
      </c>
      <c r="B4825" t="str">
        <f>"13995163091"</f>
        <v>13995163091</v>
      </c>
      <c r="C4825" t="s">
        <v>1</v>
      </c>
    </row>
    <row r="4826" spans="1:3" x14ac:dyDescent="0.2">
      <c r="A4826" t="s">
        <v>4369</v>
      </c>
      <c r="B4826" t="str">
        <f>"13964083286"</f>
        <v>13964083286</v>
      </c>
      <c r="C4826" t="s">
        <v>1</v>
      </c>
    </row>
    <row r="4827" spans="1:3" x14ac:dyDescent="0.2">
      <c r="A4827" t="s">
        <v>4399</v>
      </c>
      <c r="B4827" t="str">
        <f>"18835160549"</f>
        <v>18835160549</v>
      </c>
      <c r="C4827" t="s">
        <v>1</v>
      </c>
    </row>
    <row r="4828" spans="1:3" x14ac:dyDescent="0.2">
      <c r="A4828" t="s">
        <v>4369</v>
      </c>
      <c r="B4828" t="str">
        <f>"13885543781"</f>
        <v>13885543781</v>
      </c>
      <c r="C4828" t="s">
        <v>1</v>
      </c>
    </row>
    <row r="4829" spans="1:3" x14ac:dyDescent="0.2">
      <c r="A4829" t="s">
        <v>4369</v>
      </c>
      <c r="B4829" t="str">
        <f>"18835525390"</f>
        <v>18835525390</v>
      </c>
      <c r="C4829" t="s">
        <v>1</v>
      </c>
    </row>
    <row r="4830" spans="1:3" x14ac:dyDescent="0.2">
      <c r="A4830" t="s">
        <v>4369</v>
      </c>
      <c r="B4830" t="str">
        <f>"18865288836"</f>
        <v>18865288836</v>
      </c>
      <c r="C4830" t="s">
        <v>1</v>
      </c>
    </row>
    <row r="4831" spans="1:3" x14ac:dyDescent="0.2">
      <c r="A4831" t="s">
        <v>4369</v>
      </c>
      <c r="B4831" t="str">
        <f>"15886820663"</f>
        <v>15886820663</v>
      </c>
      <c r="C4831" t="s">
        <v>1</v>
      </c>
    </row>
    <row r="4832" spans="1:3" x14ac:dyDescent="0.2">
      <c r="A4832" t="s">
        <v>4369</v>
      </c>
      <c r="B4832" t="str">
        <f>"18704271442"</f>
        <v>18704271442</v>
      </c>
      <c r="C4832" t="s">
        <v>1</v>
      </c>
    </row>
    <row r="4833" spans="1:3" x14ac:dyDescent="0.2">
      <c r="A4833" t="s">
        <v>4369</v>
      </c>
      <c r="B4833" t="str">
        <f>"13505698646"</f>
        <v>13505698646</v>
      </c>
      <c r="C4833" t="s">
        <v>1</v>
      </c>
    </row>
    <row r="4834" spans="1:3" x14ac:dyDescent="0.2">
      <c r="A4834" t="s">
        <v>4369</v>
      </c>
      <c r="B4834" t="str">
        <f>"13858704786"</f>
        <v>13858704786</v>
      </c>
      <c r="C4834" t="s">
        <v>1</v>
      </c>
    </row>
    <row r="4835" spans="1:3" x14ac:dyDescent="0.2">
      <c r="A4835" t="s">
        <v>4369</v>
      </c>
      <c r="B4835" t="str">
        <f>"18758812700"</f>
        <v>18758812700</v>
      </c>
      <c r="C4835" t="s">
        <v>1</v>
      </c>
    </row>
    <row r="4836" spans="1:3" x14ac:dyDescent="0.2">
      <c r="A4836" t="s">
        <v>4369</v>
      </c>
      <c r="B4836" t="str">
        <f>"13585611206"</f>
        <v>13585611206</v>
      </c>
      <c r="C4836" t="s">
        <v>1</v>
      </c>
    </row>
    <row r="4837" spans="1:3" x14ac:dyDescent="0.2">
      <c r="A4837" t="s">
        <v>4369</v>
      </c>
      <c r="B4837" t="str">
        <f>"18265015550"</f>
        <v>18265015550</v>
      </c>
      <c r="C4837" t="s">
        <v>1</v>
      </c>
    </row>
    <row r="4838" spans="1:3" x14ac:dyDescent="0.2">
      <c r="A4838" t="s">
        <v>4369</v>
      </c>
      <c r="B4838" t="str">
        <f>"15021865476"</f>
        <v>15021865476</v>
      </c>
      <c r="C4838" t="s">
        <v>1</v>
      </c>
    </row>
    <row r="4839" spans="1:3" x14ac:dyDescent="0.2">
      <c r="A4839" t="s">
        <v>4400</v>
      </c>
      <c r="B4839" t="str">
        <f>"13514259295"</f>
        <v>13514259295</v>
      </c>
      <c r="C4839" t="s">
        <v>1</v>
      </c>
    </row>
    <row r="4840" spans="1:3" x14ac:dyDescent="0.2">
      <c r="A4840" t="s">
        <v>4369</v>
      </c>
      <c r="B4840" t="str">
        <f>"15158607038"</f>
        <v>15158607038</v>
      </c>
      <c r="C4840" t="s">
        <v>1</v>
      </c>
    </row>
    <row r="4841" spans="1:3" x14ac:dyDescent="0.2">
      <c r="A4841" t="s">
        <v>4369</v>
      </c>
      <c r="B4841" t="str">
        <f>"15021732182"</f>
        <v>15021732182</v>
      </c>
      <c r="C4841" t="s">
        <v>1</v>
      </c>
    </row>
    <row r="4842" spans="1:3" x14ac:dyDescent="0.2">
      <c r="A4842" t="s">
        <v>4369</v>
      </c>
      <c r="B4842" t="str">
        <f>"18799605075"</f>
        <v>18799605075</v>
      </c>
      <c r="C4842" t="s">
        <v>1</v>
      </c>
    </row>
    <row r="4843" spans="1:3" x14ac:dyDescent="0.2">
      <c r="A4843" t="s">
        <v>4369</v>
      </c>
      <c r="B4843" t="str">
        <f>"18339058828"</f>
        <v>18339058828</v>
      </c>
      <c r="C4843" t="s">
        <v>1</v>
      </c>
    </row>
    <row r="4844" spans="1:3" x14ac:dyDescent="0.2">
      <c r="A4844" t="s">
        <v>4369</v>
      </c>
      <c r="B4844" t="str">
        <f>"13572856210"</f>
        <v>13572856210</v>
      </c>
      <c r="C4844" t="s">
        <v>1</v>
      </c>
    </row>
    <row r="4845" spans="1:3" x14ac:dyDescent="0.2">
      <c r="A4845" t="s">
        <v>4369</v>
      </c>
      <c r="B4845" t="str">
        <f>"13879242262"</f>
        <v>13879242262</v>
      </c>
      <c r="C4845" t="s">
        <v>1</v>
      </c>
    </row>
    <row r="4846" spans="1:3" x14ac:dyDescent="0.2">
      <c r="A4846" t="s">
        <v>4369</v>
      </c>
      <c r="B4846" t="str">
        <f>"18794336616"</f>
        <v>18794336616</v>
      </c>
      <c r="C4846" t="s">
        <v>1</v>
      </c>
    </row>
    <row r="4847" spans="1:3" x14ac:dyDescent="0.2">
      <c r="A4847" t="s">
        <v>4369</v>
      </c>
      <c r="B4847" t="str">
        <f>"18247186493"</f>
        <v>18247186493</v>
      </c>
      <c r="C4847" t="s">
        <v>1</v>
      </c>
    </row>
    <row r="4848" spans="1:3" x14ac:dyDescent="0.2">
      <c r="A4848" t="s">
        <v>4369</v>
      </c>
      <c r="B4848" t="str">
        <f>"15940782477"</f>
        <v>15940782477</v>
      </c>
      <c r="C4848" t="s">
        <v>1</v>
      </c>
    </row>
    <row r="4849" spans="1:3" x14ac:dyDescent="0.2">
      <c r="A4849" t="s">
        <v>4369</v>
      </c>
      <c r="B4849" t="str">
        <f>"13079479910"</f>
        <v>13079479910</v>
      </c>
      <c r="C4849" t="s">
        <v>1</v>
      </c>
    </row>
    <row r="4850" spans="1:3" x14ac:dyDescent="0.2">
      <c r="A4850" t="s">
        <v>4369</v>
      </c>
      <c r="B4850" t="str">
        <f>"15166017729"</f>
        <v>15166017729</v>
      </c>
      <c r="C4850" t="s">
        <v>1</v>
      </c>
    </row>
    <row r="4851" spans="1:3" x14ac:dyDescent="0.2">
      <c r="A4851" t="s">
        <v>4369</v>
      </c>
      <c r="B4851" t="str">
        <f>"13994119967"</f>
        <v>13994119967</v>
      </c>
      <c r="C4851" t="s">
        <v>1</v>
      </c>
    </row>
    <row r="4852" spans="1:3" x14ac:dyDescent="0.2">
      <c r="A4852" t="s">
        <v>4369</v>
      </c>
      <c r="B4852" t="str">
        <f>"15806795346"</f>
        <v>15806795346</v>
      </c>
      <c r="C4852" t="s">
        <v>1</v>
      </c>
    </row>
    <row r="4853" spans="1:3" x14ac:dyDescent="0.2">
      <c r="A4853" t="s">
        <v>4401</v>
      </c>
      <c r="B4853" t="str">
        <f>"18770378703"</f>
        <v>18770378703</v>
      </c>
      <c r="C4853" t="s">
        <v>1</v>
      </c>
    </row>
    <row r="4854" spans="1:3" x14ac:dyDescent="0.2">
      <c r="A4854" t="s">
        <v>4369</v>
      </c>
      <c r="B4854" t="str">
        <f>"13980818655"</f>
        <v>13980818655</v>
      </c>
      <c r="C4854" t="s">
        <v>1</v>
      </c>
    </row>
    <row r="4855" spans="1:3" x14ac:dyDescent="0.2">
      <c r="A4855" t="s">
        <v>4369</v>
      </c>
      <c r="B4855" t="str">
        <f>"13964854887"</f>
        <v>13964854887</v>
      </c>
      <c r="C4855" t="s">
        <v>1</v>
      </c>
    </row>
    <row r="4856" spans="1:3" x14ac:dyDescent="0.2">
      <c r="A4856" t="s">
        <v>4369</v>
      </c>
      <c r="B4856" t="str">
        <f>"13588515795"</f>
        <v>13588515795</v>
      </c>
      <c r="C4856" t="s">
        <v>1</v>
      </c>
    </row>
    <row r="4857" spans="1:3" x14ac:dyDescent="0.2">
      <c r="A4857" t="s">
        <v>4369</v>
      </c>
      <c r="B4857" t="str">
        <f>"15158587709"</f>
        <v>15158587709</v>
      </c>
      <c r="C4857" t="s">
        <v>1</v>
      </c>
    </row>
    <row r="4858" spans="1:3" x14ac:dyDescent="0.2">
      <c r="A4858" t="s">
        <v>4369</v>
      </c>
      <c r="B4858" t="str">
        <f>"18399710876"</f>
        <v>18399710876</v>
      </c>
      <c r="C4858" t="s">
        <v>1</v>
      </c>
    </row>
    <row r="4859" spans="1:3" x14ac:dyDescent="0.2">
      <c r="A4859" t="s">
        <v>4402</v>
      </c>
      <c r="B4859" t="str">
        <f>"18186053681"</f>
        <v>18186053681</v>
      </c>
      <c r="C4859" t="s">
        <v>1</v>
      </c>
    </row>
    <row r="4860" spans="1:3" x14ac:dyDescent="0.2">
      <c r="A4860" t="s">
        <v>4369</v>
      </c>
      <c r="B4860" t="str">
        <f>"13981739955"</f>
        <v>13981739955</v>
      </c>
      <c r="C4860" t="s">
        <v>1</v>
      </c>
    </row>
    <row r="4861" spans="1:3" x14ac:dyDescent="0.2">
      <c r="A4861" t="s">
        <v>4369</v>
      </c>
      <c r="B4861" t="str">
        <f>"15039897299"</f>
        <v>15039897299</v>
      </c>
      <c r="C4861" t="s">
        <v>1</v>
      </c>
    </row>
    <row r="4862" spans="1:3" x14ac:dyDescent="0.2">
      <c r="A4862" t="s">
        <v>4369</v>
      </c>
      <c r="B4862" t="str">
        <f>"13681841186"</f>
        <v>13681841186</v>
      </c>
      <c r="C4862" t="s">
        <v>1</v>
      </c>
    </row>
    <row r="4863" spans="1:3" x14ac:dyDescent="0.2">
      <c r="A4863" t="s">
        <v>4369</v>
      </c>
      <c r="B4863" t="str">
        <f>"18372655207"</f>
        <v>18372655207</v>
      </c>
      <c r="C4863" t="s">
        <v>1</v>
      </c>
    </row>
    <row r="4864" spans="1:3" x14ac:dyDescent="0.2">
      <c r="A4864" t="s">
        <v>4369</v>
      </c>
      <c r="B4864" t="str">
        <f>"13897212262"</f>
        <v>13897212262</v>
      </c>
      <c r="C4864" t="s">
        <v>1</v>
      </c>
    </row>
    <row r="4865" spans="1:3" x14ac:dyDescent="0.2">
      <c r="A4865" t="s">
        <v>4369</v>
      </c>
      <c r="B4865" t="str">
        <f>"13813216398"</f>
        <v>13813216398</v>
      </c>
      <c r="C4865" t="s">
        <v>1</v>
      </c>
    </row>
    <row r="4866" spans="1:3" x14ac:dyDescent="0.2">
      <c r="A4866" t="s">
        <v>4369</v>
      </c>
      <c r="B4866" t="str">
        <f>"13585280527"</f>
        <v>13585280527</v>
      </c>
      <c r="C4866" t="s">
        <v>1</v>
      </c>
    </row>
    <row r="4867" spans="1:3" x14ac:dyDescent="0.2">
      <c r="A4867" t="s">
        <v>4369</v>
      </c>
      <c r="B4867" t="str">
        <f>"13880250397"</f>
        <v>13880250397</v>
      </c>
      <c r="C4867" t="s">
        <v>1</v>
      </c>
    </row>
    <row r="4868" spans="1:3" x14ac:dyDescent="0.2">
      <c r="A4868" t="s">
        <v>4369</v>
      </c>
      <c r="B4868" t="str">
        <f>"15012190552"</f>
        <v>15012190552</v>
      </c>
      <c r="C4868" t="s">
        <v>1</v>
      </c>
    </row>
    <row r="4869" spans="1:3" x14ac:dyDescent="0.2">
      <c r="A4869" t="s">
        <v>4369</v>
      </c>
      <c r="B4869" t="str">
        <f>"18292376913"</f>
        <v>18292376913</v>
      </c>
      <c r="C4869" t="s">
        <v>1</v>
      </c>
    </row>
    <row r="4870" spans="1:3" x14ac:dyDescent="0.2">
      <c r="A4870" t="s">
        <v>4369</v>
      </c>
      <c r="B4870" t="str">
        <f>"15189797171"</f>
        <v>15189797171</v>
      </c>
      <c r="C4870" t="s">
        <v>1</v>
      </c>
    </row>
    <row r="4871" spans="1:3" x14ac:dyDescent="0.2">
      <c r="A4871" t="s">
        <v>4369</v>
      </c>
      <c r="B4871" t="str">
        <f>"13797103861"</f>
        <v>13797103861</v>
      </c>
      <c r="C4871" t="s">
        <v>1</v>
      </c>
    </row>
    <row r="4872" spans="1:3" x14ac:dyDescent="0.2">
      <c r="A4872" t="s">
        <v>4403</v>
      </c>
      <c r="B4872" t="str">
        <f>"15249511253"</f>
        <v>15249511253</v>
      </c>
      <c r="C4872" t="s">
        <v>1</v>
      </c>
    </row>
    <row r="4873" spans="1:3" x14ac:dyDescent="0.2">
      <c r="A4873" t="s">
        <v>4369</v>
      </c>
      <c r="B4873" t="str">
        <f>"15184026105"</f>
        <v>15184026105</v>
      </c>
      <c r="C4873" t="s">
        <v>1</v>
      </c>
    </row>
    <row r="4874" spans="1:3" x14ac:dyDescent="0.2">
      <c r="A4874" t="s">
        <v>4369</v>
      </c>
      <c r="B4874" t="str">
        <f>"13624305879"</f>
        <v>13624305879</v>
      </c>
      <c r="C4874" t="s">
        <v>1</v>
      </c>
    </row>
    <row r="4875" spans="1:3" x14ac:dyDescent="0.2">
      <c r="A4875" t="s">
        <v>4369</v>
      </c>
      <c r="B4875" t="str">
        <f>"18358299442"</f>
        <v>18358299442</v>
      </c>
      <c r="C4875" t="s">
        <v>1</v>
      </c>
    </row>
    <row r="4876" spans="1:3" x14ac:dyDescent="0.2">
      <c r="A4876" t="s">
        <v>4404</v>
      </c>
      <c r="B4876" t="str">
        <f>"13883555076"</f>
        <v>13883555076</v>
      </c>
      <c r="C4876" t="s">
        <v>1</v>
      </c>
    </row>
    <row r="4877" spans="1:3" x14ac:dyDescent="0.2">
      <c r="A4877" t="s">
        <v>4369</v>
      </c>
      <c r="B4877" t="str">
        <f>"13525665799"</f>
        <v>13525665799</v>
      </c>
      <c r="C4877" t="s">
        <v>1</v>
      </c>
    </row>
    <row r="4878" spans="1:3" x14ac:dyDescent="0.2">
      <c r="A4878" t="s">
        <v>4369</v>
      </c>
      <c r="B4878" t="str">
        <f>"13894806057"</f>
        <v>13894806057</v>
      </c>
      <c r="C4878" t="s">
        <v>1</v>
      </c>
    </row>
    <row r="4879" spans="1:3" x14ac:dyDescent="0.2">
      <c r="A4879" t="s">
        <v>4369</v>
      </c>
      <c r="B4879" t="str">
        <f>"18885224227"</f>
        <v>18885224227</v>
      </c>
      <c r="C4879" t="s">
        <v>1</v>
      </c>
    </row>
    <row r="4880" spans="1:3" x14ac:dyDescent="0.2">
      <c r="A4880" t="s">
        <v>4369</v>
      </c>
      <c r="B4880" t="str">
        <f>"15244981607"</f>
        <v>15244981607</v>
      </c>
      <c r="C4880" t="s">
        <v>1</v>
      </c>
    </row>
    <row r="4881" spans="1:3" x14ac:dyDescent="0.2">
      <c r="A4881" t="s">
        <v>4369</v>
      </c>
      <c r="B4881" t="str">
        <f>"15962728593"</f>
        <v>15962728593</v>
      </c>
      <c r="C4881" t="s">
        <v>1</v>
      </c>
    </row>
    <row r="4882" spans="1:3" x14ac:dyDescent="0.2">
      <c r="A4882" t="s">
        <v>4369</v>
      </c>
      <c r="B4882" t="str">
        <f>"18376750773"</f>
        <v>18376750773</v>
      </c>
      <c r="C4882" t="s">
        <v>1</v>
      </c>
    </row>
    <row r="4883" spans="1:3" x14ac:dyDescent="0.2">
      <c r="A4883" t="s">
        <v>4369</v>
      </c>
      <c r="B4883" t="str">
        <f>"13869692535"</f>
        <v>13869692535</v>
      </c>
      <c r="C4883" t="s">
        <v>1</v>
      </c>
    </row>
    <row r="4884" spans="1:3" x14ac:dyDescent="0.2">
      <c r="A4884" t="s">
        <v>4369</v>
      </c>
      <c r="B4884" t="str">
        <f>"13953011332"</f>
        <v>13953011332</v>
      </c>
      <c r="C4884" t="s">
        <v>1</v>
      </c>
    </row>
    <row r="4885" spans="1:3" x14ac:dyDescent="0.2">
      <c r="A4885" t="s">
        <v>4369</v>
      </c>
      <c r="B4885" t="str">
        <f>"13863916631"</f>
        <v>13863916631</v>
      </c>
      <c r="C4885" t="s">
        <v>1</v>
      </c>
    </row>
    <row r="4886" spans="1:3" x14ac:dyDescent="0.2">
      <c r="A4886" t="s">
        <v>4369</v>
      </c>
      <c r="B4886" t="str">
        <f>"15181323271"</f>
        <v>15181323271</v>
      </c>
      <c r="C4886" t="s">
        <v>1</v>
      </c>
    </row>
    <row r="4887" spans="1:3" x14ac:dyDescent="0.2">
      <c r="A4887" t="s">
        <v>4369</v>
      </c>
      <c r="B4887" t="str">
        <f>"15288803313"</f>
        <v>15288803313</v>
      </c>
      <c r="C4887" t="s">
        <v>1</v>
      </c>
    </row>
    <row r="4888" spans="1:3" x14ac:dyDescent="0.2">
      <c r="A4888" t="s">
        <v>4369</v>
      </c>
      <c r="B4888" t="str">
        <f>"13807947888"</f>
        <v>13807947888</v>
      </c>
      <c r="C4888" t="s">
        <v>1</v>
      </c>
    </row>
    <row r="4889" spans="1:3" x14ac:dyDescent="0.2">
      <c r="A4889" t="s">
        <v>4369</v>
      </c>
      <c r="B4889" t="str">
        <f>"15878319782"</f>
        <v>15878319782</v>
      </c>
      <c r="C4889" t="s">
        <v>1</v>
      </c>
    </row>
    <row r="4890" spans="1:3" x14ac:dyDescent="0.2">
      <c r="A4890" t="s">
        <v>4369</v>
      </c>
      <c r="B4890" t="str">
        <f>"13909073791"</f>
        <v>13909073791</v>
      </c>
      <c r="C4890" t="s">
        <v>1</v>
      </c>
    </row>
    <row r="4891" spans="1:3" x14ac:dyDescent="0.2">
      <c r="A4891" t="s">
        <v>4369</v>
      </c>
      <c r="B4891" t="str">
        <f>"13961531921"</f>
        <v>13961531921</v>
      </c>
      <c r="C4891" t="s">
        <v>1</v>
      </c>
    </row>
    <row r="4892" spans="1:3" x14ac:dyDescent="0.2">
      <c r="A4892" t="s">
        <v>4369</v>
      </c>
      <c r="B4892" t="str">
        <f>"15910053234"</f>
        <v>15910053234</v>
      </c>
      <c r="C4892" t="s">
        <v>1</v>
      </c>
    </row>
    <row r="4893" spans="1:3" x14ac:dyDescent="0.2">
      <c r="A4893" t="s">
        <v>4369</v>
      </c>
      <c r="B4893" t="str">
        <f>"15053292975"</f>
        <v>15053292975</v>
      </c>
      <c r="C4893" t="s">
        <v>1</v>
      </c>
    </row>
    <row r="4894" spans="1:3" x14ac:dyDescent="0.2">
      <c r="A4894" t="s">
        <v>4369</v>
      </c>
      <c r="B4894" t="str">
        <f>"13951156530"</f>
        <v>13951156530</v>
      </c>
      <c r="C4894" t="s">
        <v>1</v>
      </c>
    </row>
    <row r="4895" spans="1:3" x14ac:dyDescent="0.2">
      <c r="A4895" t="s">
        <v>4369</v>
      </c>
      <c r="B4895" t="str">
        <f>"13577080175"</f>
        <v>13577080175</v>
      </c>
      <c r="C4895" t="s">
        <v>1</v>
      </c>
    </row>
    <row r="4896" spans="1:3" x14ac:dyDescent="0.2">
      <c r="A4896" t="s">
        <v>4369</v>
      </c>
      <c r="B4896" t="str">
        <f>"13601945700"</f>
        <v>13601945700</v>
      </c>
      <c r="C4896" t="s">
        <v>1</v>
      </c>
    </row>
    <row r="4897" spans="1:3" x14ac:dyDescent="0.2">
      <c r="A4897" t="s">
        <v>4369</v>
      </c>
      <c r="B4897" t="str">
        <f>"18797929154"</f>
        <v>18797929154</v>
      </c>
      <c r="C4897" t="s">
        <v>1</v>
      </c>
    </row>
    <row r="4898" spans="1:3" x14ac:dyDescent="0.2">
      <c r="A4898" t="s">
        <v>4369</v>
      </c>
      <c r="B4898" t="str">
        <f>"15038178978"</f>
        <v>15038178978</v>
      </c>
      <c r="C4898" t="s">
        <v>1</v>
      </c>
    </row>
    <row r="4899" spans="1:3" x14ac:dyDescent="0.2">
      <c r="A4899" t="s">
        <v>4369</v>
      </c>
      <c r="B4899" t="str">
        <f>"13462533552"</f>
        <v>13462533552</v>
      </c>
      <c r="C4899" t="s">
        <v>1</v>
      </c>
    </row>
    <row r="4900" spans="1:3" x14ac:dyDescent="0.2">
      <c r="A4900" t="s">
        <v>4369</v>
      </c>
      <c r="B4900" t="str">
        <f>"15753256897"</f>
        <v>15753256897</v>
      </c>
      <c r="C4900" t="s">
        <v>1</v>
      </c>
    </row>
    <row r="4901" spans="1:3" x14ac:dyDescent="0.2">
      <c r="A4901" t="s">
        <v>4369</v>
      </c>
      <c r="B4901" t="str">
        <f>"13097511271"</f>
        <v>13097511271</v>
      </c>
      <c r="C4901" t="s">
        <v>1</v>
      </c>
    </row>
    <row r="4902" spans="1:3" x14ac:dyDescent="0.2">
      <c r="A4902" t="s">
        <v>4405</v>
      </c>
      <c r="B4902" t="str">
        <f>"15757282945"</f>
        <v>15757282945</v>
      </c>
      <c r="C4902" t="s">
        <v>1</v>
      </c>
    </row>
    <row r="4903" spans="1:3" x14ac:dyDescent="0.2">
      <c r="A4903" t="s">
        <v>4369</v>
      </c>
      <c r="B4903" t="str">
        <f>"13577793665"</f>
        <v>13577793665</v>
      </c>
      <c r="C4903" t="s">
        <v>1</v>
      </c>
    </row>
    <row r="4904" spans="1:3" x14ac:dyDescent="0.2">
      <c r="A4904" t="s">
        <v>4369</v>
      </c>
      <c r="B4904" t="str">
        <f>"13980655848"</f>
        <v>13980655848</v>
      </c>
      <c r="C4904" t="s">
        <v>1</v>
      </c>
    </row>
    <row r="4905" spans="1:3" x14ac:dyDescent="0.2">
      <c r="A4905" t="s">
        <v>4369</v>
      </c>
      <c r="B4905" t="str">
        <f>"18896333571"</f>
        <v>18896333571</v>
      </c>
      <c r="C4905" t="s">
        <v>1</v>
      </c>
    </row>
    <row r="4906" spans="1:3" x14ac:dyDescent="0.2">
      <c r="A4906" t="s">
        <v>4369</v>
      </c>
      <c r="B4906" t="str">
        <f>"13513599994"</f>
        <v>13513599994</v>
      </c>
      <c r="C4906" t="s">
        <v>1</v>
      </c>
    </row>
    <row r="4907" spans="1:3" x14ac:dyDescent="0.2">
      <c r="A4907" t="s">
        <v>4369</v>
      </c>
      <c r="B4907" t="str">
        <f>"15923260297"</f>
        <v>15923260297</v>
      </c>
      <c r="C4907" t="s">
        <v>1</v>
      </c>
    </row>
    <row r="4908" spans="1:3" x14ac:dyDescent="0.2">
      <c r="A4908" t="s">
        <v>4369</v>
      </c>
      <c r="B4908" t="str">
        <f>"17878958996"</f>
        <v>17878958996</v>
      </c>
      <c r="C4908" t="s">
        <v>1</v>
      </c>
    </row>
    <row r="4909" spans="1:3" x14ac:dyDescent="0.2">
      <c r="A4909" t="s">
        <v>4369</v>
      </c>
      <c r="B4909" t="str">
        <f>"18726420468"</f>
        <v>18726420468</v>
      </c>
      <c r="C4909" t="s">
        <v>1</v>
      </c>
    </row>
    <row r="4910" spans="1:3" x14ac:dyDescent="0.2">
      <c r="A4910" t="s">
        <v>4369</v>
      </c>
      <c r="B4910" t="str">
        <f>"15129945059"</f>
        <v>15129945059</v>
      </c>
      <c r="C4910" t="s">
        <v>1</v>
      </c>
    </row>
    <row r="4911" spans="1:3" x14ac:dyDescent="0.2">
      <c r="A4911" t="s">
        <v>4406</v>
      </c>
      <c r="B4911" t="str">
        <f>"15005852638"</f>
        <v>15005852638</v>
      </c>
      <c r="C4911" t="s">
        <v>1</v>
      </c>
    </row>
    <row r="4912" spans="1:3" x14ac:dyDescent="0.2">
      <c r="A4912" t="s">
        <v>4407</v>
      </c>
      <c r="B4912" t="str">
        <f>"13589747901"</f>
        <v>13589747901</v>
      </c>
      <c r="C4912" t="s">
        <v>1</v>
      </c>
    </row>
    <row r="4913" spans="1:3" x14ac:dyDescent="0.2">
      <c r="A4913" t="s">
        <v>4369</v>
      </c>
      <c r="B4913" t="str">
        <f>"18230714240"</f>
        <v>18230714240</v>
      </c>
      <c r="C4913" t="s">
        <v>1</v>
      </c>
    </row>
    <row r="4914" spans="1:3" x14ac:dyDescent="0.2">
      <c r="A4914" t="s">
        <v>4369</v>
      </c>
      <c r="B4914" t="str">
        <f>"13526909947"</f>
        <v>13526909947</v>
      </c>
      <c r="C4914" t="s">
        <v>1</v>
      </c>
    </row>
    <row r="4915" spans="1:3" x14ac:dyDescent="0.2">
      <c r="A4915" t="s">
        <v>4369</v>
      </c>
      <c r="B4915" t="str">
        <f>"18317468729"</f>
        <v>18317468729</v>
      </c>
      <c r="C4915" t="s">
        <v>1</v>
      </c>
    </row>
    <row r="4916" spans="1:3" x14ac:dyDescent="0.2">
      <c r="A4916" t="s">
        <v>4369</v>
      </c>
      <c r="B4916" t="str">
        <f>"15286478171"</f>
        <v>15286478171</v>
      </c>
      <c r="C4916" t="s">
        <v>1</v>
      </c>
    </row>
    <row r="4917" spans="1:3" x14ac:dyDescent="0.2">
      <c r="A4917" t="s">
        <v>4408</v>
      </c>
      <c r="B4917" t="str">
        <f>"13733688856"</f>
        <v>13733688856</v>
      </c>
      <c r="C4917" t="s">
        <v>1</v>
      </c>
    </row>
    <row r="4918" spans="1:3" x14ac:dyDescent="0.2">
      <c r="A4918" t="s">
        <v>4369</v>
      </c>
      <c r="B4918" t="str">
        <f>"15839874408"</f>
        <v>15839874408</v>
      </c>
      <c r="C4918" t="s">
        <v>1</v>
      </c>
    </row>
    <row r="4919" spans="1:3" x14ac:dyDescent="0.2">
      <c r="A4919" t="s">
        <v>4369</v>
      </c>
      <c r="B4919" t="str">
        <f>"13997002211"</f>
        <v>13997002211</v>
      </c>
      <c r="C4919" t="s">
        <v>1</v>
      </c>
    </row>
    <row r="4920" spans="1:3" x14ac:dyDescent="0.2">
      <c r="A4920" t="s">
        <v>4369</v>
      </c>
      <c r="B4920" t="str">
        <f>"13639783010"</f>
        <v>13639783010</v>
      </c>
      <c r="C4920" t="s">
        <v>1</v>
      </c>
    </row>
    <row r="4921" spans="1:3" x14ac:dyDescent="0.2">
      <c r="A4921" t="s">
        <v>4369</v>
      </c>
      <c r="B4921" t="str">
        <f>"13838722415"</f>
        <v>13838722415</v>
      </c>
      <c r="C4921" t="s">
        <v>1</v>
      </c>
    </row>
    <row r="4922" spans="1:3" x14ac:dyDescent="0.2">
      <c r="A4922" t="s">
        <v>4369</v>
      </c>
      <c r="B4922" t="str">
        <f>"15851039311"</f>
        <v>15851039311</v>
      </c>
      <c r="C4922" t="s">
        <v>1</v>
      </c>
    </row>
    <row r="4923" spans="1:3" x14ac:dyDescent="0.2">
      <c r="A4923" t="s">
        <v>4369</v>
      </c>
      <c r="B4923" t="str">
        <f>"13872518192"</f>
        <v>13872518192</v>
      </c>
      <c r="C4923" t="s">
        <v>1</v>
      </c>
    </row>
    <row r="4924" spans="1:3" x14ac:dyDescent="0.2">
      <c r="A4924" t="s">
        <v>4369</v>
      </c>
      <c r="B4924" t="str">
        <f>"18734237522"</f>
        <v>18734237522</v>
      </c>
      <c r="C4924" t="s">
        <v>1</v>
      </c>
    </row>
    <row r="4925" spans="1:3" x14ac:dyDescent="0.2">
      <c r="A4925" t="s">
        <v>4369</v>
      </c>
      <c r="B4925" t="str">
        <f>"13977625040"</f>
        <v>13977625040</v>
      </c>
      <c r="C4925" t="s">
        <v>1</v>
      </c>
    </row>
    <row r="4926" spans="1:3" x14ac:dyDescent="0.2">
      <c r="A4926" t="s">
        <v>4369</v>
      </c>
      <c r="B4926" t="str">
        <f>"15729117816"</f>
        <v>15729117816</v>
      </c>
      <c r="C4926" t="s">
        <v>1</v>
      </c>
    </row>
    <row r="4927" spans="1:3" x14ac:dyDescent="0.2">
      <c r="A4927" t="s">
        <v>4369</v>
      </c>
      <c r="B4927" t="str">
        <f>"13659901956"</f>
        <v>13659901956</v>
      </c>
      <c r="C4927" t="s">
        <v>1</v>
      </c>
    </row>
    <row r="4928" spans="1:3" x14ac:dyDescent="0.2">
      <c r="A4928" t="s">
        <v>4369</v>
      </c>
      <c r="B4928" t="str">
        <f>"15103288017"</f>
        <v>15103288017</v>
      </c>
      <c r="C4928" t="s">
        <v>1</v>
      </c>
    </row>
    <row r="4929" spans="1:3" x14ac:dyDescent="0.2">
      <c r="A4929" t="s">
        <v>4369</v>
      </c>
      <c r="B4929" t="str">
        <f>"15053233579"</f>
        <v>15053233579</v>
      </c>
      <c r="C4929" t="s">
        <v>1</v>
      </c>
    </row>
    <row r="4930" spans="1:3" x14ac:dyDescent="0.2">
      <c r="A4930" t="s">
        <v>4369</v>
      </c>
      <c r="B4930" t="str">
        <f>"18867914476"</f>
        <v>18867914476</v>
      </c>
      <c r="C4930" t="s">
        <v>1</v>
      </c>
    </row>
    <row r="4931" spans="1:3" x14ac:dyDescent="0.2">
      <c r="A4931" t="s">
        <v>4369</v>
      </c>
      <c r="B4931" t="str">
        <f>"15040210576"</f>
        <v>15040210576</v>
      </c>
      <c r="C4931" t="s">
        <v>1</v>
      </c>
    </row>
    <row r="4932" spans="1:3" x14ac:dyDescent="0.2">
      <c r="A4932" t="s">
        <v>4369</v>
      </c>
      <c r="B4932" t="str">
        <f>"13606464462"</f>
        <v>13606464462</v>
      </c>
      <c r="C4932" t="s">
        <v>1</v>
      </c>
    </row>
    <row r="4933" spans="1:3" x14ac:dyDescent="0.2">
      <c r="A4933" t="s">
        <v>4369</v>
      </c>
      <c r="B4933" t="str">
        <f>"15035740572"</f>
        <v>15035740572</v>
      </c>
      <c r="C4933" t="s">
        <v>1</v>
      </c>
    </row>
    <row r="4934" spans="1:3" x14ac:dyDescent="0.2">
      <c r="A4934" t="s">
        <v>4369</v>
      </c>
      <c r="B4934" t="str">
        <f>"15177504880"</f>
        <v>15177504880</v>
      </c>
      <c r="C4934" t="s">
        <v>1</v>
      </c>
    </row>
    <row r="4935" spans="1:3" x14ac:dyDescent="0.2">
      <c r="A4935" t="s">
        <v>4369</v>
      </c>
      <c r="B4935" t="str">
        <f>"15902899118"</f>
        <v>15902899118</v>
      </c>
      <c r="C4935" t="s">
        <v>1</v>
      </c>
    </row>
    <row r="4936" spans="1:3" x14ac:dyDescent="0.2">
      <c r="A4936" t="s">
        <v>4369</v>
      </c>
      <c r="B4936" t="str">
        <f>"13782092602"</f>
        <v>13782092602</v>
      </c>
      <c r="C4936" t="s">
        <v>1</v>
      </c>
    </row>
    <row r="4937" spans="1:3" x14ac:dyDescent="0.2">
      <c r="A4937" t="s">
        <v>4369</v>
      </c>
      <c r="B4937" t="str">
        <f>"13949477597"</f>
        <v>13949477597</v>
      </c>
      <c r="C4937" t="s">
        <v>1</v>
      </c>
    </row>
    <row r="4938" spans="1:3" x14ac:dyDescent="0.2">
      <c r="A4938" t="s">
        <v>4369</v>
      </c>
      <c r="B4938" t="str">
        <f>"13768873043"</f>
        <v>13768873043</v>
      </c>
      <c r="C4938" t="s">
        <v>1</v>
      </c>
    </row>
    <row r="4939" spans="1:3" x14ac:dyDescent="0.2">
      <c r="A4939" t="s">
        <v>4369</v>
      </c>
      <c r="B4939" t="str">
        <f>"18270735022"</f>
        <v>18270735022</v>
      </c>
      <c r="C4939" t="s">
        <v>1</v>
      </c>
    </row>
    <row r="4940" spans="1:3" x14ac:dyDescent="0.2">
      <c r="A4940" t="s">
        <v>4369</v>
      </c>
      <c r="B4940" t="str">
        <f>"13518011308"</f>
        <v>13518011308</v>
      </c>
      <c r="C4940" t="s">
        <v>1</v>
      </c>
    </row>
    <row r="4941" spans="1:3" x14ac:dyDescent="0.2">
      <c r="A4941" t="s">
        <v>4369</v>
      </c>
      <c r="B4941" t="str">
        <f>"18702902997"</f>
        <v>18702902997</v>
      </c>
      <c r="C4941" t="s">
        <v>1</v>
      </c>
    </row>
    <row r="4942" spans="1:3" x14ac:dyDescent="0.2">
      <c r="A4942" t="s">
        <v>4369</v>
      </c>
      <c r="B4942" t="str">
        <f>"15050605328"</f>
        <v>15050605328</v>
      </c>
      <c r="C4942" t="s">
        <v>1</v>
      </c>
    </row>
    <row r="4943" spans="1:3" x14ac:dyDescent="0.2">
      <c r="A4943" t="s">
        <v>4409</v>
      </c>
      <c r="B4943" t="str">
        <f>"18780537495"</f>
        <v>18780537495</v>
      </c>
      <c r="C4943" t="s">
        <v>1</v>
      </c>
    </row>
    <row r="4944" spans="1:3" x14ac:dyDescent="0.2">
      <c r="A4944" t="s">
        <v>4369</v>
      </c>
      <c r="B4944" t="str">
        <f>"13871927230"</f>
        <v>13871927230</v>
      </c>
      <c r="C4944" t="s">
        <v>1</v>
      </c>
    </row>
    <row r="4945" spans="1:3" x14ac:dyDescent="0.2">
      <c r="A4945" t="s">
        <v>4369</v>
      </c>
      <c r="B4945" t="str">
        <f>"13999558546"</f>
        <v>13999558546</v>
      </c>
      <c r="C4945" t="s">
        <v>1</v>
      </c>
    </row>
    <row r="4946" spans="1:3" x14ac:dyDescent="0.2">
      <c r="A4946" t="s">
        <v>4369</v>
      </c>
      <c r="B4946" t="str">
        <f>"15149499959"</f>
        <v>15149499959</v>
      </c>
      <c r="C4946" t="s">
        <v>1</v>
      </c>
    </row>
    <row r="4947" spans="1:3" x14ac:dyDescent="0.2">
      <c r="A4947" t="s">
        <v>4410</v>
      </c>
      <c r="B4947" t="str">
        <f>"18790390876"</f>
        <v>18790390876</v>
      </c>
      <c r="C4947" t="s">
        <v>1</v>
      </c>
    </row>
    <row r="4948" spans="1:3" x14ac:dyDescent="0.2">
      <c r="A4948" t="s">
        <v>4369</v>
      </c>
      <c r="B4948" t="str">
        <f>"15213631425"</f>
        <v>15213631425</v>
      </c>
      <c r="C4948" t="s">
        <v>1</v>
      </c>
    </row>
    <row r="4949" spans="1:3" x14ac:dyDescent="0.2">
      <c r="A4949" t="s">
        <v>4369</v>
      </c>
      <c r="B4949" t="str">
        <f>"13876107803"</f>
        <v>13876107803</v>
      </c>
      <c r="C4949" t="s">
        <v>1</v>
      </c>
    </row>
    <row r="4950" spans="1:3" x14ac:dyDescent="0.2">
      <c r="A4950" t="s">
        <v>4369</v>
      </c>
      <c r="B4950" t="str">
        <f>"13708431900"</f>
        <v>13708431900</v>
      </c>
      <c r="C4950" t="s">
        <v>1</v>
      </c>
    </row>
    <row r="4951" spans="1:3" x14ac:dyDescent="0.2">
      <c r="A4951" t="s">
        <v>4369</v>
      </c>
      <c r="B4951" t="str">
        <f>"15199189381"</f>
        <v>15199189381</v>
      </c>
      <c r="C4951" t="s">
        <v>1</v>
      </c>
    </row>
    <row r="4952" spans="1:3" x14ac:dyDescent="0.2">
      <c r="A4952" t="s">
        <v>4369</v>
      </c>
      <c r="B4952" t="str">
        <f>"13585644463"</f>
        <v>13585644463</v>
      </c>
      <c r="C4952" t="s">
        <v>1</v>
      </c>
    </row>
    <row r="4953" spans="1:3" x14ac:dyDescent="0.2">
      <c r="A4953" t="s">
        <v>4369</v>
      </c>
      <c r="B4953" t="str">
        <f>"13565792005"</f>
        <v>13565792005</v>
      </c>
      <c r="C4953" t="s">
        <v>1</v>
      </c>
    </row>
    <row r="4954" spans="1:3" x14ac:dyDescent="0.2">
      <c r="A4954" t="s">
        <v>4369</v>
      </c>
      <c r="B4954" t="str">
        <f>"18789271161"</f>
        <v>18789271161</v>
      </c>
      <c r="C4954" t="s">
        <v>1</v>
      </c>
    </row>
    <row r="4955" spans="1:3" x14ac:dyDescent="0.2">
      <c r="A4955" t="s">
        <v>4369</v>
      </c>
      <c r="B4955" t="str">
        <f>"18286866932"</f>
        <v>18286866932</v>
      </c>
      <c r="C4955" t="s">
        <v>1</v>
      </c>
    </row>
    <row r="4956" spans="1:3" x14ac:dyDescent="0.2">
      <c r="A4956" t="s">
        <v>4369</v>
      </c>
      <c r="B4956" t="str">
        <f>"15296063732"</f>
        <v>15296063732</v>
      </c>
      <c r="C4956" t="s">
        <v>1</v>
      </c>
    </row>
    <row r="4957" spans="1:3" x14ac:dyDescent="0.2">
      <c r="A4957" t="s">
        <v>4369</v>
      </c>
      <c r="B4957" t="str">
        <f>"15250968679"</f>
        <v>15250968679</v>
      </c>
      <c r="C4957" t="s">
        <v>1</v>
      </c>
    </row>
    <row r="4958" spans="1:3" x14ac:dyDescent="0.2">
      <c r="A4958" t="s">
        <v>4369</v>
      </c>
      <c r="B4958" t="str">
        <f>"15968551068"</f>
        <v>15968551068</v>
      </c>
      <c r="C4958" t="s">
        <v>1</v>
      </c>
    </row>
    <row r="4959" spans="1:3" x14ac:dyDescent="0.2">
      <c r="A4959" t="s">
        <v>4369</v>
      </c>
      <c r="B4959" t="str">
        <f>"15123014903"</f>
        <v>15123014903</v>
      </c>
      <c r="C4959" t="s">
        <v>1</v>
      </c>
    </row>
    <row r="4960" spans="1:3" x14ac:dyDescent="0.2">
      <c r="A4960" t="s">
        <v>4369</v>
      </c>
      <c r="B4960" t="str">
        <f>"13983628957"</f>
        <v>13983628957</v>
      </c>
      <c r="C4960" t="s">
        <v>1</v>
      </c>
    </row>
    <row r="4961" spans="1:3" x14ac:dyDescent="0.2">
      <c r="A4961" t="s">
        <v>4369</v>
      </c>
      <c r="B4961" t="str">
        <f>"15076305575"</f>
        <v>15076305575</v>
      </c>
      <c r="C4961" t="s">
        <v>1</v>
      </c>
    </row>
    <row r="4962" spans="1:3" x14ac:dyDescent="0.2">
      <c r="A4962" t="s">
        <v>4411</v>
      </c>
      <c r="B4962" t="str">
        <f>"17855451401"</f>
        <v>17855451401</v>
      </c>
      <c r="C4962" t="s">
        <v>1</v>
      </c>
    </row>
    <row r="4963" spans="1:3" x14ac:dyDescent="0.2">
      <c r="A4963" t="s">
        <v>4369</v>
      </c>
      <c r="B4963" t="str">
        <f>"18843627652"</f>
        <v>18843627652</v>
      </c>
      <c r="C4963" t="s">
        <v>1</v>
      </c>
    </row>
    <row r="4964" spans="1:3" x14ac:dyDescent="0.2">
      <c r="A4964" t="s">
        <v>4369</v>
      </c>
      <c r="B4964" t="str">
        <f>"13889437412"</f>
        <v>13889437412</v>
      </c>
      <c r="C4964" t="s">
        <v>1</v>
      </c>
    </row>
    <row r="4965" spans="1:3" x14ac:dyDescent="0.2">
      <c r="A4965" t="s">
        <v>4369</v>
      </c>
      <c r="B4965" t="str">
        <f>"13949107882"</f>
        <v>13949107882</v>
      </c>
      <c r="C4965" t="s">
        <v>1</v>
      </c>
    </row>
    <row r="4966" spans="1:3" x14ac:dyDescent="0.2">
      <c r="A4966" t="s">
        <v>4369</v>
      </c>
      <c r="B4966" t="str">
        <f>"13753851153"</f>
        <v>13753851153</v>
      </c>
      <c r="C4966" t="s">
        <v>1</v>
      </c>
    </row>
    <row r="4967" spans="1:3" x14ac:dyDescent="0.2">
      <c r="A4967" t="s">
        <v>4369</v>
      </c>
      <c r="B4967" t="str">
        <f>"13949783318"</f>
        <v>13949783318</v>
      </c>
      <c r="C4967" t="s">
        <v>1</v>
      </c>
    </row>
    <row r="4968" spans="1:3" x14ac:dyDescent="0.2">
      <c r="A4968" t="s">
        <v>4369</v>
      </c>
      <c r="B4968" t="str">
        <f>"13839908986"</f>
        <v>13839908986</v>
      </c>
      <c r="C4968" t="s">
        <v>1</v>
      </c>
    </row>
    <row r="4969" spans="1:3" x14ac:dyDescent="0.2">
      <c r="A4969" t="s">
        <v>4369</v>
      </c>
      <c r="B4969" t="str">
        <f>"13957180307"</f>
        <v>13957180307</v>
      </c>
      <c r="C4969" t="s">
        <v>1</v>
      </c>
    </row>
    <row r="4970" spans="1:3" x14ac:dyDescent="0.2">
      <c r="A4970" t="s">
        <v>4369</v>
      </c>
      <c r="B4970" t="str">
        <f>"13872798841"</f>
        <v>13872798841</v>
      </c>
      <c r="C4970" t="s">
        <v>1</v>
      </c>
    </row>
    <row r="4971" spans="1:3" x14ac:dyDescent="0.2">
      <c r="A4971" t="s">
        <v>4369</v>
      </c>
      <c r="B4971" t="str">
        <f>"18809827182"</f>
        <v>18809827182</v>
      </c>
      <c r="C4971" t="s">
        <v>1</v>
      </c>
    </row>
    <row r="4972" spans="1:3" x14ac:dyDescent="0.2">
      <c r="A4972" t="s">
        <v>4369</v>
      </c>
      <c r="B4972" t="str">
        <f>"18837956096"</f>
        <v>18837956096</v>
      </c>
      <c r="C4972" t="s">
        <v>1</v>
      </c>
    </row>
    <row r="4973" spans="1:3" x14ac:dyDescent="0.2">
      <c r="A4973" t="s">
        <v>4369</v>
      </c>
      <c r="B4973" t="str">
        <f>"15135669665"</f>
        <v>15135669665</v>
      </c>
      <c r="C4973" t="s">
        <v>1</v>
      </c>
    </row>
    <row r="4974" spans="1:3" x14ac:dyDescent="0.2">
      <c r="A4974" t="s">
        <v>4369</v>
      </c>
      <c r="B4974" t="str">
        <f>"15252588555"</f>
        <v>15252588555</v>
      </c>
      <c r="C4974" t="s">
        <v>1</v>
      </c>
    </row>
    <row r="4975" spans="1:3" x14ac:dyDescent="0.2">
      <c r="A4975" t="s">
        <v>4369</v>
      </c>
      <c r="B4975" t="str">
        <f>"13992567974"</f>
        <v>13992567974</v>
      </c>
      <c r="C4975" t="s">
        <v>1</v>
      </c>
    </row>
    <row r="4976" spans="1:3" x14ac:dyDescent="0.2">
      <c r="A4976" t="s">
        <v>4369</v>
      </c>
      <c r="B4976" t="str">
        <f>"13819818308"</f>
        <v>13819818308</v>
      </c>
      <c r="C4976" t="s">
        <v>1</v>
      </c>
    </row>
    <row r="4977" spans="1:3" x14ac:dyDescent="0.2">
      <c r="A4977" t="s">
        <v>4412</v>
      </c>
      <c r="B4977" t="str">
        <f>"15039119999"</f>
        <v>15039119999</v>
      </c>
      <c r="C4977" t="s">
        <v>1</v>
      </c>
    </row>
    <row r="4978" spans="1:3" x14ac:dyDescent="0.2">
      <c r="A4978" t="s">
        <v>4413</v>
      </c>
      <c r="B4978" t="str">
        <f>"15894399961"</f>
        <v>15894399961</v>
      </c>
      <c r="C4978" t="s">
        <v>1</v>
      </c>
    </row>
    <row r="4979" spans="1:3" x14ac:dyDescent="0.2">
      <c r="A4979" t="s">
        <v>4369</v>
      </c>
      <c r="B4979" t="str">
        <f>"15037192617"</f>
        <v>15037192617</v>
      </c>
      <c r="C4979" t="s">
        <v>1</v>
      </c>
    </row>
    <row r="4980" spans="1:3" x14ac:dyDescent="0.2">
      <c r="A4980" t="s">
        <v>4369</v>
      </c>
      <c r="B4980" t="str">
        <f>"13783463723"</f>
        <v>13783463723</v>
      </c>
      <c r="C4980" t="s">
        <v>1</v>
      </c>
    </row>
    <row r="4981" spans="1:3" x14ac:dyDescent="0.2">
      <c r="A4981" t="s">
        <v>4369</v>
      </c>
      <c r="B4981" t="str">
        <f>"13525906041"</f>
        <v>13525906041</v>
      </c>
      <c r="C4981" t="s">
        <v>1</v>
      </c>
    </row>
    <row r="4982" spans="1:3" x14ac:dyDescent="0.2">
      <c r="A4982" t="s">
        <v>4369</v>
      </c>
      <c r="B4982" t="str">
        <f>"13937978371"</f>
        <v>13937978371</v>
      </c>
      <c r="C4982" t="s">
        <v>1</v>
      </c>
    </row>
    <row r="4983" spans="1:3" x14ac:dyDescent="0.2">
      <c r="A4983" t="s">
        <v>4369</v>
      </c>
      <c r="B4983" t="str">
        <f>"15838868431"</f>
        <v>15838868431</v>
      </c>
      <c r="C4983" t="s">
        <v>1</v>
      </c>
    </row>
    <row r="4984" spans="1:3" x14ac:dyDescent="0.2">
      <c r="A4984" t="s">
        <v>4369</v>
      </c>
      <c r="B4984" t="str">
        <f>"15838995518"</f>
        <v>15838995518</v>
      </c>
      <c r="C4984" t="s">
        <v>1</v>
      </c>
    </row>
    <row r="4985" spans="1:3" x14ac:dyDescent="0.2">
      <c r="A4985" t="s">
        <v>4369</v>
      </c>
      <c r="B4985" t="str">
        <f>"15038790360"</f>
        <v>15038790360</v>
      </c>
      <c r="C4985" t="s">
        <v>1</v>
      </c>
    </row>
    <row r="4986" spans="1:3" x14ac:dyDescent="0.2">
      <c r="A4986" t="s">
        <v>4369</v>
      </c>
      <c r="B4986" t="str">
        <f>"13937927857"</f>
        <v>13937927857</v>
      </c>
      <c r="C4986" t="s">
        <v>1</v>
      </c>
    </row>
    <row r="4987" spans="1:3" x14ac:dyDescent="0.2">
      <c r="A4987" t="s">
        <v>4369</v>
      </c>
      <c r="B4987" t="str">
        <f>"13693795147"</f>
        <v>13693795147</v>
      </c>
      <c r="C4987" t="s">
        <v>1</v>
      </c>
    </row>
    <row r="4988" spans="1:3" x14ac:dyDescent="0.2">
      <c r="A4988" t="s">
        <v>4369</v>
      </c>
      <c r="B4988" t="str">
        <f>"13703769081"</f>
        <v>13703769081</v>
      </c>
      <c r="C4988" t="s">
        <v>1</v>
      </c>
    </row>
    <row r="4989" spans="1:3" x14ac:dyDescent="0.2">
      <c r="A4989" t="s">
        <v>4369</v>
      </c>
      <c r="B4989" t="str">
        <f>"13700734798"</f>
        <v>13700734798</v>
      </c>
      <c r="C4989" t="s">
        <v>1</v>
      </c>
    </row>
    <row r="4990" spans="1:3" x14ac:dyDescent="0.2">
      <c r="A4990" t="s">
        <v>4369</v>
      </c>
      <c r="B4990" t="str">
        <f>"15225516898"</f>
        <v>15225516898</v>
      </c>
      <c r="C4990" t="s">
        <v>1</v>
      </c>
    </row>
    <row r="4991" spans="1:3" x14ac:dyDescent="0.2">
      <c r="A4991" t="s">
        <v>4369</v>
      </c>
      <c r="B4991" t="str">
        <f>"15903735123"</f>
        <v>15903735123</v>
      </c>
      <c r="C4991" t="s">
        <v>1</v>
      </c>
    </row>
    <row r="4992" spans="1:3" x14ac:dyDescent="0.2">
      <c r="A4992" t="s">
        <v>4414</v>
      </c>
      <c r="B4992" t="str">
        <f>"18837710802"</f>
        <v>18837710802</v>
      </c>
      <c r="C4992" t="s">
        <v>1</v>
      </c>
    </row>
    <row r="4993" spans="1:3" x14ac:dyDescent="0.2">
      <c r="A4993" t="s">
        <v>4369</v>
      </c>
      <c r="B4993" t="str">
        <f>"15036465550"</f>
        <v>15036465550</v>
      </c>
      <c r="C4993" t="s">
        <v>1</v>
      </c>
    </row>
    <row r="4994" spans="1:3" x14ac:dyDescent="0.2">
      <c r="A4994" t="s">
        <v>4415</v>
      </c>
      <c r="B4994" t="str">
        <f>"15896812417"</f>
        <v>15896812417</v>
      </c>
      <c r="C4994" t="s">
        <v>1</v>
      </c>
    </row>
    <row r="4995" spans="1:3" x14ac:dyDescent="0.2">
      <c r="A4995" t="s">
        <v>4416</v>
      </c>
      <c r="B4995" t="str">
        <f>"15803727023"</f>
        <v>15803727023</v>
      </c>
      <c r="C4995" t="s">
        <v>1</v>
      </c>
    </row>
    <row r="4996" spans="1:3" x14ac:dyDescent="0.2">
      <c r="A4996" t="s">
        <v>4369</v>
      </c>
      <c r="B4996" t="str">
        <f>"18241328009"</f>
        <v>18241328009</v>
      </c>
      <c r="C4996" t="s">
        <v>1</v>
      </c>
    </row>
    <row r="4997" spans="1:3" x14ac:dyDescent="0.2">
      <c r="A4997" t="s">
        <v>4417</v>
      </c>
      <c r="B4997" t="str">
        <f>"18839881502"</f>
        <v>18839881502</v>
      </c>
      <c r="C4997" t="s">
        <v>1</v>
      </c>
    </row>
    <row r="4998" spans="1:3" x14ac:dyDescent="0.2">
      <c r="A4998" t="s">
        <v>4369</v>
      </c>
      <c r="B4998" t="str">
        <f>"18364856967"</f>
        <v>18364856967</v>
      </c>
      <c r="C4998" t="s">
        <v>1</v>
      </c>
    </row>
    <row r="4999" spans="1:3" x14ac:dyDescent="0.2">
      <c r="A4999" t="s">
        <v>4369</v>
      </c>
      <c r="B4999" t="str">
        <f>"13095789222"</f>
        <v>13095789222</v>
      </c>
      <c r="C4999" t="s">
        <v>1</v>
      </c>
    </row>
    <row r="5000" spans="1:3" x14ac:dyDescent="0.2">
      <c r="A5000" t="s">
        <v>4418</v>
      </c>
      <c r="B5000" t="str">
        <f>"13258093389"</f>
        <v>13258093389</v>
      </c>
      <c r="C5000" t="s">
        <v>1</v>
      </c>
    </row>
    <row r="5001" spans="1:3" x14ac:dyDescent="0.2">
      <c r="A5001" t="s">
        <v>4419</v>
      </c>
      <c r="B5001" t="str">
        <f>"17879396874"</f>
        <v>17879396874</v>
      </c>
      <c r="C5001" t="s">
        <v>1</v>
      </c>
    </row>
    <row r="5002" spans="1:3" x14ac:dyDescent="0.2">
      <c r="A5002" t="s">
        <v>4369</v>
      </c>
      <c r="B5002" t="str">
        <f>"18265629267"</f>
        <v>18265629267</v>
      </c>
      <c r="C5002" t="s">
        <v>1</v>
      </c>
    </row>
    <row r="5003" spans="1:3" x14ac:dyDescent="0.2">
      <c r="A5003" t="s">
        <v>4420</v>
      </c>
      <c r="B5003" t="str">
        <f>"15057002463"</f>
        <v>15057002463</v>
      </c>
      <c r="C5003" t="s">
        <v>1</v>
      </c>
    </row>
    <row r="5004" spans="1:3" x14ac:dyDescent="0.2">
      <c r="A5004" t="s">
        <v>4369</v>
      </c>
      <c r="B5004" t="str">
        <f>"13977856278"</f>
        <v>13977856278</v>
      </c>
      <c r="C5004" t="s">
        <v>1</v>
      </c>
    </row>
    <row r="5005" spans="1:3" x14ac:dyDescent="0.2">
      <c r="A5005" t="s">
        <v>4369</v>
      </c>
      <c r="B5005" t="str">
        <f>"13430908996"</f>
        <v>13430908996</v>
      </c>
      <c r="C5005" t="s">
        <v>1</v>
      </c>
    </row>
    <row r="5006" spans="1:3" x14ac:dyDescent="0.2">
      <c r="A5006" t="s">
        <v>4421</v>
      </c>
      <c r="B5006" t="str">
        <f>"17343607014"</f>
        <v>17343607014</v>
      </c>
      <c r="C5006" t="s">
        <v>1</v>
      </c>
    </row>
    <row r="5007" spans="1:3" x14ac:dyDescent="0.2">
      <c r="A5007" t="s">
        <v>4369</v>
      </c>
      <c r="B5007" t="str">
        <f>"15577831457"</f>
        <v>15577831457</v>
      </c>
      <c r="C5007" t="s">
        <v>1</v>
      </c>
    </row>
    <row r="5008" spans="1:3" x14ac:dyDescent="0.2">
      <c r="A5008" t="s">
        <v>4369</v>
      </c>
      <c r="B5008" t="str">
        <f>"17897876584"</f>
        <v>17897876584</v>
      </c>
      <c r="C5008" t="s">
        <v>1</v>
      </c>
    </row>
    <row r="5009" spans="1:3" x14ac:dyDescent="0.2">
      <c r="A5009" t="s">
        <v>4369</v>
      </c>
      <c r="B5009" t="str">
        <f>"17526893239"</f>
        <v>17526893239</v>
      </c>
      <c r="C5009" t="s">
        <v>1</v>
      </c>
    </row>
    <row r="5010" spans="1:3" x14ac:dyDescent="0.2">
      <c r="A5010" t="s">
        <v>4369</v>
      </c>
      <c r="B5010" t="str">
        <f>"18235793584"</f>
        <v>18235793584</v>
      </c>
      <c r="C5010" t="s">
        <v>1</v>
      </c>
    </row>
    <row r="5011" spans="1:3" x14ac:dyDescent="0.2">
      <c r="A5011" t="s">
        <v>4369</v>
      </c>
      <c r="B5011" t="str">
        <f>"15915154775"</f>
        <v>15915154775</v>
      </c>
      <c r="C5011" t="s">
        <v>1</v>
      </c>
    </row>
    <row r="5012" spans="1:3" x14ac:dyDescent="0.2">
      <c r="A5012" t="s">
        <v>4422</v>
      </c>
      <c r="B5012" t="str">
        <f>"15062460210"</f>
        <v>15062460210</v>
      </c>
      <c r="C5012" t="s">
        <v>1</v>
      </c>
    </row>
    <row r="5013" spans="1:3" x14ac:dyDescent="0.2">
      <c r="A5013" t="s">
        <v>4369</v>
      </c>
      <c r="B5013" t="str">
        <f>"15876901454"</f>
        <v>15876901454</v>
      </c>
      <c r="C5013" t="s">
        <v>1</v>
      </c>
    </row>
    <row r="5014" spans="1:3" x14ac:dyDescent="0.2">
      <c r="A5014" t="s">
        <v>4423</v>
      </c>
      <c r="B5014" t="str">
        <f>"15928015037"</f>
        <v>15928015037</v>
      </c>
      <c r="C5014" t="s">
        <v>1</v>
      </c>
    </row>
    <row r="5015" spans="1:3" x14ac:dyDescent="0.2">
      <c r="A5015" t="s">
        <v>4424</v>
      </c>
      <c r="B5015" t="str">
        <f>"18316226495"</f>
        <v>18316226495</v>
      </c>
      <c r="C5015" t="s">
        <v>1</v>
      </c>
    </row>
    <row r="5016" spans="1:3" x14ac:dyDescent="0.2">
      <c r="A5016" t="s">
        <v>4369</v>
      </c>
      <c r="B5016" t="str">
        <f>"17380215316"</f>
        <v>17380215316</v>
      </c>
      <c r="C5016" t="s">
        <v>1</v>
      </c>
    </row>
    <row r="5017" spans="1:3" x14ac:dyDescent="0.2">
      <c r="A5017" t="s">
        <v>4369</v>
      </c>
      <c r="B5017" t="str">
        <f>"13221723554"</f>
        <v>13221723554</v>
      </c>
      <c r="C5017" t="s">
        <v>1</v>
      </c>
    </row>
    <row r="5018" spans="1:3" x14ac:dyDescent="0.2">
      <c r="A5018" t="s">
        <v>4369</v>
      </c>
      <c r="B5018" t="str">
        <f>"13173053087"</f>
        <v>13173053087</v>
      </c>
      <c r="C5018" t="s">
        <v>1</v>
      </c>
    </row>
    <row r="5019" spans="1:3" x14ac:dyDescent="0.2">
      <c r="A5019" t="s">
        <v>4425</v>
      </c>
      <c r="B5019" t="str">
        <f>"15088081460"</f>
        <v>15088081460</v>
      </c>
      <c r="C5019" t="s">
        <v>1</v>
      </c>
    </row>
    <row r="5020" spans="1:3" x14ac:dyDescent="0.2">
      <c r="A5020" t="s">
        <v>4369</v>
      </c>
      <c r="B5020" t="str">
        <f>"13517324299"</f>
        <v>13517324299</v>
      </c>
      <c r="C5020" t="s">
        <v>1</v>
      </c>
    </row>
    <row r="5021" spans="1:3" x14ac:dyDescent="0.2">
      <c r="A5021" t="s">
        <v>4426</v>
      </c>
      <c r="B5021" t="str">
        <f>"18524544952"</f>
        <v>18524544952</v>
      </c>
      <c r="C5021" t="s">
        <v>1</v>
      </c>
    </row>
    <row r="5022" spans="1:3" x14ac:dyDescent="0.2">
      <c r="A5022" t="s">
        <v>4369</v>
      </c>
      <c r="B5022" t="str">
        <f>"17322037033"</f>
        <v>17322037033</v>
      </c>
      <c r="C5022" t="s">
        <v>1</v>
      </c>
    </row>
    <row r="5023" spans="1:3" x14ac:dyDescent="0.2">
      <c r="A5023" t="s">
        <v>4427</v>
      </c>
      <c r="B5023" t="str">
        <f>"17346686362"</f>
        <v>17346686362</v>
      </c>
      <c r="C5023" t="s">
        <v>1</v>
      </c>
    </row>
    <row r="5024" spans="1:3" x14ac:dyDescent="0.2">
      <c r="A5024" t="s">
        <v>4369</v>
      </c>
      <c r="B5024" t="str">
        <f>"15030881044"</f>
        <v>15030881044</v>
      </c>
      <c r="C5024" t="s">
        <v>1</v>
      </c>
    </row>
    <row r="5025" spans="1:3" x14ac:dyDescent="0.2">
      <c r="A5025" t="s">
        <v>4369</v>
      </c>
      <c r="B5025" t="str">
        <f>"15277444422"</f>
        <v>15277444422</v>
      </c>
      <c r="C5025" t="s">
        <v>1</v>
      </c>
    </row>
    <row r="5026" spans="1:3" x14ac:dyDescent="0.2">
      <c r="A5026" t="s">
        <v>4428</v>
      </c>
      <c r="B5026" t="str">
        <f>"17756135609"</f>
        <v>17756135609</v>
      </c>
      <c r="C5026" t="s">
        <v>1</v>
      </c>
    </row>
    <row r="5027" spans="1:3" x14ac:dyDescent="0.2">
      <c r="A5027" t="s">
        <v>4429</v>
      </c>
      <c r="B5027" t="str">
        <f>"15763669723"</f>
        <v>15763669723</v>
      </c>
      <c r="C5027" t="s">
        <v>1</v>
      </c>
    </row>
    <row r="5028" spans="1:3" x14ac:dyDescent="0.2">
      <c r="A5028" t="s">
        <v>4369</v>
      </c>
      <c r="B5028" t="str">
        <f>"13772256220"</f>
        <v>13772256220</v>
      </c>
      <c r="C5028" t="s">
        <v>1</v>
      </c>
    </row>
    <row r="5029" spans="1:3" x14ac:dyDescent="0.2">
      <c r="A5029" t="s">
        <v>4430</v>
      </c>
      <c r="B5029" t="str">
        <f>"15114654642"</f>
        <v>15114654642</v>
      </c>
      <c r="C5029" t="s">
        <v>1</v>
      </c>
    </row>
    <row r="5030" spans="1:3" x14ac:dyDescent="0.2">
      <c r="A5030" t="s">
        <v>4369</v>
      </c>
      <c r="B5030" t="str">
        <f>"13943820480"</f>
        <v>13943820480</v>
      </c>
      <c r="C5030" t="s">
        <v>1</v>
      </c>
    </row>
    <row r="5031" spans="1:3" x14ac:dyDescent="0.2">
      <c r="A5031" t="s">
        <v>4369</v>
      </c>
      <c r="B5031" t="str">
        <f>"18766067492"</f>
        <v>18766067492</v>
      </c>
      <c r="C5031" t="s">
        <v>1</v>
      </c>
    </row>
    <row r="5032" spans="1:3" x14ac:dyDescent="0.2">
      <c r="A5032" t="s">
        <v>4369</v>
      </c>
      <c r="B5032" t="str">
        <f>"15899173808"</f>
        <v>15899173808</v>
      </c>
      <c r="C5032" t="s">
        <v>1</v>
      </c>
    </row>
    <row r="5033" spans="1:3" x14ac:dyDescent="0.2">
      <c r="A5033" t="s">
        <v>4369</v>
      </c>
      <c r="B5033" t="str">
        <f>"13262378264"</f>
        <v>13262378264</v>
      </c>
      <c r="C5033" t="s">
        <v>1</v>
      </c>
    </row>
    <row r="5034" spans="1:3" x14ac:dyDescent="0.2">
      <c r="A5034" t="s">
        <v>4369</v>
      </c>
      <c r="B5034" t="str">
        <f>"13731479042"</f>
        <v>13731479042</v>
      </c>
      <c r="C5034" t="s">
        <v>1</v>
      </c>
    </row>
    <row r="5035" spans="1:3" x14ac:dyDescent="0.2">
      <c r="A5035" t="s">
        <v>4369</v>
      </c>
      <c r="B5035" t="str">
        <f>"13994723703"</f>
        <v>13994723703</v>
      </c>
      <c r="C5035" t="s">
        <v>1</v>
      </c>
    </row>
    <row r="5036" spans="1:3" x14ac:dyDescent="0.2">
      <c r="A5036" t="s">
        <v>4431</v>
      </c>
      <c r="B5036" t="str">
        <f>"18336097925"</f>
        <v>18336097925</v>
      </c>
      <c r="C5036" t="s">
        <v>1</v>
      </c>
    </row>
    <row r="5037" spans="1:3" x14ac:dyDescent="0.2">
      <c r="A5037" t="s">
        <v>2803</v>
      </c>
      <c r="B5037" t="str">
        <f>"18152253011"</f>
        <v>18152253011</v>
      </c>
      <c r="C5037" t="s">
        <v>1</v>
      </c>
    </row>
    <row r="5038" spans="1:3" x14ac:dyDescent="0.2">
      <c r="A5038" t="s">
        <v>4432</v>
      </c>
      <c r="B5038" t="str">
        <f>"18539574106"</f>
        <v>18539574106</v>
      </c>
      <c r="C5038" t="s">
        <v>1</v>
      </c>
    </row>
    <row r="5039" spans="1:3" x14ac:dyDescent="0.2">
      <c r="A5039" t="s">
        <v>4369</v>
      </c>
      <c r="B5039" t="str">
        <f>"13434153933"</f>
        <v>13434153933</v>
      </c>
      <c r="C5039" t="s">
        <v>1</v>
      </c>
    </row>
    <row r="5040" spans="1:3" x14ac:dyDescent="0.2">
      <c r="A5040" t="s">
        <v>4433</v>
      </c>
      <c r="B5040" t="str">
        <f>"15556533033"</f>
        <v>15556533033</v>
      </c>
      <c r="C5040" t="s">
        <v>1</v>
      </c>
    </row>
    <row r="5041" spans="1:3" x14ac:dyDescent="0.2">
      <c r="A5041" t="s">
        <v>549</v>
      </c>
      <c r="B5041" t="str">
        <f>"17667401917"</f>
        <v>17667401917</v>
      </c>
      <c r="C5041" t="s">
        <v>1</v>
      </c>
    </row>
    <row r="5042" spans="1:3" x14ac:dyDescent="0.2">
      <c r="A5042" t="s">
        <v>763</v>
      </c>
      <c r="B5042" t="str">
        <f>"13479404902"</f>
        <v>13479404902</v>
      </c>
      <c r="C5042" t="s">
        <v>1</v>
      </c>
    </row>
    <row r="5043" spans="1:3" x14ac:dyDescent="0.2">
      <c r="A5043" t="s">
        <v>4434</v>
      </c>
      <c r="B5043" t="str">
        <f>"17636466917"</f>
        <v>17636466917</v>
      </c>
      <c r="C5043" t="s">
        <v>1</v>
      </c>
    </row>
    <row r="5044" spans="1:3" x14ac:dyDescent="0.2">
      <c r="A5044" t="s">
        <v>4369</v>
      </c>
      <c r="B5044" t="str">
        <f>"18820962808"</f>
        <v>18820962808</v>
      </c>
      <c r="C5044" t="s">
        <v>1</v>
      </c>
    </row>
    <row r="5045" spans="1:3" x14ac:dyDescent="0.2">
      <c r="A5045" t="s">
        <v>4435</v>
      </c>
      <c r="B5045" t="str">
        <f>"18641043031"</f>
        <v>18641043031</v>
      </c>
      <c r="C5045" t="s">
        <v>1</v>
      </c>
    </row>
    <row r="5046" spans="1:3" x14ac:dyDescent="0.2">
      <c r="A5046" t="s">
        <v>4369</v>
      </c>
      <c r="B5046" t="str">
        <f>"13876075730"</f>
        <v>13876075730</v>
      </c>
      <c r="C5046" t="s">
        <v>1</v>
      </c>
    </row>
    <row r="5047" spans="1:3" x14ac:dyDescent="0.2">
      <c r="A5047" t="s">
        <v>4369</v>
      </c>
      <c r="B5047" t="str">
        <f>"18295951701"</f>
        <v>18295951701</v>
      </c>
      <c r="C5047" t="s">
        <v>1</v>
      </c>
    </row>
    <row r="5048" spans="1:3" x14ac:dyDescent="0.2">
      <c r="A5048" t="s">
        <v>4436</v>
      </c>
      <c r="B5048" t="str">
        <f>"15936290190"</f>
        <v>15936290190</v>
      </c>
      <c r="C5048" t="s">
        <v>1</v>
      </c>
    </row>
    <row r="5049" spans="1:3" x14ac:dyDescent="0.2">
      <c r="A5049" t="s">
        <v>4437</v>
      </c>
      <c r="B5049" t="str">
        <f>"17628280246"</f>
        <v>17628280246</v>
      </c>
      <c r="C5049" t="s">
        <v>1</v>
      </c>
    </row>
    <row r="5050" spans="1:3" x14ac:dyDescent="0.2">
      <c r="A5050" t="s">
        <v>4369</v>
      </c>
      <c r="B5050" t="str">
        <f>"15853522007"</f>
        <v>15853522007</v>
      </c>
      <c r="C5050" t="s">
        <v>1</v>
      </c>
    </row>
    <row r="5051" spans="1:3" x14ac:dyDescent="0.2">
      <c r="A5051" t="s">
        <v>4438</v>
      </c>
      <c r="B5051" t="str">
        <f>"13182760703"</f>
        <v>13182760703</v>
      </c>
      <c r="C5051" t="s">
        <v>1</v>
      </c>
    </row>
    <row r="5052" spans="1:3" x14ac:dyDescent="0.2">
      <c r="A5052" t="s">
        <v>4369</v>
      </c>
      <c r="B5052" t="str">
        <f>"18693416805"</f>
        <v>18693416805</v>
      </c>
      <c r="C5052" t="s">
        <v>1</v>
      </c>
    </row>
    <row r="5053" spans="1:3" x14ac:dyDescent="0.2">
      <c r="A5053" t="s">
        <v>4369</v>
      </c>
      <c r="B5053" t="str">
        <f>"15170005446"</f>
        <v>15170005446</v>
      </c>
      <c r="C5053" t="s">
        <v>1</v>
      </c>
    </row>
    <row r="5054" spans="1:3" x14ac:dyDescent="0.2">
      <c r="A5054" t="s">
        <v>4439</v>
      </c>
      <c r="B5054" t="str">
        <f>"13697678315"</f>
        <v>13697678315</v>
      </c>
      <c r="C5054" t="s">
        <v>1</v>
      </c>
    </row>
    <row r="5055" spans="1:3" x14ac:dyDescent="0.2">
      <c r="A5055" t="s">
        <v>4369</v>
      </c>
      <c r="B5055" t="str">
        <f>"15003901354"</f>
        <v>15003901354</v>
      </c>
      <c r="C5055" t="s">
        <v>1</v>
      </c>
    </row>
    <row r="5056" spans="1:3" x14ac:dyDescent="0.2">
      <c r="A5056" t="s">
        <v>4369</v>
      </c>
      <c r="B5056" t="str">
        <f>"18523035981"</f>
        <v>18523035981</v>
      </c>
      <c r="C5056" t="s">
        <v>1</v>
      </c>
    </row>
    <row r="5057" spans="1:3" x14ac:dyDescent="0.2">
      <c r="A5057" t="s">
        <v>4369</v>
      </c>
      <c r="B5057" t="str">
        <f>"13013318460"</f>
        <v>13013318460</v>
      </c>
      <c r="C5057" t="s">
        <v>1</v>
      </c>
    </row>
    <row r="5058" spans="1:3" x14ac:dyDescent="0.2">
      <c r="A5058" t="s">
        <v>4369</v>
      </c>
      <c r="B5058" t="str">
        <f>"18565462118"</f>
        <v>18565462118</v>
      </c>
      <c r="C5058" t="s">
        <v>1</v>
      </c>
    </row>
    <row r="5059" spans="1:3" x14ac:dyDescent="0.2">
      <c r="A5059" t="s">
        <v>4369</v>
      </c>
      <c r="B5059" t="str">
        <f>"15639365297"</f>
        <v>15639365297</v>
      </c>
      <c r="C5059" t="s">
        <v>1</v>
      </c>
    </row>
    <row r="5060" spans="1:3" x14ac:dyDescent="0.2">
      <c r="A5060" t="s">
        <v>4369</v>
      </c>
      <c r="B5060" t="str">
        <f>"15239023732"</f>
        <v>15239023732</v>
      </c>
      <c r="C5060" t="s">
        <v>1</v>
      </c>
    </row>
    <row r="5061" spans="1:3" x14ac:dyDescent="0.2">
      <c r="A5061" t="s">
        <v>4440</v>
      </c>
      <c r="B5061" t="str">
        <f>"15837321233"</f>
        <v>15837321233</v>
      </c>
      <c r="C5061" t="s">
        <v>1</v>
      </c>
    </row>
    <row r="5062" spans="1:3" x14ac:dyDescent="0.2">
      <c r="A5062" t="s">
        <v>4441</v>
      </c>
      <c r="B5062" t="str">
        <f>"17660616678"</f>
        <v>17660616678</v>
      </c>
      <c r="C5062" t="s">
        <v>1</v>
      </c>
    </row>
    <row r="5063" spans="1:3" x14ac:dyDescent="0.2">
      <c r="A5063" t="s">
        <v>4442</v>
      </c>
      <c r="B5063" t="str">
        <f>"13297501751"</f>
        <v>13297501751</v>
      </c>
      <c r="C5063" t="s">
        <v>1</v>
      </c>
    </row>
    <row r="5064" spans="1:3" x14ac:dyDescent="0.2">
      <c r="A5064" t="s">
        <v>4369</v>
      </c>
      <c r="B5064" t="str">
        <f>"13839848967"</f>
        <v>13839848967</v>
      </c>
      <c r="C5064" t="s">
        <v>1</v>
      </c>
    </row>
    <row r="5065" spans="1:3" x14ac:dyDescent="0.2">
      <c r="A5065" t="s">
        <v>4369</v>
      </c>
      <c r="B5065" t="str">
        <f>"18236983132"</f>
        <v>18236983132</v>
      </c>
      <c r="C5065" t="s">
        <v>1</v>
      </c>
    </row>
    <row r="5066" spans="1:3" x14ac:dyDescent="0.2">
      <c r="A5066" t="s">
        <v>4369</v>
      </c>
      <c r="B5066" t="str">
        <f>"13003691864"</f>
        <v>13003691864</v>
      </c>
      <c r="C5066" t="s">
        <v>1</v>
      </c>
    </row>
    <row r="5067" spans="1:3" x14ac:dyDescent="0.2">
      <c r="A5067" t="s">
        <v>4369</v>
      </c>
      <c r="B5067" t="str">
        <f>"15549385559"</f>
        <v>15549385559</v>
      </c>
      <c r="C5067" t="s">
        <v>1</v>
      </c>
    </row>
    <row r="5068" spans="1:3" x14ac:dyDescent="0.2">
      <c r="A5068" t="s">
        <v>4369</v>
      </c>
      <c r="B5068" t="str">
        <f>"18697331337"</f>
        <v>18697331337</v>
      </c>
      <c r="C5068" t="s">
        <v>1</v>
      </c>
    </row>
    <row r="5069" spans="1:3" x14ac:dyDescent="0.2">
      <c r="A5069" t="s">
        <v>4443</v>
      </c>
      <c r="B5069" t="str">
        <f>"18651582008"</f>
        <v>18651582008</v>
      </c>
      <c r="C5069" t="s">
        <v>1</v>
      </c>
    </row>
    <row r="5070" spans="1:3" x14ac:dyDescent="0.2">
      <c r="A5070" t="s">
        <v>4369</v>
      </c>
      <c r="B5070" t="str">
        <f>"15837388768"</f>
        <v>15837388768</v>
      </c>
      <c r="C5070" t="s">
        <v>1</v>
      </c>
    </row>
    <row r="5071" spans="1:3" x14ac:dyDescent="0.2">
      <c r="A5071" t="s">
        <v>4369</v>
      </c>
      <c r="B5071" t="str">
        <f>"13058126679"</f>
        <v>13058126679</v>
      </c>
      <c r="C5071" t="s">
        <v>1</v>
      </c>
    </row>
    <row r="5072" spans="1:3" x14ac:dyDescent="0.2">
      <c r="A5072" t="s">
        <v>4369</v>
      </c>
      <c r="B5072" t="str">
        <f>"13523270586"</f>
        <v>13523270586</v>
      </c>
      <c r="C5072" t="s">
        <v>1</v>
      </c>
    </row>
    <row r="5073" spans="1:3" x14ac:dyDescent="0.2">
      <c r="A5073" t="s">
        <v>4444</v>
      </c>
      <c r="B5073" t="str">
        <f>"13182743115"</f>
        <v>13182743115</v>
      </c>
      <c r="C5073" t="s">
        <v>1</v>
      </c>
    </row>
    <row r="5074" spans="1:3" x14ac:dyDescent="0.2">
      <c r="A5074" t="s">
        <v>4369</v>
      </c>
      <c r="B5074" t="str">
        <f>"18679221627"</f>
        <v>18679221627</v>
      </c>
      <c r="C5074" t="s">
        <v>1</v>
      </c>
    </row>
    <row r="5075" spans="1:3" x14ac:dyDescent="0.2">
      <c r="A5075" t="s">
        <v>4369</v>
      </c>
      <c r="B5075" t="str">
        <f>"18703757222"</f>
        <v>18703757222</v>
      </c>
      <c r="C5075" t="s">
        <v>1</v>
      </c>
    </row>
    <row r="5076" spans="1:3" x14ac:dyDescent="0.2">
      <c r="A5076" t="s">
        <v>4369</v>
      </c>
      <c r="B5076" t="str">
        <f>"13603440799"</f>
        <v>13603440799</v>
      </c>
      <c r="C5076" t="s">
        <v>1</v>
      </c>
    </row>
    <row r="5077" spans="1:3" x14ac:dyDescent="0.2">
      <c r="A5077" t="s">
        <v>4369</v>
      </c>
      <c r="B5077" t="str">
        <f>"13803837509"</f>
        <v>13803837509</v>
      </c>
      <c r="C5077" t="s">
        <v>1</v>
      </c>
    </row>
    <row r="5078" spans="1:3" x14ac:dyDescent="0.2">
      <c r="A5078" t="s">
        <v>4369</v>
      </c>
      <c r="B5078" t="str">
        <f>"13949718985"</f>
        <v>13949718985</v>
      </c>
      <c r="C5078" t="s">
        <v>1</v>
      </c>
    </row>
    <row r="5079" spans="1:3" x14ac:dyDescent="0.2">
      <c r="A5079" t="s">
        <v>4369</v>
      </c>
      <c r="B5079" t="str">
        <f>"15893261322"</f>
        <v>15893261322</v>
      </c>
      <c r="C5079" t="s">
        <v>1</v>
      </c>
    </row>
    <row r="5080" spans="1:3" x14ac:dyDescent="0.2">
      <c r="A5080" t="s">
        <v>4369</v>
      </c>
      <c r="B5080" t="str">
        <f>"15225078169"</f>
        <v>15225078169</v>
      </c>
      <c r="C5080" t="s">
        <v>1</v>
      </c>
    </row>
    <row r="5081" spans="1:3" x14ac:dyDescent="0.2">
      <c r="A5081" t="s">
        <v>4369</v>
      </c>
      <c r="B5081" t="str">
        <f>"15595010660"</f>
        <v>15595010660</v>
      </c>
      <c r="C5081" t="s">
        <v>1</v>
      </c>
    </row>
    <row r="5082" spans="1:3" x14ac:dyDescent="0.2">
      <c r="A5082" t="s">
        <v>4369</v>
      </c>
      <c r="B5082" t="str">
        <f>"15839999195"</f>
        <v>15839999195</v>
      </c>
      <c r="C5082" t="s">
        <v>1</v>
      </c>
    </row>
    <row r="5083" spans="1:3" x14ac:dyDescent="0.2">
      <c r="A5083" t="s">
        <v>4369</v>
      </c>
      <c r="B5083" t="str">
        <f>"13525120185"</f>
        <v>13525120185</v>
      </c>
      <c r="C5083" t="s">
        <v>1</v>
      </c>
    </row>
    <row r="5084" spans="1:3" x14ac:dyDescent="0.2">
      <c r="A5084" t="s">
        <v>4369</v>
      </c>
      <c r="B5084" t="str">
        <f>"13569582800"</f>
        <v>13569582800</v>
      </c>
      <c r="C5084" t="s">
        <v>1</v>
      </c>
    </row>
    <row r="5085" spans="1:3" x14ac:dyDescent="0.2">
      <c r="A5085" t="s">
        <v>4369</v>
      </c>
      <c r="B5085" t="str">
        <f>"13838955086"</f>
        <v>13838955086</v>
      </c>
      <c r="C5085" t="s">
        <v>1</v>
      </c>
    </row>
    <row r="5086" spans="1:3" x14ac:dyDescent="0.2">
      <c r="A5086" t="s">
        <v>4369</v>
      </c>
      <c r="B5086" t="str">
        <f>"13598985505"</f>
        <v>13598985505</v>
      </c>
      <c r="C5086" t="s">
        <v>1</v>
      </c>
    </row>
    <row r="5087" spans="1:3" x14ac:dyDescent="0.2">
      <c r="A5087" t="s">
        <v>4369</v>
      </c>
      <c r="B5087" t="str">
        <f>"18703706152"</f>
        <v>18703706152</v>
      </c>
      <c r="C5087" t="s">
        <v>1</v>
      </c>
    </row>
    <row r="5088" spans="1:3" x14ac:dyDescent="0.2">
      <c r="A5088" t="s">
        <v>4369</v>
      </c>
      <c r="B5088" t="str">
        <f>"13938649026"</f>
        <v>13938649026</v>
      </c>
      <c r="C5088" t="s">
        <v>1</v>
      </c>
    </row>
    <row r="5089" spans="1:3" x14ac:dyDescent="0.2">
      <c r="A5089" t="s">
        <v>4369</v>
      </c>
      <c r="B5089" t="str">
        <f>"13633985300"</f>
        <v>13633985300</v>
      </c>
      <c r="C5089" t="s">
        <v>1</v>
      </c>
    </row>
    <row r="5090" spans="1:3" x14ac:dyDescent="0.2">
      <c r="A5090" t="s">
        <v>4369</v>
      </c>
      <c r="B5090" t="str">
        <f>"13333657288"</f>
        <v>13333657288</v>
      </c>
      <c r="C5090" t="s">
        <v>1</v>
      </c>
    </row>
    <row r="5091" spans="1:3" x14ac:dyDescent="0.2">
      <c r="A5091" t="s">
        <v>4369</v>
      </c>
      <c r="B5091" t="str">
        <f>"13783616988"</f>
        <v>13783616988</v>
      </c>
      <c r="C5091" t="s">
        <v>1</v>
      </c>
    </row>
    <row r="5092" spans="1:3" x14ac:dyDescent="0.2">
      <c r="A5092" t="s">
        <v>4369</v>
      </c>
      <c r="B5092" t="str">
        <f>"15038827817"</f>
        <v>15038827817</v>
      </c>
      <c r="C5092" t="s">
        <v>1</v>
      </c>
    </row>
    <row r="5093" spans="1:3" x14ac:dyDescent="0.2">
      <c r="A5093" t="s">
        <v>4445</v>
      </c>
      <c r="B5093" t="str">
        <f>"15137378770"</f>
        <v>15137378770</v>
      </c>
      <c r="C5093" t="s">
        <v>1</v>
      </c>
    </row>
    <row r="5094" spans="1:3" x14ac:dyDescent="0.2">
      <c r="A5094" t="s">
        <v>4369</v>
      </c>
      <c r="B5094" t="str">
        <f>"15738104588"</f>
        <v>15738104588</v>
      </c>
      <c r="C5094" t="s">
        <v>1</v>
      </c>
    </row>
    <row r="5095" spans="1:3" x14ac:dyDescent="0.2">
      <c r="A5095" t="s">
        <v>4369</v>
      </c>
      <c r="B5095" t="str">
        <f>"15836313066"</f>
        <v>15836313066</v>
      </c>
      <c r="C5095" t="s">
        <v>1</v>
      </c>
    </row>
    <row r="5096" spans="1:3" x14ac:dyDescent="0.2">
      <c r="A5096" t="s">
        <v>4369</v>
      </c>
      <c r="B5096" t="str">
        <f>"15738262030"</f>
        <v>15738262030</v>
      </c>
      <c r="C5096" t="s">
        <v>1</v>
      </c>
    </row>
    <row r="5097" spans="1:3" x14ac:dyDescent="0.2">
      <c r="A5097" t="s">
        <v>4446</v>
      </c>
      <c r="B5097" t="str">
        <f>"18605784852"</f>
        <v>18605784852</v>
      </c>
      <c r="C5097" t="s">
        <v>1</v>
      </c>
    </row>
    <row r="5098" spans="1:3" x14ac:dyDescent="0.2">
      <c r="A5098" t="s">
        <v>4447</v>
      </c>
      <c r="B5098" t="str">
        <f>"18630784083"</f>
        <v>18630784083</v>
      </c>
      <c r="C5098" t="s">
        <v>1</v>
      </c>
    </row>
    <row r="5099" spans="1:3" x14ac:dyDescent="0.2">
      <c r="A5099" t="s">
        <v>4369</v>
      </c>
      <c r="B5099" t="str">
        <f>"15839143989"</f>
        <v>15839143989</v>
      </c>
      <c r="C5099" t="s">
        <v>1</v>
      </c>
    </row>
    <row r="5100" spans="1:3" x14ac:dyDescent="0.2">
      <c r="A5100" t="s">
        <v>4369</v>
      </c>
      <c r="B5100" t="str">
        <f>"13005597536"</f>
        <v>13005597536</v>
      </c>
      <c r="C5100" t="s">
        <v>1</v>
      </c>
    </row>
    <row r="5101" spans="1:3" x14ac:dyDescent="0.2">
      <c r="A5101" t="s">
        <v>4369</v>
      </c>
      <c r="B5101" t="str">
        <f>"14743790029"</f>
        <v>14743790029</v>
      </c>
      <c r="C5101" t="s">
        <v>1</v>
      </c>
    </row>
    <row r="5102" spans="1:3" x14ac:dyDescent="0.2">
      <c r="A5102" t="s">
        <v>4369</v>
      </c>
      <c r="B5102" t="str">
        <f>"13225122883"</f>
        <v>13225122883</v>
      </c>
      <c r="C5102" t="s">
        <v>1</v>
      </c>
    </row>
    <row r="5103" spans="1:3" x14ac:dyDescent="0.2">
      <c r="A5103" t="s">
        <v>4369</v>
      </c>
      <c r="B5103" t="str">
        <f>"17603599888"</f>
        <v>17603599888</v>
      </c>
      <c r="C5103" t="s">
        <v>1</v>
      </c>
    </row>
    <row r="5104" spans="1:3" x14ac:dyDescent="0.2">
      <c r="A5104" t="s">
        <v>4369</v>
      </c>
      <c r="B5104" t="str">
        <f>"18617287207"</f>
        <v>18617287207</v>
      </c>
      <c r="C5104" t="s">
        <v>1</v>
      </c>
    </row>
    <row r="5105" spans="1:3" x14ac:dyDescent="0.2">
      <c r="A5105" t="s">
        <v>4448</v>
      </c>
      <c r="B5105" t="str">
        <f>"18583017654"</f>
        <v>18583017654</v>
      </c>
      <c r="C5105" t="s">
        <v>1</v>
      </c>
    </row>
    <row r="5106" spans="1:3" x14ac:dyDescent="0.2">
      <c r="A5106" t="s">
        <v>4369</v>
      </c>
      <c r="B5106" t="str">
        <f>"13250085823"</f>
        <v>13250085823</v>
      </c>
      <c r="C5106" t="s">
        <v>1</v>
      </c>
    </row>
    <row r="5107" spans="1:3" x14ac:dyDescent="0.2">
      <c r="A5107" t="s">
        <v>4369</v>
      </c>
      <c r="B5107" t="str">
        <f>"18543011503"</f>
        <v>18543011503</v>
      </c>
      <c r="C5107" t="s">
        <v>1</v>
      </c>
    </row>
    <row r="5108" spans="1:3" x14ac:dyDescent="0.2">
      <c r="A5108" t="s">
        <v>4449</v>
      </c>
      <c r="B5108" t="str">
        <f>"13094948230"</f>
        <v>13094948230</v>
      </c>
      <c r="C5108" t="s">
        <v>1</v>
      </c>
    </row>
    <row r="5109" spans="1:3" x14ac:dyDescent="0.2">
      <c r="A5109" t="s">
        <v>4369</v>
      </c>
      <c r="B5109" t="str">
        <f>"17663847842"</f>
        <v>17663847842</v>
      </c>
      <c r="C5109" t="s">
        <v>1</v>
      </c>
    </row>
    <row r="5110" spans="1:3" x14ac:dyDescent="0.2">
      <c r="A5110" t="s">
        <v>4369</v>
      </c>
      <c r="B5110" t="str">
        <f>"18671024455"</f>
        <v>18671024455</v>
      </c>
      <c r="C5110" t="s">
        <v>1</v>
      </c>
    </row>
    <row r="5111" spans="1:3" x14ac:dyDescent="0.2">
      <c r="A5111" t="s">
        <v>4450</v>
      </c>
      <c r="B5111" t="str">
        <f>"13195586188"</f>
        <v>13195586188</v>
      </c>
      <c r="C5111" t="s">
        <v>1</v>
      </c>
    </row>
    <row r="5112" spans="1:3" x14ac:dyDescent="0.2">
      <c r="A5112" t="s">
        <v>4369</v>
      </c>
      <c r="B5112" t="str">
        <f>"15237136911"</f>
        <v>15237136911</v>
      </c>
      <c r="C5112" t="s">
        <v>1</v>
      </c>
    </row>
    <row r="5113" spans="1:3" x14ac:dyDescent="0.2">
      <c r="A5113" t="s">
        <v>4451</v>
      </c>
      <c r="B5113" t="str">
        <f>"15639905595"</f>
        <v>15639905595</v>
      </c>
      <c r="C5113" t="s">
        <v>1</v>
      </c>
    </row>
    <row r="5114" spans="1:3" x14ac:dyDescent="0.2">
      <c r="A5114" t="s">
        <v>4369</v>
      </c>
      <c r="B5114" t="str">
        <f>"15586675833"</f>
        <v>15586675833</v>
      </c>
      <c r="C5114" t="s">
        <v>1</v>
      </c>
    </row>
    <row r="5115" spans="1:3" x14ac:dyDescent="0.2">
      <c r="A5115" t="s">
        <v>4452</v>
      </c>
      <c r="B5115" t="str">
        <f>"18675918899"</f>
        <v>18675918899</v>
      </c>
      <c r="C5115" t="s">
        <v>1</v>
      </c>
    </row>
    <row r="5116" spans="1:3" x14ac:dyDescent="0.2">
      <c r="A5116" t="s">
        <v>4369</v>
      </c>
      <c r="B5116" t="str">
        <f>"13219168370"</f>
        <v>13219168370</v>
      </c>
      <c r="C5116" t="s">
        <v>1</v>
      </c>
    </row>
    <row r="5117" spans="1:3" x14ac:dyDescent="0.2">
      <c r="A5117" t="s">
        <v>4369</v>
      </c>
      <c r="B5117" t="str">
        <f>"15527254025"</f>
        <v>15527254025</v>
      </c>
      <c r="C5117" t="s">
        <v>1</v>
      </c>
    </row>
    <row r="5118" spans="1:3" x14ac:dyDescent="0.2">
      <c r="A5118" t="s">
        <v>4369</v>
      </c>
      <c r="B5118" t="str">
        <f>"15674870168"</f>
        <v>15674870168</v>
      </c>
      <c r="C5118" t="s">
        <v>1</v>
      </c>
    </row>
    <row r="5119" spans="1:3" x14ac:dyDescent="0.2">
      <c r="A5119" t="s">
        <v>4369</v>
      </c>
      <c r="B5119" t="str">
        <f>"13104877392"</f>
        <v>13104877392</v>
      </c>
      <c r="C5119" t="s">
        <v>1</v>
      </c>
    </row>
    <row r="5120" spans="1:3" x14ac:dyDescent="0.2">
      <c r="A5120" t="s">
        <v>4369</v>
      </c>
      <c r="B5120" t="str">
        <f>"15937484111"</f>
        <v>15937484111</v>
      </c>
      <c r="C5120" t="s">
        <v>1</v>
      </c>
    </row>
    <row r="5121" spans="1:3" x14ac:dyDescent="0.2">
      <c r="A5121" t="s">
        <v>4369</v>
      </c>
      <c r="B5121" t="str">
        <f>"15569908999"</f>
        <v>15569908999</v>
      </c>
      <c r="C5121" t="s">
        <v>1</v>
      </c>
    </row>
    <row r="5122" spans="1:3" x14ac:dyDescent="0.2">
      <c r="A5122" t="s">
        <v>3417</v>
      </c>
      <c r="B5122" t="str">
        <f>"17621084592"</f>
        <v>17621084592</v>
      </c>
      <c r="C5122" t="s">
        <v>1</v>
      </c>
    </row>
    <row r="5123" spans="1:3" x14ac:dyDescent="0.2">
      <c r="A5123" t="s">
        <v>4369</v>
      </c>
      <c r="B5123" t="str">
        <f>"15588925288"</f>
        <v>15588925288</v>
      </c>
      <c r="C5123" t="s">
        <v>1</v>
      </c>
    </row>
    <row r="5124" spans="1:3" x14ac:dyDescent="0.2">
      <c r="A5124" t="s">
        <v>4453</v>
      </c>
      <c r="B5124" t="str">
        <f>"15655639980"</f>
        <v>15655639980</v>
      </c>
      <c r="C5124" t="s">
        <v>1</v>
      </c>
    </row>
    <row r="5125" spans="1:3" x14ac:dyDescent="0.2">
      <c r="A5125" t="s">
        <v>4369</v>
      </c>
      <c r="B5125" t="str">
        <f>"13093921573"</f>
        <v>13093921573</v>
      </c>
      <c r="C5125" t="s">
        <v>1</v>
      </c>
    </row>
    <row r="5126" spans="1:3" x14ac:dyDescent="0.2">
      <c r="A5126" t="s">
        <v>4369</v>
      </c>
      <c r="B5126" t="str">
        <f>"13087817597"</f>
        <v>13087817597</v>
      </c>
      <c r="C5126" t="s">
        <v>1</v>
      </c>
    </row>
    <row r="5127" spans="1:3" x14ac:dyDescent="0.2">
      <c r="A5127" t="s">
        <v>4369</v>
      </c>
      <c r="B5127" t="str">
        <f>"15617460333"</f>
        <v>15617460333</v>
      </c>
      <c r="C5127" t="s">
        <v>1</v>
      </c>
    </row>
    <row r="5128" spans="1:3" x14ac:dyDescent="0.2">
      <c r="A5128" t="s">
        <v>4369</v>
      </c>
      <c r="B5128" t="str">
        <f>"15638204965"</f>
        <v>15638204965</v>
      </c>
      <c r="C5128" t="s">
        <v>1</v>
      </c>
    </row>
    <row r="5129" spans="1:3" x14ac:dyDescent="0.2">
      <c r="A5129" t="s">
        <v>4369</v>
      </c>
      <c r="B5129" t="str">
        <f>"13247118539"</f>
        <v>13247118539</v>
      </c>
      <c r="C5129" t="s">
        <v>1</v>
      </c>
    </row>
    <row r="5130" spans="1:3" x14ac:dyDescent="0.2">
      <c r="A5130" t="s">
        <v>4369</v>
      </c>
      <c r="B5130" t="str">
        <f>"18621799660"</f>
        <v>18621799660</v>
      </c>
      <c r="C5130" t="s">
        <v>1</v>
      </c>
    </row>
    <row r="5131" spans="1:3" x14ac:dyDescent="0.2">
      <c r="A5131" t="s">
        <v>4369</v>
      </c>
      <c r="B5131" t="str">
        <f>"15527506017"</f>
        <v>15527506017</v>
      </c>
      <c r="C5131" t="s">
        <v>1</v>
      </c>
    </row>
    <row r="5132" spans="1:3" x14ac:dyDescent="0.2">
      <c r="A5132" t="s">
        <v>4454</v>
      </c>
      <c r="B5132" t="str">
        <f>"15524876322"</f>
        <v>15524876322</v>
      </c>
      <c r="C5132" t="s">
        <v>1</v>
      </c>
    </row>
    <row r="5133" spans="1:3" x14ac:dyDescent="0.2">
      <c r="A5133" t="s">
        <v>4369</v>
      </c>
      <c r="B5133" t="str">
        <f>"18485816204"</f>
        <v>18485816204</v>
      </c>
      <c r="C5133" t="s">
        <v>1</v>
      </c>
    </row>
    <row r="5134" spans="1:3" x14ac:dyDescent="0.2">
      <c r="A5134" t="s">
        <v>4455</v>
      </c>
      <c r="B5134" t="str">
        <f>"18526827627"</f>
        <v>18526827627</v>
      </c>
      <c r="C5134" t="s">
        <v>1</v>
      </c>
    </row>
    <row r="5135" spans="1:3" x14ac:dyDescent="0.2">
      <c r="A5135" t="s">
        <v>4369</v>
      </c>
      <c r="B5135" t="str">
        <f>"15514795460"</f>
        <v>15514795460</v>
      </c>
      <c r="C5135" t="s">
        <v>1</v>
      </c>
    </row>
    <row r="5136" spans="1:3" x14ac:dyDescent="0.2">
      <c r="A5136" t="s">
        <v>4456</v>
      </c>
      <c r="B5136" t="str">
        <f>"18530555098"</f>
        <v>18530555098</v>
      </c>
      <c r="C5136" t="s">
        <v>1</v>
      </c>
    </row>
    <row r="5137" spans="1:3" x14ac:dyDescent="0.2">
      <c r="A5137" t="s">
        <v>4369</v>
      </c>
      <c r="B5137" t="str">
        <f>"13271826543"</f>
        <v>13271826543</v>
      </c>
      <c r="C5137" t="s">
        <v>1</v>
      </c>
    </row>
    <row r="5138" spans="1:3" x14ac:dyDescent="0.2">
      <c r="A5138" t="s">
        <v>3413</v>
      </c>
      <c r="B5138" t="str">
        <f>"13623317031"</f>
        <v>13623317031</v>
      </c>
      <c r="C5138" t="s">
        <v>1</v>
      </c>
    </row>
    <row r="5139" spans="1:3" x14ac:dyDescent="0.2">
      <c r="A5139" t="s">
        <v>4369</v>
      </c>
      <c r="B5139" t="str">
        <f>"18623252394"</f>
        <v>18623252394</v>
      </c>
      <c r="C5139" t="s">
        <v>1</v>
      </c>
    </row>
    <row r="5140" spans="1:3" x14ac:dyDescent="0.2">
      <c r="A5140" t="s">
        <v>4369</v>
      </c>
      <c r="B5140" t="str">
        <f>"13253892113"</f>
        <v>13253892113</v>
      </c>
      <c r="C5140" t="s">
        <v>1</v>
      </c>
    </row>
    <row r="5141" spans="1:3" x14ac:dyDescent="0.2">
      <c r="A5141" t="s">
        <v>4369</v>
      </c>
      <c r="B5141" t="str">
        <f>"15534054910"</f>
        <v>15534054910</v>
      </c>
      <c r="C5141" t="s">
        <v>1</v>
      </c>
    </row>
    <row r="5142" spans="1:3" x14ac:dyDescent="0.2">
      <c r="A5142" t="s">
        <v>4369</v>
      </c>
      <c r="B5142" t="str">
        <f>"13037860666"</f>
        <v>13037860666</v>
      </c>
      <c r="C5142" t="s">
        <v>1</v>
      </c>
    </row>
    <row r="5143" spans="1:3" x14ac:dyDescent="0.2">
      <c r="A5143" t="s">
        <v>4369</v>
      </c>
      <c r="B5143" t="str">
        <f>"18678158598"</f>
        <v>18678158598</v>
      </c>
      <c r="C5143" t="s">
        <v>1</v>
      </c>
    </row>
    <row r="5144" spans="1:3" x14ac:dyDescent="0.2">
      <c r="A5144" t="s">
        <v>4369</v>
      </c>
      <c r="B5144" t="str">
        <f>"18651198357"</f>
        <v>18651198357</v>
      </c>
      <c r="C5144" t="s">
        <v>1</v>
      </c>
    </row>
    <row r="5145" spans="1:3" x14ac:dyDescent="0.2">
      <c r="A5145" t="s">
        <v>4369</v>
      </c>
      <c r="B5145" t="str">
        <f>"17642000894"</f>
        <v>17642000894</v>
      </c>
      <c r="C5145" t="s">
        <v>1</v>
      </c>
    </row>
    <row r="5146" spans="1:3" x14ac:dyDescent="0.2">
      <c r="A5146" t="s">
        <v>4369</v>
      </c>
      <c r="B5146" t="str">
        <f>"18505237048"</f>
        <v>18505237048</v>
      </c>
      <c r="C5146" t="s">
        <v>1</v>
      </c>
    </row>
    <row r="5147" spans="1:3" x14ac:dyDescent="0.2">
      <c r="A5147" t="s">
        <v>4457</v>
      </c>
      <c r="B5147" t="str">
        <f>"18675340454"</f>
        <v>18675340454</v>
      </c>
      <c r="C5147" t="s">
        <v>1</v>
      </c>
    </row>
    <row r="5148" spans="1:3" x14ac:dyDescent="0.2">
      <c r="A5148" t="s">
        <v>4369</v>
      </c>
      <c r="B5148" t="str">
        <f>"13006779610"</f>
        <v>13006779610</v>
      </c>
      <c r="C5148" t="s">
        <v>1</v>
      </c>
    </row>
    <row r="5149" spans="1:3" x14ac:dyDescent="0.2">
      <c r="A5149" t="s">
        <v>4369</v>
      </c>
      <c r="B5149" t="str">
        <f>"13234300259"</f>
        <v>13234300259</v>
      </c>
      <c r="C5149" t="s">
        <v>1</v>
      </c>
    </row>
    <row r="5150" spans="1:3" x14ac:dyDescent="0.2">
      <c r="A5150" t="s">
        <v>4369</v>
      </c>
      <c r="B5150" t="str">
        <f>"15552320255"</f>
        <v>15552320255</v>
      </c>
      <c r="C5150" t="s">
        <v>1</v>
      </c>
    </row>
    <row r="5151" spans="1:3" x14ac:dyDescent="0.2">
      <c r="A5151" t="s">
        <v>4458</v>
      </c>
      <c r="B5151" t="str">
        <f>"17665482789"</f>
        <v>17665482789</v>
      </c>
      <c r="C5151" t="s">
        <v>1</v>
      </c>
    </row>
    <row r="5152" spans="1:3" x14ac:dyDescent="0.2">
      <c r="A5152" t="s">
        <v>4459</v>
      </c>
      <c r="B5152" t="str">
        <f>"18699882885"</f>
        <v>18699882885</v>
      </c>
      <c r="C5152" t="s">
        <v>1</v>
      </c>
    </row>
    <row r="5153" spans="1:3" x14ac:dyDescent="0.2">
      <c r="A5153" t="s">
        <v>4369</v>
      </c>
      <c r="B5153" t="str">
        <f>"15630321185"</f>
        <v>15630321185</v>
      </c>
      <c r="C5153" t="s">
        <v>1</v>
      </c>
    </row>
    <row r="5154" spans="1:3" x14ac:dyDescent="0.2">
      <c r="A5154" t="s">
        <v>4369</v>
      </c>
      <c r="B5154" t="str">
        <f>"15658562376"</f>
        <v>15658562376</v>
      </c>
      <c r="C5154" t="s">
        <v>1</v>
      </c>
    </row>
    <row r="5155" spans="1:3" x14ac:dyDescent="0.2">
      <c r="A5155" t="s">
        <v>4369</v>
      </c>
      <c r="B5155" t="str">
        <f>"15249721917"</f>
        <v>15249721917</v>
      </c>
      <c r="C5155" t="s">
        <v>1</v>
      </c>
    </row>
    <row r="5156" spans="1:3" x14ac:dyDescent="0.2">
      <c r="A5156" t="s">
        <v>4369</v>
      </c>
      <c r="B5156" t="str">
        <f>"15839352985"</f>
        <v>15839352985</v>
      </c>
      <c r="C5156" t="s">
        <v>1</v>
      </c>
    </row>
    <row r="5157" spans="1:3" x14ac:dyDescent="0.2">
      <c r="A5157" t="s">
        <v>4369</v>
      </c>
      <c r="B5157" t="str">
        <f>"13673534364"</f>
        <v>13673534364</v>
      </c>
      <c r="C5157" t="s">
        <v>1</v>
      </c>
    </row>
    <row r="5158" spans="1:3" x14ac:dyDescent="0.2">
      <c r="A5158" t="s">
        <v>4369</v>
      </c>
      <c r="B5158" t="str">
        <f>"15936170676"</f>
        <v>15936170676</v>
      </c>
      <c r="C5158" t="s">
        <v>1</v>
      </c>
    </row>
    <row r="5159" spans="1:3" x14ac:dyDescent="0.2">
      <c r="A5159" t="s">
        <v>4369</v>
      </c>
      <c r="B5159" t="str">
        <f>"15238406218"</f>
        <v>15238406218</v>
      </c>
      <c r="C5159" t="s">
        <v>1</v>
      </c>
    </row>
    <row r="5160" spans="1:3" x14ac:dyDescent="0.2">
      <c r="A5160" t="s">
        <v>4369</v>
      </c>
      <c r="B5160" t="str">
        <f>"13938588864"</f>
        <v>13938588864</v>
      </c>
      <c r="C5160" t="s">
        <v>1</v>
      </c>
    </row>
    <row r="5161" spans="1:3" x14ac:dyDescent="0.2">
      <c r="A5161" t="s">
        <v>4460</v>
      </c>
      <c r="B5161" t="str">
        <f>"18839500861"</f>
        <v>18839500861</v>
      </c>
      <c r="C5161" t="s">
        <v>1</v>
      </c>
    </row>
    <row r="5162" spans="1:3" x14ac:dyDescent="0.2">
      <c r="A5162" t="s">
        <v>4369</v>
      </c>
      <c r="B5162" t="str">
        <f>"13781418582"</f>
        <v>13781418582</v>
      </c>
      <c r="C5162" t="s">
        <v>1</v>
      </c>
    </row>
    <row r="5163" spans="1:3" x14ac:dyDescent="0.2">
      <c r="A5163" t="s">
        <v>4369</v>
      </c>
      <c r="B5163" t="str">
        <f>"15890130152"</f>
        <v>15890130152</v>
      </c>
      <c r="C5163" t="s">
        <v>1</v>
      </c>
    </row>
    <row r="5164" spans="1:3" x14ac:dyDescent="0.2">
      <c r="A5164" t="s">
        <v>4369</v>
      </c>
      <c r="B5164" t="str">
        <f>"13721390478"</f>
        <v>13721390478</v>
      </c>
      <c r="C5164" t="s">
        <v>1</v>
      </c>
    </row>
    <row r="5165" spans="1:3" x14ac:dyDescent="0.2">
      <c r="A5165" t="s">
        <v>4369</v>
      </c>
      <c r="B5165" t="str">
        <f>"13569418858"</f>
        <v>13569418858</v>
      </c>
      <c r="C5165" t="s">
        <v>1</v>
      </c>
    </row>
    <row r="5166" spans="1:3" x14ac:dyDescent="0.2">
      <c r="A5166" t="s">
        <v>4369</v>
      </c>
      <c r="B5166" t="str">
        <f>"13619892221"</f>
        <v>13619892221</v>
      </c>
      <c r="C5166" t="s">
        <v>1</v>
      </c>
    </row>
    <row r="5167" spans="1:3" x14ac:dyDescent="0.2">
      <c r="A5167" t="s">
        <v>4369</v>
      </c>
      <c r="B5167" t="str">
        <f>"15036183151"</f>
        <v>15036183151</v>
      </c>
      <c r="C5167" t="s">
        <v>1</v>
      </c>
    </row>
    <row r="5168" spans="1:3" x14ac:dyDescent="0.2">
      <c r="A5168" t="s">
        <v>4461</v>
      </c>
      <c r="B5168" t="str">
        <f>"15138171516"</f>
        <v>15138171516</v>
      </c>
      <c r="C5168" t="s">
        <v>1</v>
      </c>
    </row>
    <row r="5169" spans="1:3" x14ac:dyDescent="0.2">
      <c r="A5169" t="s">
        <v>4369</v>
      </c>
      <c r="B5169" t="str">
        <f>"13703902669"</f>
        <v>13703902669</v>
      </c>
      <c r="C5169" t="s">
        <v>1</v>
      </c>
    </row>
    <row r="5170" spans="1:3" x14ac:dyDescent="0.2">
      <c r="A5170" t="s">
        <v>4369</v>
      </c>
      <c r="B5170" t="str">
        <f>"13569035664"</f>
        <v>13569035664</v>
      </c>
      <c r="C5170" t="s">
        <v>1</v>
      </c>
    </row>
    <row r="5171" spans="1:3" x14ac:dyDescent="0.2">
      <c r="A5171" t="s">
        <v>4369</v>
      </c>
      <c r="B5171" t="str">
        <f>"18703645985"</f>
        <v>18703645985</v>
      </c>
      <c r="C5171" t="s">
        <v>1</v>
      </c>
    </row>
    <row r="5172" spans="1:3" x14ac:dyDescent="0.2">
      <c r="A5172" t="s">
        <v>4369</v>
      </c>
      <c r="B5172" t="str">
        <f>"13663815814"</f>
        <v>13663815814</v>
      </c>
      <c r="C5172" t="s">
        <v>1</v>
      </c>
    </row>
    <row r="5173" spans="1:3" x14ac:dyDescent="0.2">
      <c r="A5173" t="s">
        <v>4462</v>
      </c>
      <c r="B5173" t="str">
        <f>"15893217078"</f>
        <v>15893217078</v>
      </c>
      <c r="C5173" t="s">
        <v>1</v>
      </c>
    </row>
    <row r="5174" spans="1:3" x14ac:dyDescent="0.2">
      <c r="A5174" t="s">
        <v>4369</v>
      </c>
      <c r="B5174" t="str">
        <f>"13781919310"</f>
        <v>13781919310</v>
      </c>
      <c r="C5174" t="s">
        <v>1</v>
      </c>
    </row>
    <row r="5175" spans="1:3" x14ac:dyDescent="0.2">
      <c r="A5175" t="s">
        <v>4463</v>
      </c>
      <c r="B5175" t="str">
        <f>"15138802357"</f>
        <v>15138802357</v>
      </c>
      <c r="C5175" t="s">
        <v>1</v>
      </c>
    </row>
    <row r="5176" spans="1:3" x14ac:dyDescent="0.2">
      <c r="A5176" t="s">
        <v>3785</v>
      </c>
      <c r="B5176" t="str">
        <f>"15924650357"</f>
        <v>15924650357</v>
      </c>
      <c r="C5176" t="s">
        <v>1</v>
      </c>
    </row>
    <row r="5177" spans="1:3" x14ac:dyDescent="0.2">
      <c r="A5177" t="s">
        <v>4369</v>
      </c>
      <c r="B5177" t="str">
        <f>"13063946053"</f>
        <v>13063946053</v>
      </c>
      <c r="C5177" t="s">
        <v>1</v>
      </c>
    </row>
    <row r="5178" spans="1:3" x14ac:dyDescent="0.2">
      <c r="A5178" t="s">
        <v>4464</v>
      </c>
      <c r="B5178" t="str">
        <f>"17371519806"</f>
        <v>17371519806</v>
      </c>
      <c r="C5178" t="s">
        <v>1</v>
      </c>
    </row>
    <row r="5179" spans="1:3" x14ac:dyDescent="0.2">
      <c r="A5179" t="s">
        <v>4465</v>
      </c>
      <c r="B5179" t="str">
        <f>"18124247412"</f>
        <v>18124247412</v>
      </c>
      <c r="C5179" t="s">
        <v>1</v>
      </c>
    </row>
    <row r="5180" spans="1:3" x14ac:dyDescent="0.2">
      <c r="A5180" t="s">
        <v>4466</v>
      </c>
      <c r="B5180" t="str">
        <f>"13148527270"</f>
        <v>13148527270</v>
      </c>
      <c r="C5180" t="s">
        <v>1</v>
      </c>
    </row>
    <row r="5181" spans="1:3" x14ac:dyDescent="0.2">
      <c r="A5181" t="s">
        <v>4467</v>
      </c>
      <c r="B5181" t="str">
        <f>"13400122055"</f>
        <v>13400122055</v>
      </c>
      <c r="C5181" t="s">
        <v>1</v>
      </c>
    </row>
    <row r="5182" spans="1:3" x14ac:dyDescent="0.2">
      <c r="A5182" t="s">
        <v>4468</v>
      </c>
      <c r="B5182" t="str">
        <f>"18342197792"</f>
        <v>18342197792</v>
      </c>
      <c r="C5182" t="s">
        <v>1</v>
      </c>
    </row>
    <row r="5183" spans="1:3" x14ac:dyDescent="0.2">
      <c r="A5183" t="s">
        <v>4469</v>
      </c>
      <c r="B5183" t="str">
        <f>"13729557820"</f>
        <v>13729557820</v>
      </c>
      <c r="C5183" t="s">
        <v>1</v>
      </c>
    </row>
    <row r="5184" spans="1:3" x14ac:dyDescent="0.2">
      <c r="A5184" t="s">
        <v>4369</v>
      </c>
      <c r="B5184" t="str">
        <f>"13065401239"</f>
        <v>13065401239</v>
      </c>
      <c r="C5184" t="s">
        <v>1</v>
      </c>
    </row>
    <row r="5185" spans="1:3" x14ac:dyDescent="0.2">
      <c r="A5185" t="s">
        <v>4470</v>
      </c>
      <c r="B5185" t="str">
        <f>"15813362970"</f>
        <v>15813362970</v>
      </c>
      <c r="C5185" t="s">
        <v>1</v>
      </c>
    </row>
    <row r="5186" spans="1:3" x14ac:dyDescent="0.2">
      <c r="A5186" t="s">
        <v>4369</v>
      </c>
      <c r="B5186" t="str">
        <f>"13559721707"</f>
        <v>13559721707</v>
      </c>
      <c r="C5186" t="s">
        <v>1</v>
      </c>
    </row>
    <row r="5187" spans="1:3" x14ac:dyDescent="0.2">
      <c r="A5187" t="s">
        <v>4369</v>
      </c>
      <c r="B5187" t="str">
        <f>"15635131502"</f>
        <v>15635131502</v>
      </c>
      <c r="C5187" t="s">
        <v>1</v>
      </c>
    </row>
    <row r="5188" spans="1:3" x14ac:dyDescent="0.2">
      <c r="A5188" t="s">
        <v>4369</v>
      </c>
      <c r="B5188" t="str">
        <f>"15842454912"</f>
        <v>15842454912</v>
      </c>
      <c r="C5188" t="s">
        <v>1</v>
      </c>
    </row>
    <row r="5189" spans="1:3" x14ac:dyDescent="0.2">
      <c r="A5189" t="s">
        <v>4471</v>
      </c>
      <c r="B5189" t="str">
        <f>"17610198000"</f>
        <v>17610198000</v>
      </c>
      <c r="C5189" t="s">
        <v>1</v>
      </c>
    </row>
    <row r="5190" spans="1:3" x14ac:dyDescent="0.2">
      <c r="A5190" t="s">
        <v>4472</v>
      </c>
      <c r="B5190" t="str">
        <f>"13225003293"</f>
        <v>13225003293</v>
      </c>
      <c r="C5190" t="s">
        <v>1</v>
      </c>
    </row>
    <row r="5191" spans="1:3" x14ac:dyDescent="0.2">
      <c r="A5191" t="s">
        <v>4473</v>
      </c>
      <c r="B5191" t="str">
        <f>"18707129656"</f>
        <v>18707129656</v>
      </c>
      <c r="C5191" t="s">
        <v>1</v>
      </c>
    </row>
    <row r="5192" spans="1:3" x14ac:dyDescent="0.2">
      <c r="A5192" t="s">
        <v>4369</v>
      </c>
      <c r="B5192" t="str">
        <f>"15279565715"</f>
        <v>15279565715</v>
      </c>
      <c r="C5192" t="s">
        <v>1</v>
      </c>
    </row>
    <row r="5193" spans="1:3" x14ac:dyDescent="0.2">
      <c r="A5193" t="s">
        <v>4474</v>
      </c>
      <c r="B5193" t="str">
        <f>"18694908734"</f>
        <v>18694908734</v>
      </c>
      <c r="C5193" t="s">
        <v>1</v>
      </c>
    </row>
    <row r="5194" spans="1:3" x14ac:dyDescent="0.2">
      <c r="A5194" t="s">
        <v>4369</v>
      </c>
      <c r="B5194" t="str">
        <f>"13013022527"</f>
        <v>13013022527</v>
      </c>
      <c r="C5194" t="s">
        <v>1</v>
      </c>
    </row>
    <row r="5195" spans="1:3" x14ac:dyDescent="0.2">
      <c r="A5195" t="s">
        <v>4369</v>
      </c>
      <c r="B5195" t="str">
        <f>"13138835339"</f>
        <v>13138835339</v>
      </c>
      <c r="C5195" t="s">
        <v>1</v>
      </c>
    </row>
    <row r="5196" spans="1:3" x14ac:dyDescent="0.2">
      <c r="A5196" t="s">
        <v>4369</v>
      </c>
      <c r="B5196" t="str">
        <f>"18739135308"</f>
        <v>18739135308</v>
      </c>
      <c r="C5196" t="s">
        <v>1</v>
      </c>
    </row>
    <row r="5197" spans="1:3" x14ac:dyDescent="0.2">
      <c r="A5197" t="s">
        <v>4369</v>
      </c>
      <c r="B5197" t="str">
        <f>"13590444653"</f>
        <v>13590444653</v>
      </c>
      <c r="C5197" t="s">
        <v>1</v>
      </c>
    </row>
    <row r="5198" spans="1:3" x14ac:dyDescent="0.2">
      <c r="A5198" t="s">
        <v>4369</v>
      </c>
      <c r="B5198" t="str">
        <f>"18231017726"</f>
        <v>18231017726</v>
      </c>
      <c r="C5198" t="s">
        <v>1</v>
      </c>
    </row>
    <row r="5199" spans="1:3" x14ac:dyDescent="0.2">
      <c r="A5199" t="s">
        <v>4475</v>
      </c>
      <c r="B5199" t="str">
        <f>"13287473979"</f>
        <v>13287473979</v>
      </c>
      <c r="C5199" t="s">
        <v>1</v>
      </c>
    </row>
    <row r="5200" spans="1:3" x14ac:dyDescent="0.2">
      <c r="A5200" t="s">
        <v>4369</v>
      </c>
      <c r="B5200" t="str">
        <f>"15096049120"</f>
        <v>15096049120</v>
      </c>
      <c r="C5200" t="s">
        <v>1</v>
      </c>
    </row>
    <row r="5201" spans="1:3" x14ac:dyDescent="0.2">
      <c r="A5201" t="s">
        <v>4369</v>
      </c>
      <c r="B5201" t="str">
        <f>"13085863245"</f>
        <v>13085863245</v>
      </c>
      <c r="C5201" t="s">
        <v>1</v>
      </c>
    </row>
    <row r="5202" spans="1:3" x14ac:dyDescent="0.2">
      <c r="A5202" t="s">
        <v>4476</v>
      </c>
      <c r="B5202" t="str">
        <f>"17585636991"</f>
        <v>17585636991</v>
      </c>
      <c r="C5202" t="s">
        <v>1</v>
      </c>
    </row>
    <row r="5203" spans="1:3" x14ac:dyDescent="0.2">
      <c r="A5203" t="s">
        <v>4369</v>
      </c>
      <c r="B5203" t="str">
        <f>"18312383349"</f>
        <v>18312383349</v>
      </c>
      <c r="C5203" t="s">
        <v>1</v>
      </c>
    </row>
    <row r="5204" spans="1:3" x14ac:dyDescent="0.2">
      <c r="A5204" t="s">
        <v>4369</v>
      </c>
      <c r="B5204" t="str">
        <f>"13711446273"</f>
        <v>13711446273</v>
      </c>
      <c r="C5204" t="s">
        <v>1</v>
      </c>
    </row>
    <row r="5205" spans="1:3" x14ac:dyDescent="0.2">
      <c r="A5205" t="s">
        <v>4369</v>
      </c>
      <c r="B5205" t="str">
        <f>"18679916099"</f>
        <v>18679916099</v>
      </c>
      <c r="C5205" t="s">
        <v>1</v>
      </c>
    </row>
    <row r="5206" spans="1:3" x14ac:dyDescent="0.2">
      <c r="A5206" t="s">
        <v>4369</v>
      </c>
      <c r="B5206" t="str">
        <f>"15399636695"</f>
        <v>15399636695</v>
      </c>
      <c r="C5206" t="s">
        <v>1</v>
      </c>
    </row>
    <row r="5207" spans="1:3" x14ac:dyDescent="0.2">
      <c r="A5207" t="s">
        <v>4369</v>
      </c>
      <c r="B5207" t="str">
        <f>"18560692283"</f>
        <v>18560692283</v>
      </c>
      <c r="C5207" t="s">
        <v>1</v>
      </c>
    </row>
    <row r="5208" spans="1:3" x14ac:dyDescent="0.2">
      <c r="A5208" t="s">
        <v>4369</v>
      </c>
      <c r="B5208" t="str">
        <f>"18986948410"</f>
        <v>18986948410</v>
      </c>
      <c r="C5208" t="s">
        <v>1</v>
      </c>
    </row>
    <row r="5209" spans="1:3" x14ac:dyDescent="0.2">
      <c r="A5209" t="s">
        <v>4369</v>
      </c>
      <c r="B5209" t="str">
        <f>"18677572347"</f>
        <v>18677572347</v>
      </c>
      <c r="C5209" t="s">
        <v>1</v>
      </c>
    </row>
    <row r="5210" spans="1:3" x14ac:dyDescent="0.2">
      <c r="A5210" t="s">
        <v>4477</v>
      </c>
      <c r="B5210" t="str">
        <f>"13833796654"</f>
        <v>13833796654</v>
      </c>
      <c r="C5210" t="s">
        <v>1</v>
      </c>
    </row>
    <row r="5211" spans="1:3" x14ac:dyDescent="0.2">
      <c r="A5211" t="s">
        <v>4369</v>
      </c>
      <c r="B5211" t="str">
        <f>"17696285013"</f>
        <v>17696285013</v>
      </c>
      <c r="C5211" t="s">
        <v>1</v>
      </c>
    </row>
    <row r="5212" spans="1:3" x14ac:dyDescent="0.2">
      <c r="A5212" t="s">
        <v>4369</v>
      </c>
      <c r="B5212" t="str">
        <f>"18555317270"</f>
        <v>18555317270</v>
      </c>
      <c r="C5212" t="s">
        <v>1</v>
      </c>
    </row>
    <row r="5213" spans="1:3" x14ac:dyDescent="0.2">
      <c r="A5213" t="s">
        <v>4369</v>
      </c>
      <c r="B5213" t="str">
        <f>"13951282640"</f>
        <v>13951282640</v>
      </c>
      <c r="C5213" t="s">
        <v>1</v>
      </c>
    </row>
    <row r="5214" spans="1:3" x14ac:dyDescent="0.2">
      <c r="A5214" t="s">
        <v>4369</v>
      </c>
      <c r="B5214" t="str">
        <f>"15292276303"</f>
        <v>15292276303</v>
      </c>
      <c r="C5214" t="s">
        <v>1</v>
      </c>
    </row>
    <row r="5215" spans="1:3" x14ac:dyDescent="0.2">
      <c r="A5215" t="s">
        <v>4369</v>
      </c>
      <c r="B5215" t="str">
        <f>"18882043587"</f>
        <v>18882043587</v>
      </c>
      <c r="C5215" t="s">
        <v>1</v>
      </c>
    </row>
    <row r="5216" spans="1:3" x14ac:dyDescent="0.2">
      <c r="A5216" t="s">
        <v>4369</v>
      </c>
      <c r="B5216" t="str">
        <f>"18346205406"</f>
        <v>18346205406</v>
      </c>
      <c r="C5216" t="s">
        <v>1</v>
      </c>
    </row>
    <row r="5217" spans="1:3" x14ac:dyDescent="0.2">
      <c r="A5217" t="s">
        <v>4369</v>
      </c>
      <c r="B5217" t="str">
        <f>"18384075889"</f>
        <v>18384075889</v>
      </c>
      <c r="C5217" t="s">
        <v>1</v>
      </c>
    </row>
    <row r="5218" spans="1:3" x14ac:dyDescent="0.2">
      <c r="A5218" t="s">
        <v>4478</v>
      </c>
      <c r="B5218" t="str">
        <f>"15090583671"</f>
        <v>15090583671</v>
      </c>
      <c r="C5218" t="s">
        <v>1</v>
      </c>
    </row>
    <row r="5219" spans="1:3" x14ac:dyDescent="0.2">
      <c r="A5219" t="s">
        <v>4369</v>
      </c>
      <c r="B5219" t="str">
        <f>"15081605323"</f>
        <v>15081605323</v>
      </c>
      <c r="C5219" t="s">
        <v>1</v>
      </c>
    </row>
    <row r="5220" spans="1:3" x14ac:dyDescent="0.2">
      <c r="A5220" t="s">
        <v>4369</v>
      </c>
      <c r="B5220" t="str">
        <f>"18315747023"</f>
        <v>18315747023</v>
      </c>
      <c r="C5220" t="s">
        <v>1</v>
      </c>
    </row>
    <row r="5221" spans="1:3" x14ac:dyDescent="0.2">
      <c r="A5221" t="s">
        <v>4479</v>
      </c>
      <c r="B5221" t="str">
        <f>"18268927690"</f>
        <v>18268927690</v>
      </c>
      <c r="C5221" t="s">
        <v>1</v>
      </c>
    </row>
    <row r="5222" spans="1:3" x14ac:dyDescent="0.2">
      <c r="A5222" t="s">
        <v>4480</v>
      </c>
      <c r="B5222" t="str">
        <f>"18620248209"</f>
        <v>18620248209</v>
      </c>
      <c r="C5222" t="s">
        <v>1</v>
      </c>
    </row>
    <row r="5223" spans="1:3" x14ac:dyDescent="0.2">
      <c r="A5223" t="s">
        <v>4481</v>
      </c>
      <c r="B5223" t="str">
        <f>"13286116437"</f>
        <v>13286116437</v>
      </c>
      <c r="C5223" t="s">
        <v>1</v>
      </c>
    </row>
    <row r="5224" spans="1:3" x14ac:dyDescent="0.2">
      <c r="A5224" t="s">
        <v>4369</v>
      </c>
      <c r="B5224" t="str">
        <f>"13017973911"</f>
        <v>13017973911</v>
      </c>
      <c r="C5224" t="s">
        <v>1</v>
      </c>
    </row>
    <row r="5225" spans="1:3" x14ac:dyDescent="0.2">
      <c r="A5225" t="s">
        <v>4482</v>
      </c>
      <c r="B5225" t="str">
        <f>"13485089340"</f>
        <v>13485089340</v>
      </c>
      <c r="C5225" t="s">
        <v>1</v>
      </c>
    </row>
    <row r="5226" spans="1:3" x14ac:dyDescent="0.2">
      <c r="A5226" t="s">
        <v>4483</v>
      </c>
      <c r="B5226" t="str">
        <f>"18852205186"</f>
        <v>18852205186</v>
      </c>
      <c r="C5226" t="s">
        <v>1</v>
      </c>
    </row>
    <row r="5227" spans="1:3" x14ac:dyDescent="0.2">
      <c r="A5227" t="s">
        <v>4484</v>
      </c>
      <c r="B5227" t="str">
        <f>"15118967846"</f>
        <v>15118967846</v>
      </c>
      <c r="C5227" t="s">
        <v>1</v>
      </c>
    </row>
    <row r="5228" spans="1:3" x14ac:dyDescent="0.2">
      <c r="A5228" t="s">
        <v>4485</v>
      </c>
      <c r="B5228" t="str">
        <f>"13798268843"</f>
        <v>13798268843</v>
      </c>
      <c r="C5228" t="s">
        <v>1</v>
      </c>
    </row>
    <row r="5229" spans="1:3" x14ac:dyDescent="0.2">
      <c r="A5229" t="s">
        <v>4369</v>
      </c>
      <c r="B5229" t="str">
        <f>"17620067707"</f>
        <v>17620067707</v>
      </c>
      <c r="C5229" t="s">
        <v>1</v>
      </c>
    </row>
    <row r="5230" spans="1:3" x14ac:dyDescent="0.2">
      <c r="A5230" t="s">
        <v>4369</v>
      </c>
      <c r="B5230" t="str">
        <f>"18596775419"</f>
        <v>18596775419</v>
      </c>
      <c r="C5230" t="s">
        <v>1</v>
      </c>
    </row>
    <row r="5231" spans="1:3" x14ac:dyDescent="0.2">
      <c r="A5231" t="s">
        <v>4369</v>
      </c>
      <c r="B5231" t="str">
        <f>"18186752111"</f>
        <v>18186752111</v>
      </c>
      <c r="C5231" t="s">
        <v>1</v>
      </c>
    </row>
    <row r="5232" spans="1:3" x14ac:dyDescent="0.2">
      <c r="A5232" t="s">
        <v>4486</v>
      </c>
      <c r="B5232" t="str">
        <f>"13944141208"</f>
        <v>13944141208</v>
      </c>
      <c r="C5232" t="s">
        <v>1</v>
      </c>
    </row>
    <row r="5233" spans="1:3" x14ac:dyDescent="0.2">
      <c r="A5233" t="s">
        <v>4487</v>
      </c>
      <c r="B5233" t="str">
        <f>"18246666037"</f>
        <v>18246666037</v>
      </c>
      <c r="C5233" t="s">
        <v>1</v>
      </c>
    </row>
    <row r="5234" spans="1:3" x14ac:dyDescent="0.2">
      <c r="A5234" t="s">
        <v>4369</v>
      </c>
      <c r="B5234" t="str">
        <f>"15048991577"</f>
        <v>15048991577</v>
      </c>
      <c r="C5234" t="s">
        <v>1</v>
      </c>
    </row>
    <row r="5235" spans="1:3" x14ac:dyDescent="0.2">
      <c r="A5235" t="s">
        <v>4488</v>
      </c>
      <c r="B5235" t="str">
        <f>"13472613775"</f>
        <v>13472613775</v>
      </c>
      <c r="C5235" t="s">
        <v>1</v>
      </c>
    </row>
    <row r="5236" spans="1:3" x14ac:dyDescent="0.2">
      <c r="A5236" t="s">
        <v>4489</v>
      </c>
      <c r="B5236" t="str">
        <f>"18565850625"</f>
        <v>18565850625</v>
      </c>
      <c r="C5236" t="s">
        <v>1</v>
      </c>
    </row>
    <row r="5237" spans="1:3" x14ac:dyDescent="0.2">
      <c r="A5237" t="s">
        <v>4490</v>
      </c>
      <c r="B5237" t="str">
        <f>"18634310722"</f>
        <v>18634310722</v>
      </c>
      <c r="C5237" t="s">
        <v>1</v>
      </c>
    </row>
    <row r="5238" spans="1:3" x14ac:dyDescent="0.2">
      <c r="A5238" t="s">
        <v>4369</v>
      </c>
      <c r="B5238" t="str">
        <f>"15927356698"</f>
        <v>15927356698</v>
      </c>
      <c r="C5238" t="s">
        <v>1</v>
      </c>
    </row>
    <row r="5239" spans="1:3" x14ac:dyDescent="0.2">
      <c r="A5239" t="s">
        <v>4491</v>
      </c>
      <c r="B5239" t="str">
        <f>"13654218083"</f>
        <v>13654218083</v>
      </c>
      <c r="C5239" t="s">
        <v>1</v>
      </c>
    </row>
    <row r="5240" spans="1:3" x14ac:dyDescent="0.2">
      <c r="A5240" t="s">
        <v>4369</v>
      </c>
      <c r="B5240" t="str">
        <f>"13581751950"</f>
        <v>13581751950</v>
      </c>
      <c r="C5240" t="s">
        <v>1</v>
      </c>
    </row>
    <row r="5241" spans="1:3" x14ac:dyDescent="0.2">
      <c r="A5241" t="s">
        <v>4492</v>
      </c>
      <c r="B5241" t="str">
        <f>"18549962185"</f>
        <v>18549962185</v>
      </c>
      <c r="C5241" t="s">
        <v>1</v>
      </c>
    </row>
    <row r="5242" spans="1:3" x14ac:dyDescent="0.2">
      <c r="A5242" t="s">
        <v>4493</v>
      </c>
      <c r="B5242" t="str">
        <f>"15705595800"</f>
        <v>15705595800</v>
      </c>
      <c r="C5242" t="s">
        <v>1</v>
      </c>
    </row>
    <row r="5243" spans="1:3" x14ac:dyDescent="0.2">
      <c r="A5243" t="s">
        <v>4494</v>
      </c>
      <c r="B5243" t="str">
        <f>"18709000759"</f>
        <v>18709000759</v>
      </c>
      <c r="C5243" t="s">
        <v>1</v>
      </c>
    </row>
    <row r="5244" spans="1:3" x14ac:dyDescent="0.2">
      <c r="A5244" t="s">
        <v>4495</v>
      </c>
      <c r="B5244" t="str">
        <f>"15998168842"</f>
        <v>15998168842</v>
      </c>
      <c r="C5244" t="s">
        <v>1</v>
      </c>
    </row>
    <row r="5245" spans="1:3" x14ac:dyDescent="0.2">
      <c r="A5245" t="s">
        <v>4369</v>
      </c>
      <c r="B5245" t="str">
        <f>"18677440035"</f>
        <v>18677440035</v>
      </c>
      <c r="C5245" t="s">
        <v>1</v>
      </c>
    </row>
    <row r="5246" spans="1:3" x14ac:dyDescent="0.2">
      <c r="A5246" t="s">
        <v>4496</v>
      </c>
      <c r="B5246" t="str">
        <f>"18076213269"</f>
        <v>18076213269</v>
      </c>
      <c r="C5246" t="s">
        <v>1</v>
      </c>
    </row>
    <row r="5247" spans="1:3" x14ac:dyDescent="0.2">
      <c r="A5247" t="s">
        <v>4497</v>
      </c>
      <c r="B5247" t="str">
        <f>"18767255036"</f>
        <v>18767255036</v>
      </c>
      <c r="C5247" t="s">
        <v>1</v>
      </c>
    </row>
    <row r="5248" spans="1:3" x14ac:dyDescent="0.2">
      <c r="A5248" t="s">
        <v>4498</v>
      </c>
      <c r="B5248" t="str">
        <f>"18697921163"</f>
        <v>18697921163</v>
      </c>
      <c r="C5248" t="s">
        <v>1</v>
      </c>
    </row>
    <row r="5249" spans="1:3" x14ac:dyDescent="0.2">
      <c r="A5249" t="s">
        <v>4499</v>
      </c>
      <c r="B5249" t="str">
        <f>"13928705882"</f>
        <v>13928705882</v>
      </c>
      <c r="C5249" t="s">
        <v>1</v>
      </c>
    </row>
    <row r="5250" spans="1:3" x14ac:dyDescent="0.2">
      <c r="A5250" t="s">
        <v>4369</v>
      </c>
      <c r="B5250" t="str">
        <f>"15221002536"</f>
        <v>15221002536</v>
      </c>
      <c r="C5250" t="s">
        <v>1</v>
      </c>
    </row>
    <row r="5251" spans="1:3" x14ac:dyDescent="0.2">
      <c r="A5251" t="s">
        <v>4369</v>
      </c>
      <c r="B5251" t="str">
        <f>"15032103292"</f>
        <v>15032103292</v>
      </c>
      <c r="C5251" t="s">
        <v>1</v>
      </c>
    </row>
    <row r="5252" spans="1:3" x14ac:dyDescent="0.2">
      <c r="A5252" t="s">
        <v>4500</v>
      </c>
      <c r="B5252" t="str">
        <f>"18785499206"</f>
        <v>18785499206</v>
      </c>
      <c r="C5252" t="s">
        <v>1</v>
      </c>
    </row>
    <row r="5253" spans="1:3" x14ac:dyDescent="0.2">
      <c r="A5253" t="s">
        <v>4501</v>
      </c>
      <c r="B5253" t="str">
        <f>"18351425608"</f>
        <v>18351425608</v>
      </c>
      <c r="C5253" t="s">
        <v>1</v>
      </c>
    </row>
    <row r="5254" spans="1:3" x14ac:dyDescent="0.2">
      <c r="A5254" t="s">
        <v>4502</v>
      </c>
      <c r="B5254" t="str">
        <f>"16637051306"</f>
        <v>16637051306</v>
      </c>
      <c r="C5254" t="s">
        <v>1</v>
      </c>
    </row>
    <row r="5255" spans="1:3" x14ac:dyDescent="0.2">
      <c r="A5255" t="s">
        <v>4503</v>
      </c>
      <c r="B5255" t="str">
        <f>"15968805446"</f>
        <v>15968805446</v>
      </c>
      <c r="C5255" t="s">
        <v>1</v>
      </c>
    </row>
    <row r="5256" spans="1:3" x14ac:dyDescent="0.2">
      <c r="A5256" t="s">
        <v>4369</v>
      </c>
      <c r="B5256" t="str">
        <f>"15805656930"</f>
        <v>15805656930</v>
      </c>
      <c r="C5256" t="s">
        <v>1</v>
      </c>
    </row>
    <row r="5257" spans="1:3" x14ac:dyDescent="0.2">
      <c r="A5257" t="s">
        <v>4504</v>
      </c>
      <c r="B5257" t="str">
        <f>"15670228215"</f>
        <v>15670228215</v>
      </c>
      <c r="C5257" t="s">
        <v>1</v>
      </c>
    </row>
    <row r="5258" spans="1:3" x14ac:dyDescent="0.2">
      <c r="A5258" t="s">
        <v>4505</v>
      </c>
      <c r="B5258" t="str">
        <f>"18398995066"</f>
        <v>18398995066</v>
      </c>
      <c r="C5258" t="s">
        <v>1</v>
      </c>
    </row>
    <row r="5259" spans="1:3" x14ac:dyDescent="0.2">
      <c r="A5259" t="s">
        <v>4369</v>
      </c>
      <c r="B5259" t="str">
        <f>"13878961584"</f>
        <v>13878961584</v>
      </c>
      <c r="C5259" t="s">
        <v>1</v>
      </c>
    </row>
    <row r="5260" spans="1:3" x14ac:dyDescent="0.2">
      <c r="A5260" t="s">
        <v>4506</v>
      </c>
      <c r="B5260" t="str">
        <f>"18681655445"</f>
        <v>18681655445</v>
      </c>
      <c r="C5260" t="s">
        <v>1</v>
      </c>
    </row>
    <row r="5261" spans="1:3" x14ac:dyDescent="0.2">
      <c r="A5261" t="s">
        <v>4369</v>
      </c>
      <c r="B5261" t="str">
        <f>"18349177710"</f>
        <v>18349177710</v>
      </c>
      <c r="C5261" t="s">
        <v>1</v>
      </c>
    </row>
    <row r="5262" spans="1:3" x14ac:dyDescent="0.2">
      <c r="A5262" t="s">
        <v>4507</v>
      </c>
      <c r="B5262" t="str">
        <f>"18367692725"</f>
        <v>18367692725</v>
      </c>
      <c r="C5262" t="s">
        <v>1</v>
      </c>
    </row>
    <row r="5263" spans="1:3" x14ac:dyDescent="0.2">
      <c r="A5263" t="s">
        <v>4508</v>
      </c>
      <c r="B5263" t="str">
        <f>"18093696010"</f>
        <v>18093696010</v>
      </c>
      <c r="C5263" t="s">
        <v>1</v>
      </c>
    </row>
    <row r="5264" spans="1:3" x14ac:dyDescent="0.2">
      <c r="A5264" t="s">
        <v>4509</v>
      </c>
      <c r="B5264" t="str">
        <f>"18209658151"</f>
        <v>18209658151</v>
      </c>
      <c r="C5264" t="s">
        <v>1</v>
      </c>
    </row>
    <row r="5265" spans="1:3" x14ac:dyDescent="0.2">
      <c r="A5265" t="s">
        <v>4510</v>
      </c>
      <c r="B5265" t="str">
        <f>"15186588250"</f>
        <v>15186588250</v>
      </c>
      <c r="C5265" t="s">
        <v>1</v>
      </c>
    </row>
    <row r="5266" spans="1:3" x14ac:dyDescent="0.2">
      <c r="A5266" t="s">
        <v>4511</v>
      </c>
      <c r="B5266" t="str">
        <f>"17863821686"</f>
        <v>17863821686</v>
      </c>
      <c r="C5266" t="s">
        <v>1</v>
      </c>
    </row>
    <row r="5267" spans="1:3" x14ac:dyDescent="0.2">
      <c r="A5267" t="s">
        <v>4512</v>
      </c>
      <c r="B5267" t="str">
        <f>"13713544524"</f>
        <v>13713544524</v>
      </c>
      <c r="C5267" t="s">
        <v>1</v>
      </c>
    </row>
    <row r="5268" spans="1:3" x14ac:dyDescent="0.2">
      <c r="A5268" t="s">
        <v>4513</v>
      </c>
      <c r="B5268" t="str">
        <f>"13386985683"</f>
        <v>13386985683</v>
      </c>
      <c r="C5268" t="s">
        <v>1</v>
      </c>
    </row>
    <row r="5269" spans="1:3" x14ac:dyDescent="0.2">
      <c r="A5269" t="s">
        <v>119</v>
      </c>
      <c r="B5269" t="str">
        <f>"18166835196"</f>
        <v>18166835196</v>
      </c>
      <c r="C5269" t="s">
        <v>1</v>
      </c>
    </row>
    <row r="5270" spans="1:3" x14ac:dyDescent="0.2">
      <c r="A5270" t="s">
        <v>4514</v>
      </c>
      <c r="B5270" t="str">
        <f>"15151228211"</f>
        <v>15151228211</v>
      </c>
      <c r="C5270" t="s">
        <v>1</v>
      </c>
    </row>
    <row r="5271" spans="1:3" x14ac:dyDescent="0.2">
      <c r="A5271" t="s">
        <v>4515</v>
      </c>
      <c r="B5271" t="str">
        <f>"18824248477"</f>
        <v>18824248477</v>
      </c>
      <c r="C5271" t="s">
        <v>1</v>
      </c>
    </row>
    <row r="5272" spans="1:3" x14ac:dyDescent="0.2">
      <c r="A5272" t="s">
        <v>4369</v>
      </c>
      <c r="B5272" t="str">
        <f>"13575820181"</f>
        <v>13575820181</v>
      </c>
      <c r="C5272" t="s">
        <v>1</v>
      </c>
    </row>
    <row r="5273" spans="1:3" x14ac:dyDescent="0.2">
      <c r="A5273" t="s">
        <v>4516</v>
      </c>
      <c r="B5273" t="str">
        <f>"15200494549"</f>
        <v>15200494549</v>
      </c>
      <c r="C5273" t="s">
        <v>1</v>
      </c>
    </row>
    <row r="5274" spans="1:3" x14ac:dyDescent="0.2">
      <c r="A5274" t="s">
        <v>4517</v>
      </c>
      <c r="B5274" t="str">
        <f>"18214641070"</f>
        <v>18214641070</v>
      </c>
      <c r="C5274" t="s">
        <v>1</v>
      </c>
    </row>
    <row r="5275" spans="1:3" x14ac:dyDescent="0.2">
      <c r="A5275" t="s">
        <v>4369</v>
      </c>
      <c r="B5275" t="str">
        <f>"17735672519"</f>
        <v>17735672519</v>
      </c>
      <c r="C5275" t="s">
        <v>1</v>
      </c>
    </row>
    <row r="5276" spans="1:3" x14ac:dyDescent="0.2">
      <c r="A5276" t="s">
        <v>4369</v>
      </c>
      <c r="B5276" t="str">
        <f>"18768858800"</f>
        <v>18768858800</v>
      </c>
      <c r="C5276" t="s">
        <v>1</v>
      </c>
    </row>
    <row r="5277" spans="1:3" x14ac:dyDescent="0.2">
      <c r="A5277" t="s">
        <v>4369</v>
      </c>
      <c r="B5277" t="str">
        <f>"13736863637"</f>
        <v>13736863637</v>
      </c>
      <c r="C5277" t="s">
        <v>1</v>
      </c>
    </row>
    <row r="5278" spans="1:3" x14ac:dyDescent="0.2">
      <c r="A5278" t="s">
        <v>4518</v>
      </c>
      <c r="B5278" t="str">
        <f>"18512138226"</f>
        <v>18512138226</v>
      </c>
      <c r="C5278" t="s">
        <v>1</v>
      </c>
    </row>
    <row r="5279" spans="1:3" x14ac:dyDescent="0.2">
      <c r="A5279" t="s">
        <v>4519</v>
      </c>
      <c r="B5279" t="str">
        <f>"15661601002"</f>
        <v>15661601002</v>
      </c>
      <c r="C5279" t="s">
        <v>1</v>
      </c>
    </row>
    <row r="5280" spans="1:3" x14ac:dyDescent="0.2">
      <c r="A5280" t="s">
        <v>4369</v>
      </c>
      <c r="B5280" t="str">
        <f>"15079168547"</f>
        <v>15079168547</v>
      </c>
      <c r="C5280" t="s">
        <v>1</v>
      </c>
    </row>
    <row r="5281" spans="1:3" x14ac:dyDescent="0.2">
      <c r="A5281" t="s">
        <v>4369</v>
      </c>
      <c r="B5281" t="str">
        <f>"13835602402"</f>
        <v>13835602402</v>
      </c>
      <c r="C5281" t="s">
        <v>1</v>
      </c>
    </row>
    <row r="5282" spans="1:3" x14ac:dyDescent="0.2">
      <c r="A5282" t="s">
        <v>4369</v>
      </c>
      <c r="B5282" t="str">
        <f>"13666889177"</f>
        <v>13666889177</v>
      </c>
      <c r="C5282" t="s">
        <v>1</v>
      </c>
    </row>
    <row r="5283" spans="1:3" x14ac:dyDescent="0.2">
      <c r="A5283" t="s">
        <v>4369</v>
      </c>
      <c r="B5283" t="str">
        <f>"13097628827"</f>
        <v>13097628827</v>
      </c>
      <c r="C5283" t="s">
        <v>1</v>
      </c>
    </row>
    <row r="5284" spans="1:3" x14ac:dyDescent="0.2">
      <c r="A5284" t="s">
        <v>4369</v>
      </c>
      <c r="B5284" t="str">
        <f>"15247744196"</f>
        <v>15247744196</v>
      </c>
      <c r="C5284" t="s">
        <v>1</v>
      </c>
    </row>
    <row r="5285" spans="1:3" x14ac:dyDescent="0.2">
      <c r="A5285" t="s">
        <v>4520</v>
      </c>
      <c r="B5285" t="str">
        <f>"13505120924"</f>
        <v>13505120924</v>
      </c>
      <c r="C5285" t="s">
        <v>1</v>
      </c>
    </row>
    <row r="5286" spans="1:3" x14ac:dyDescent="0.2">
      <c r="A5286" t="s">
        <v>1257</v>
      </c>
      <c r="B5286" t="str">
        <f>"17620792817"</f>
        <v>17620792817</v>
      </c>
      <c r="C5286" t="s">
        <v>1</v>
      </c>
    </row>
    <row r="5287" spans="1:3" x14ac:dyDescent="0.2">
      <c r="A5287" t="s">
        <v>2297</v>
      </c>
      <c r="B5287" t="str">
        <f>"17521105194"</f>
        <v>17521105194</v>
      </c>
      <c r="C5287" t="s">
        <v>1</v>
      </c>
    </row>
    <row r="5288" spans="1:3" x14ac:dyDescent="0.2">
      <c r="A5288" t="s">
        <v>4369</v>
      </c>
      <c r="B5288" t="str">
        <f>"13798768881"</f>
        <v>13798768881</v>
      </c>
      <c r="C5288" t="s">
        <v>1</v>
      </c>
    </row>
    <row r="5289" spans="1:3" x14ac:dyDescent="0.2">
      <c r="A5289" t="s">
        <v>4521</v>
      </c>
      <c r="B5289" t="str">
        <f>"15025100957"</f>
        <v>15025100957</v>
      </c>
      <c r="C5289" t="s">
        <v>1</v>
      </c>
    </row>
    <row r="5290" spans="1:3" x14ac:dyDescent="0.2">
      <c r="A5290" t="s">
        <v>4522</v>
      </c>
      <c r="B5290" t="str">
        <f>"18940113396"</f>
        <v>18940113396</v>
      </c>
      <c r="C5290" t="s">
        <v>1</v>
      </c>
    </row>
    <row r="5291" spans="1:3" x14ac:dyDescent="0.2">
      <c r="A5291" t="s">
        <v>4523</v>
      </c>
      <c r="B5291" t="str">
        <f>"15575181892"</f>
        <v>15575181892</v>
      </c>
      <c r="C5291" t="s">
        <v>1</v>
      </c>
    </row>
    <row r="5292" spans="1:3" x14ac:dyDescent="0.2">
      <c r="A5292" t="s">
        <v>4369</v>
      </c>
      <c r="B5292" t="str">
        <f>"13489429100"</f>
        <v>13489429100</v>
      </c>
      <c r="C5292" t="s">
        <v>1</v>
      </c>
    </row>
    <row r="5293" spans="1:3" x14ac:dyDescent="0.2">
      <c r="A5293" t="s">
        <v>4369</v>
      </c>
      <c r="B5293" t="str">
        <f>"18605786485"</f>
        <v>18605786485</v>
      </c>
      <c r="C5293" t="s">
        <v>1</v>
      </c>
    </row>
    <row r="5294" spans="1:3" x14ac:dyDescent="0.2">
      <c r="A5294" t="s">
        <v>4524</v>
      </c>
      <c r="B5294" t="str">
        <f>"18957606976"</f>
        <v>18957606976</v>
      </c>
      <c r="C5294" t="s">
        <v>1</v>
      </c>
    </row>
    <row r="5295" spans="1:3" x14ac:dyDescent="0.2">
      <c r="A5295" t="s">
        <v>4525</v>
      </c>
      <c r="B5295" t="str">
        <f>"13190730356"</f>
        <v>13190730356</v>
      </c>
      <c r="C5295" t="s">
        <v>1</v>
      </c>
    </row>
    <row r="5296" spans="1:3" x14ac:dyDescent="0.2">
      <c r="A5296" t="s">
        <v>4526</v>
      </c>
      <c r="B5296" t="str">
        <f>"18775578260"</f>
        <v>18775578260</v>
      </c>
      <c r="C5296" t="s">
        <v>1</v>
      </c>
    </row>
    <row r="5297" spans="1:3" x14ac:dyDescent="0.2">
      <c r="A5297" t="s">
        <v>4527</v>
      </c>
      <c r="B5297" t="str">
        <f>"13715629352"</f>
        <v>13715629352</v>
      </c>
      <c r="C5297" t="s">
        <v>1</v>
      </c>
    </row>
    <row r="5298" spans="1:3" x14ac:dyDescent="0.2">
      <c r="A5298" t="s">
        <v>4369</v>
      </c>
      <c r="B5298" t="str">
        <f>"18275449454"</f>
        <v>18275449454</v>
      </c>
      <c r="C5298" t="s">
        <v>1</v>
      </c>
    </row>
    <row r="5299" spans="1:3" x14ac:dyDescent="0.2">
      <c r="A5299" t="s">
        <v>4528</v>
      </c>
      <c r="B5299" t="str">
        <f>"18020847095"</f>
        <v>18020847095</v>
      </c>
      <c r="C5299" t="s">
        <v>1</v>
      </c>
    </row>
    <row r="5300" spans="1:3" x14ac:dyDescent="0.2">
      <c r="A5300" t="s">
        <v>4369</v>
      </c>
      <c r="B5300" t="str">
        <f>"15561682903"</f>
        <v>15561682903</v>
      </c>
      <c r="C5300" t="s">
        <v>1</v>
      </c>
    </row>
    <row r="5301" spans="1:3" x14ac:dyDescent="0.2">
      <c r="A5301" t="s">
        <v>4369</v>
      </c>
      <c r="B5301" t="str">
        <f>"13308767067"</f>
        <v>13308767067</v>
      </c>
      <c r="C5301" t="s">
        <v>1</v>
      </c>
    </row>
    <row r="5302" spans="1:3" x14ac:dyDescent="0.2">
      <c r="A5302" t="s">
        <v>4369</v>
      </c>
      <c r="B5302" t="str">
        <f>"13728970834"</f>
        <v>13728970834</v>
      </c>
      <c r="C5302" t="s">
        <v>1</v>
      </c>
    </row>
    <row r="5303" spans="1:3" x14ac:dyDescent="0.2">
      <c r="A5303" t="s">
        <v>4369</v>
      </c>
      <c r="B5303" t="str">
        <f>"15937168611"</f>
        <v>15937168611</v>
      </c>
      <c r="C5303" t="s">
        <v>1</v>
      </c>
    </row>
    <row r="5304" spans="1:3" x14ac:dyDescent="0.2">
      <c r="A5304" t="s">
        <v>4369</v>
      </c>
      <c r="B5304" t="str">
        <f>"18580829790"</f>
        <v>18580829790</v>
      </c>
      <c r="C5304" t="s">
        <v>1</v>
      </c>
    </row>
    <row r="5305" spans="1:3" x14ac:dyDescent="0.2">
      <c r="A5305" t="s">
        <v>4529</v>
      </c>
      <c r="B5305" t="str">
        <f>"13420843333"</f>
        <v>13420843333</v>
      </c>
      <c r="C5305" t="s">
        <v>1</v>
      </c>
    </row>
    <row r="5306" spans="1:3" x14ac:dyDescent="0.2">
      <c r="A5306" t="s">
        <v>4530</v>
      </c>
      <c r="B5306" t="str">
        <f>"18093239166"</f>
        <v>18093239166</v>
      </c>
      <c r="C5306" t="s">
        <v>1</v>
      </c>
    </row>
    <row r="5307" spans="1:3" x14ac:dyDescent="0.2">
      <c r="A5307" t="s">
        <v>4531</v>
      </c>
      <c r="B5307" t="str">
        <f>"17645466549"</f>
        <v>17645466549</v>
      </c>
      <c r="C5307" t="s">
        <v>1</v>
      </c>
    </row>
    <row r="5308" spans="1:3" x14ac:dyDescent="0.2">
      <c r="A5308" t="s">
        <v>4532</v>
      </c>
      <c r="B5308" t="str">
        <f>"18612531442"</f>
        <v>18612531442</v>
      </c>
      <c r="C5308" t="s">
        <v>1</v>
      </c>
    </row>
    <row r="5309" spans="1:3" x14ac:dyDescent="0.2">
      <c r="A5309" t="s">
        <v>4369</v>
      </c>
      <c r="B5309" t="str">
        <f>"13043919328"</f>
        <v>13043919328</v>
      </c>
      <c r="C5309" t="s">
        <v>1</v>
      </c>
    </row>
    <row r="5310" spans="1:3" x14ac:dyDescent="0.2">
      <c r="A5310" t="s">
        <v>4369</v>
      </c>
      <c r="B5310" t="str">
        <f>"13560216293"</f>
        <v>13560216293</v>
      </c>
      <c r="C5310" t="s">
        <v>1</v>
      </c>
    </row>
    <row r="5311" spans="1:3" x14ac:dyDescent="0.2">
      <c r="A5311" t="s">
        <v>4369</v>
      </c>
      <c r="B5311" t="str">
        <f>"13844184111"</f>
        <v>13844184111</v>
      </c>
      <c r="C5311" t="s">
        <v>1</v>
      </c>
    </row>
    <row r="5312" spans="1:3" x14ac:dyDescent="0.2">
      <c r="A5312" t="s">
        <v>4533</v>
      </c>
      <c r="B5312" t="str">
        <f>"18788608565"</f>
        <v>18788608565</v>
      </c>
      <c r="C5312" t="s">
        <v>1</v>
      </c>
    </row>
    <row r="5313" spans="1:3" x14ac:dyDescent="0.2">
      <c r="A5313" t="s">
        <v>4534</v>
      </c>
      <c r="B5313" t="str">
        <f>"13673663631"</f>
        <v>13673663631</v>
      </c>
      <c r="C5313" t="s">
        <v>1</v>
      </c>
    </row>
    <row r="5314" spans="1:3" x14ac:dyDescent="0.2">
      <c r="A5314" t="s">
        <v>1558</v>
      </c>
      <c r="B5314" t="str">
        <f>"17688786033"</f>
        <v>17688786033</v>
      </c>
      <c r="C5314" t="s">
        <v>1</v>
      </c>
    </row>
    <row r="5315" spans="1:3" x14ac:dyDescent="0.2">
      <c r="A5315" t="s">
        <v>4535</v>
      </c>
      <c r="B5315" t="str">
        <f>"15021775173"</f>
        <v>15021775173</v>
      </c>
      <c r="C5315" t="s">
        <v>1</v>
      </c>
    </row>
    <row r="5316" spans="1:3" x14ac:dyDescent="0.2">
      <c r="A5316" t="s">
        <v>106</v>
      </c>
      <c r="B5316" t="str">
        <f>"17641044797"</f>
        <v>17641044797</v>
      </c>
      <c r="C5316" t="s">
        <v>1</v>
      </c>
    </row>
    <row r="5317" spans="1:3" x14ac:dyDescent="0.2">
      <c r="A5317" t="s">
        <v>4536</v>
      </c>
      <c r="B5317" t="str">
        <f>"13520805129"</f>
        <v>13520805129</v>
      </c>
      <c r="C5317" t="s">
        <v>1</v>
      </c>
    </row>
    <row r="5318" spans="1:3" x14ac:dyDescent="0.2">
      <c r="A5318" t="s">
        <v>4369</v>
      </c>
      <c r="B5318" t="str">
        <f>"13160219109"</f>
        <v>13160219109</v>
      </c>
      <c r="C5318" t="s">
        <v>1</v>
      </c>
    </row>
    <row r="5319" spans="1:3" x14ac:dyDescent="0.2">
      <c r="A5319" t="s">
        <v>4369</v>
      </c>
      <c r="B5319" t="str">
        <f>"13472646509"</f>
        <v>13472646509</v>
      </c>
      <c r="C5319" t="s">
        <v>1</v>
      </c>
    </row>
    <row r="5320" spans="1:3" x14ac:dyDescent="0.2">
      <c r="A5320" t="s">
        <v>4537</v>
      </c>
      <c r="B5320" t="str">
        <f>"18247883440"</f>
        <v>18247883440</v>
      </c>
      <c r="C5320" t="s">
        <v>1</v>
      </c>
    </row>
    <row r="5321" spans="1:3" x14ac:dyDescent="0.2">
      <c r="A5321" t="s">
        <v>4538</v>
      </c>
      <c r="B5321" t="str">
        <f>"15908029349"</f>
        <v>15908029349</v>
      </c>
      <c r="C5321" t="s">
        <v>1</v>
      </c>
    </row>
    <row r="5322" spans="1:3" x14ac:dyDescent="0.2">
      <c r="A5322" t="s">
        <v>4539</v>
      </c>
      <c r="B5322" t="str">
        <f>"13679910662"</f>
        <v>13679910662</v>
      </c>
      <c r="C5322" t="s">
        <v>1</v>
      </c>
    </row>
    <row r="5323" spans="1:3" x14ac:dyDescent="0.2">
      <c r="A5323" t="s">
        <v>4369</v>
      </c>
      <c r="B5323" t="str">
        <f>"13707056597"</f>
        <v>13707056597</v>
      </c>
      <c r="C5323" t="s">
        <v>1</v>
      </c>
    </row>
    <row r="5324" spans="1:3" x14ac:dyDescent="0.2">
      <c r="A5324" t="s">
        <v>4369</v>
      </c>
      <c r="B5324" t="str">
        <f>"13736412283"</f>
        <v>13736412283</v>
      </c>
      <c r="C5324" t="s">
        <v>1</v>
      </c>
    </row>
    <row r="5325" spans="1:3" x14ac:dyDescent="0.2">
      <c r="A5325" t="s">
        <v>90</v>
      </c>
      <c r="B5325" t="str">
        <f>"17674518369"</f>
        <v>17674518369</v>
      </c>
      <c r="C5325" t="s">
        <v>1</v>
      </c>
    </row>
    <row r="5326" spans="1:3" x14ac:dyDescent="0.2">
      <c r="A5326" t="s">
        <v>4540</v>
      </c>
      <c r="B5326" t="str">
        <f>"18364299995"</f>
        <v>18364299995</v>
      </c>
      <c r="C5326" t="s">
        <v>1</v>
      </c>
    </row>
    <row r="5327" spans="1:3" x14ac:dyDescent="0.2">
      <c r="A5327" t="s">
        <v>4541</v>
      </c>
      <c r="B5327" t="str">
        <f>"13420080035"</f>
        <v>13420080035</v>
      </c>
      <c r="C5327" t="s">
        <v>1</v>
      </c>
    </row>
    <row r="5328" spans="1:3" x14ac:dyDescent="0.2">
      <c r="A5328" t="s">
        <v>4542</v>
      </c>
      <c r="B5328" t="str">
        <f>"18874820188"</f>
        <v>18874820188</v>
      </c>
      <c r="C5328" t="s">
        <v>1</v>
      </c>
    </row>
    <row r="5329" spans="1:3" x14ac:dyDescent="0.2">
      <c r="A5329" t="s">
        <v>4543</v>
      </c>
      <c r="B5329" t="str">
        <f>"18589988960"</f>
        <v>18589988960</v>
      </c>
      <c r="C5329" t="s">
        <v>1</v>
      </c>
    </row>
    <row r="5330" spans="1:3" x14ac:dyDescent="0.2">
      <c r="A5330" t="s">
        <v>4544</v>
      </c>
      <c r="B5330" t="str">
        <f>"13247666679"</f>
        <v>13247666679</v>
      </c>
      <c r="C5330" t="s">
        <v>1</v>
      </c>
    </row>
    <row r="5331" spans="1:3" x14ac:dyDescent="0.2">
      <c r="A5331" t="s">
        <v>4369</v>
      </c>
      <c r="B5331" t="str">
        <f>"17896320473"</f>
        <v>17896320473</v>
      </c>
      <c r="C5331" t="s">
        <v>1</v>
      </c>
    </row>
    <row r="5332" spans="1:3" x14ac:dyDescent="0.2">
      <c r="A5332" t="s">
        <v>4369</v>
      </c>
      <c r="B5332" t="str">
        <f>"15821223854"</f>
        <v>15821223854</v>
      </c>
      <c r="C5332" t="s">
        <v>1</v>
      </c>
    </row>
    <row r="5333" spans="1:3" x14ac:dyDescent="0.2">
      <c r="A5333" t="s">
        <v>4369</v>
      </c>
      <c r="B5333" t="str">
        <f>"13793418088"</f>
        <v>13793418088</v>
      </c>
      <c r="C5333" t="s">
        <v>1</v>
      </c>
    </row>
    <row r="5334" spans="1:3" x14ac:dyDescent="0.2">
      <c r="A5334" t="s">
        <v>4369</v>
      </c>
      <c r="B5334" t="str">
        <f>"18727877798"</f>
        <v>18727877798</v>
      </c>
      <c r="C5334" t="s">
        <v>1</v>
      </c>
    </row>
    <row r="5335" spans="1:3" x14ac:dyDescent="0.2">
      <c r="A5335" t="s">
        <v>4369</v>
      </c>
      <c r="B5335" t="str">
        <f>"15286820917"</f>
        <v>15286820917</v>
      </c>
      <c r="C5335" t="s">
        <v>1</v>
      </c>
    </row>
    <row r="5336" spans="1:3" x14ac:dyDescent="0.2">
      <c r="A5336" t="s">
        <v>4369</v>
      </c>
      <c r="B5336" t="str">
        <f>"18376105837"</f>
        <v>18376105837</v>
      </c>
      <c r="C5336" t="s">
        <v>1</v>
      </c>
    </row>
    <row r="5337" spans="1:3" x14ac:dyDescent="0.2">
      <c r="A5337" t="s">
        <v>4369</v>
      </c>
      <c r="B5337" t="str">
        <f>"15056567548"</f>
        <v>15056567548</v>
      </c>
      <c r="C5337" t="s">
        <v>1</v>
      </c>
    </row>
    <row r="5338" spans="1:3" x14ac:dyDescent="0.2">
      <c r="A5338" t="s">
        <v>4369</v>
      </c>
      <c r="B5338" t="str">
        <f>"15850311853"</f>
        <v>15850311853</v>
      </c>
      <c r="C5338" t="s">
        <v>1</v>
      </c>
    </row>
    <row r="5339" spans="1:3" x14ac:dyDescent="0.2">
      <c r="A5339" t="s">
        <v>4369</v>
      </c>
      <c r="B5339" t="str">
        <f>"15207876066"</f>
        <v>15207876066</v>
      </c>
      <c r="C5339" t="s">
        <v>1</v>
      </c>
    </row>
    <row r="5340" spans="1:3" x14ac:dyDescent="0.2">
      <c r="A5340" t="s">
        <v>4369</v>
      </c>
      <c r="B5340" t="str">
        <f>"13907096585"</f>
        <v>13907096585</v>
      </c>
      <c r="C5340" t="s">
        <v>1</v>
      </c>
    </row>
    <row r="5341" spans="1:3" x14ac:dyDescent="0.2">
      <c r="A5341" t="s">
        <v>4369</v>
      </c>
      <c r="B5341" t="str">
        <f>"13876069276"</f>
        <v>13876069276</v>
      </c>
      <c r="C5341" t="s">
        <v>1</v>
      </c>
    </row>
    <row r="5342" spans="1:3" x14ac:dyDescent="0.2">
      <c r="A5342" t="s">
        <v>4369</v>
      </c>
      <c r="B5342" t="str">
        <f>"13680463425"</f>
        <v>13680463425</v>
      </c>
      <c r="C5342" t="s">
        <v>1</v>
      </c>
    </row>
    <row r="5343" spans="1:3" x14ac:dyDescent="0.2">
      <c r="A5343" t="s">
        <v>4369</v>
      </c>
      <c r="B5343" t="str">
        <f>"15268617982"</f>
        <v>15268617982</v>
      </c>
      <c r="C5343" t="s">
        <v>1</v>
      </c>
    </row>
    <row r="5344" spans="1:3" x14ac:dyDescent="0.2">
      <c r="A5344" t="s">
        <v>4369</v>
      </c>
      <c r="B5344" t="str">
        <f>"15018797957"</f>
        <v>15018797957</v>
      </c>
      <c r="C5344" t="s">
        <v>1</v>
      </c>
    </row>
    <row r="5345" spans="1:3" x14ac:dyDescent="0.2">
      <c r="A5345" t="s">
        <v>4369</v>
      </c>
      <c r="B5345" t="str">
        <f>"13140230610"</f>
        <v>13140230610</v>
      </c>
      <c r="C5345" t="s">
        <v>1</v>
      </c>
    </row>
    <row r="5346" spans="1:3" x14ac:dyDescent="0.2">
      <c r="A5346" t="s">
        <v>4369</v>
      </c>
      <c r="B5346" t="str">
        <f>"13913221567"</f>
        <v>13913221567</v>
      </c>
      <c r="C5346" t="s">
        <v>1</v>
      </c>
    </row>
    <row r="5347" spans="1:3" x14ac:dyDescent="0.2">
      <c r="A5347" t="s">
        <v>4545</v>
      </c>
      <c r="B5347" t="str">
        <f>"18351166350"</f>
        <v>18351166350</v>
      </c>
      <c r="C5347" t="s">
        <v>1</v>
      </c>
    </row>
    <row r="5348" spans="1:3" x14ac:dyDescent="0.2">
      <c r="A5348" t="s">
        <v>4546</v>
      </c>
      <c r="B5348" t="str">
        <f>"13048575545"</f>
        <v>13048575545</v>
      </c>
      <c r="C5348" t="s">
        <v>1</v>
      </c>
    </row>
    <row r="5349" spans="1:3" x14ac:dyDescent="0.2">
      <c r="A5349" t="s">
        <v>4369</v>
      </c>
      <c r="B5349" t="str">
        <f>"18849686968"</f>
        <v>18849686968</v>
      </c>
      <c r="C5349" t="s">
        <v>1</v>
      </c>
    </row>
    <row r="5350" spans="1:3" x14ac:dyDescent="0.2">
      <c r="A5350" t="s">
        <v>4369</v>
      </c>
      <c r="B5350" t="str">
        <f>"18934513503"</f>
        <v>18934513503</v>
      </c>
      <c r="C5350" t="s">
        <v>1</v>
      </c>
    </row>
    <row r="5351" spans="1:3" x14ac:dyDescent="0.2">
      <c r="A5351" t="s">
        <v>4369</v>
      </c>
      <c r="B5351" t="str">
        <f>"15103319089"</f>
        <v>15103319089</v>
      </c>
      <c r="C5351" t="s">
        <v>1</v>
      </c>
    </row>
    <row r="5352" spans="1:3" x14ac:dyDescent="0.2">
      <c r="A5352" t="s">
        <v>4547</v>
      </c>
      <c r="B5352" t="str">
        <f>"18652913820"</f>
        <v>18652913820</v>
      </c>
      <c r="C5352" t="s">
        <v>1</v>
      </c>
    </row>
    <row r="5353" spans="1:3" x14ac:dyDescent="0.2">
      <c r="A5353" t="s">
        <v>4369</v>
      </c>
      <c r="B5353" t="str">
        <f>"15094679959"</f>
        <v>15094679959</v>
      </c>
      <c r="C5353" t="s">
        <v>1</v>
      </c>
    </row>
    <row r="5354" spans="1:3" x14ac:dyDescent="0.2">
      <c r="A5354" t="s">
        <v>4548</v>
      </c>
      <c r="B5354" t="str">
        <f>"13849746385"</f>
        <v>13849746385</v>
      </c>
      <c r="C5354" t="s">
        <v>1</v>
      </c>
    </row>
    <row r="5355" spans="1:3" x14ac:dyDescent="0.2">
      <c r="A5355" t="s">
        <v>4369</v>
      </c>
      <c r="B5355" t="str">
        <f>"18523233182"</f>
        <v>18523233182</v>
      </c>
      <c r="C5355" t="s">
        <v>1</v>
      </c>
    </row>
    <row r="5356" spans="1:3" x14ac:dyDescent="0.2">
      <c r="A5356" t="s">
        <v>4549</v>
      </c>
      <c r="B5356" t="str">
        <f>"15735531060"</f>
        <v>15735531060</v>
      </c>
      <c r="C5356" t="s">
        <v>1</v>
      </c>
    </row>
    <row r="5357" spans="1:3" x14ac:dyDescent="0.2">
      <c r="A5357" t="s">
        <v>4550</v>
      </c>
      <c r="B5357" t="str">
        <f>"13990221777"</f>
        <v>13990221777</v>
      </c>
      <c r="C5357" t="s">
        <v>1</v>
      </c>
    </row>
    <row r="5358" spans="1:3" x14ac:dyDescent="0.2">
      <c r="A5358" t="s">
        <v>4369</v>
      </c>
      <c r="B5358" t="str">
        <f>"18550167975"</f>
        <v>18550167975</v>
      </c>
      <c r="C5358" t="s">
        <v>1</v>
      </c>
    </row>
    <row r="5359" spans="1:3" x14ac:dyDescent="0.2">
      <c r="A5359" t="s">
        <v>4369</v>
      </c>
      <c r="B5359" t="str">
        <f>"15189121676"</f>
        <v>15189121676</v>
      </c>
      <c r="C5359" t="s">
        <v>1</v>
      </c>
    </row>
    <row r="5360" spans="1:3" x14ac:dyDescent="0.2">
      <c r="A5360" t="s">
        <v>4369</v>
      </c>
      <c r="B5360" t="str">
        <f>"18205961195"</f>
        <v>18205961195</v>
      </c>
      <c r="C5360" t="s">
        <v>1</v>
      </c>
    </row>
    <row r="5361" spans="1:3" x14ac:dyDescent="0.2">
      <c r="A5361" t="s">
        <v>4551</v>
      </c>
      <c r="B5361" t="str">
        <f>"15152721527"</f>
        <v>15152721527</v>
      </c>
      <c r="C5361" t="s">
        <v>1</v>
      </c>
    </row>
    <row r="5362" spans="1:3" x14ac:dyDescent="0.2">
      <c r="A5362" t="s">
        <v>4369</v>
      </c>
      <c r="B5362" t="str">
        <f>"13474237759"</f>
        <v>13474237759</v>
      </c>
      <c r="C5362" t="s">
        <v>1</v>
      </c>
    </row>
    <row r="5363" spans="1:3" x14ac:dyDescent="0.2">
      <c r="A5363" t="s">
        <v>4369</v>
      </c>
      <c r="B5363" t="str">
        <f>"13391085891"</f>
        <v>13391085891</v>
      </c>
      <c r="C5363" t="s">
        <v>1</v>
      </c>
    </row>
    <row r="5364" spans="1:3" x14ac:dyDescent="0.2">
      <c r="A5364" t="s">
        <v>4369</v>
      </c>
      <c r="B5364" t="str">
        <f>"15215233907"</f>
        <v>15215233907</v>
      </c>
      <c r="C5364" t="s">
        <v>1</v>
      </c>
    </row>
    <row r="5365" spans="1:3" x14ac:dyDescent="0.2">
      <c r="A5365" t="s">
        <v>4369</v>
      </c>
      <c r="B5365" t="str">
        <f>"15348108322"</f>
        <v>15348108322</v>
      </c>
      <c r="C5365" t="s">
        <v>1</v>
      </c>
    </row>
    <row r="5366" spans="1:3" x14ac:dyDescent="0.2">
      <c r="A5366" t="s">
        <v>4369</v>
      </c>
      <c r="B5366" t="str">
        <f>"13960119030"</f>
        <v>13960119030</v>
      </c>
      <c r="C5366" t="s">
        <v>1</v>
      </c>
    </row>
    <row r="5367" spans="1:3" x14ac:dyDescent="0.2">
      <c r="A5367" t="s">
        <v>4552</v>
      </c>
      <c r="B5367" t="str">
        <f>"18691497709"</f>
        <v>18691497709</v>
      </c>
      <c r="C5367" t="s">
        <v>1</v>
      </c>
    </row>
    <row r="5368" spans="1:3" x14ac:dyDescent="0.2">
      <c r="A5368" t="s">
        <v>4369</v>
      </c>
      <c r="B5368" t="str">
        <f>"18666192626"</f>
        <v>18666192626</v>
      </c>
      <c r="C5368" t="s">
        <v>1</v>
      </c>
    </row>
    <row r="5369" spans="1:3" x14ac:dyDescent="0.2">
      <c r="A5369" t="s">
        <v>4369</v>
      </c>
      <c r="B5369" t="str">
        <f>"13545684430"</f>
        <v>13545684430</v>
      </c>
      <c r="C5369" t="s">
        <v>1</v>
      </c>
    </row>
    <row r="5370" spans="1:3" x14ac:dyDescent="0.2">
      <c r="A5370" t="s">
        <v>4369</v>
      </c>
      <c r="B5370" t="str">
        <f>"13702610253"</f>
        <v>13702610253</v>
      </c>
      <c r="C5370" t="s">
        <v>1</v>
      </c>
    </row>
    <row r="5371" spans="1:3" x14ac:dyDescent="0.2">
      <c r="A5371" t="s">
        <v>4369</v>
      </c>
      <c r="B5371" t="str">
        <f>"18702871301"</f>
        <v>18702871301</v>
      </c>
      <c r="C5371" t="s">
        <v>1</v>
      </c>
    </row>
    <row r="5372" spans="1:3" x14ac:dyDescent="0.2">
      <c r="A5372" t="s">
        <v>4553</v>
      </c>
      <c r="B5372" t="str">
        <f>"13641475660"</f>
        <v>13641475660</v>
      </c>
      <c r="C5372" t="s">
        <v>1</v>
      </c>
    </row>
    <row r="5373" spans="1:3" x14ac:dyDescent="0.2">
      <c r="A5373" t="s">
        <v>4369</v>
      </c>
      <c r="B5373" t="str">
        <f>"18571165855"</f>
        <v>18571165855</v>
      </c>
      <c r="C5373" t="s">
        <v>1</v>
      </c>
    </row>
    <row r="5374" spans="1:3" x14ac:dyDescent="0.2">
      <c r="A5374" t="s">
        <v>4369</v>
      </c>
      <c r="B5374" t="str">
        <f>"13599055980"</f>
        <v>13599055980</v>
      </c>
      <c r="C5374" t="s">
        <v>1</v>
      </c>
    </row>
    <row r="5375" spans="1:3" x14ac:dyDescent="0.2">
      <c r="A5375" t="s">
        <v>4369</v>
      </c>
      <c r="B5375" t="str">
        <f>"13761222418"</f>
        <v>13761222418</v>
      </c>
      <c r="C5375" t="s">
        <v>1</v>
      </c>
    </row>
    <row r="5376" spans="1:3" x14ac:dyDescent="0.2">
      <c r="A5376" t="s">
        <v>4369</v>
      </c>
      <c r="B5376" t="str">
        <f>"18363998555"</f>
        <v>18363998555</v>
      </c>
      <c r="C5376" t="s">
        <v>1</v>
      </c>
    </row>
    <row r="5377" spans="1:3" x14ac:dyDescent="0.2">
      <c r="A5377" t="s">
        <v>4369</v>
      </c>
      <c r="B5377" t="str">
        <f>"13210369873"</f>
        <v>13210369873</v>
      </c>
      <c r="C5377" t="s">
        <v>1</v>
      </c>
    </row>
    <row r="5378" spans="1:3" x14ac:dyDescent="0.2">
      <c r="A5378" t="s">
        <v>4369</v>
      </c>
      <c r="B5378" t="str">
        <f>"18791778457"</f>
        <v>18791778457</v>
      </c>
      <c r="C5378" t="s">
        <v>1</v>
      </c>
    </row>
    <row r="5379" spans="1:3" x14ac:dyDescent="0.2">
      <c r="A5379" t="s">
        <v>4369</v>
      </c>
      <c r="B5379" t="str">
        <f>"18617254625"</f>
        <v>18617254625</v>
      </c>
      <c r="C5379" t="s">
        <v>1</v>
      </c>
    </row>
    <row r="5380" spans="1:3" x14ac:dyDescent="0.2">
      <c r="A5380" t="s">
        <v>4554</v>
      </c>
      <c r="B5380" t="str">
        <f>"15128652232"</f>
        <v>15128652232</v>
      </c>
      <c r="C5380" t="s">
        <v>1</v>
      </c>
    </row>
    <row r="5381" spans="1:3" x14ac:dyDescent="0.2">
      <c r="A5381" t="s">
        <v>4369</v>
      </c>
      <c r="B5381" t="str">
        <f>"15007777790"</f>
        <v>15007777790</v>
      </c>
      <c r="C5381" t="s">
        <v>1</v>
      </c>
    </row>
    <row r="5382" spans="1:3" x14ac:dyDescent="0.2">
      <c r="A5382" t="s">
        <v>4369</v>
      </c>
      <c r="B5382" t="str">
        <f>"18647761509"</f>
        <v>18647761509</v>
      </c>
      <c r="C5382" t="s">
        <v>1</v>
      </c>
    </row>
    <row r="5383" spans="1:3" x14ac:dyDescent="0.2">
      <c r="A5383" t="s">
        <v>4369</v>
      </c>
      <c r="B5383" t="str">
        <f>"18806856026"</f>
        <v>18806856026</v>
      </c>
      <c r="C5383" t="s">
        <v>1</v>
      </c>
    </row>
    <row r="5384" spans="1:3" x14ac:dyDescent="0.2">
      <c r="A5384" t="s">
        <v>4369</v>
      </c>
      <c r="B5384" t="str">
        <f>"18831431864"</f>
        <v>18831431864</v>
      </c>
      <c r="C5384" t="s">
        <v>1</v>
      </c>
    </row>
    <row r="5385" spans="1:3" x14ac:dyDescent="0.2">
      <c r="A5385" t="s">
        <v>4369</v>
      </c>
      <c r="B5385" t="str">
        <f>"18718117424"</f>
        <v>18718117424</v>
      </c>
      <c r="C5385" t="s">
        <v>1</v>
      </c>
    </row>
    <row r="5386" spans="1:3" x14ac:dyDescent="0.2">
      <c r="A5386" t="s">
        <v>4369</v>
      </c>
      <c r="B5386" t="str">
        <f>"18268579580"</f>
        <v>18268579580</v>
      </c>
      <c r="C5386" t="s">
        <v>1</v>
      </c>
    </row>
    <row r="5387" spans="1:3" x14ac:dyDescent="0.2">
      <c r="A5387" t="s">
        <v>4369</v>
      </c>
      <c r="B5387" t="str">
        <f>"13265452752"</f>
        <v>13265452752</v>
      </c>
      <c r="C5387" t="s">
        <v>1</v>
      </c>
    </row>
    <row r="5388" spans="1:3" x14ac:dyDescent="0.2">
      <c r="A5388" t="s">
        <v>4555</v>
      </c>
      <c r="B5388" t="str">
        <f>"13644967291"</f>
        <v>13644967291</v>
      </c>
      <c r="C5388" t="s">
        <v>1</v>
      </c>
    </row>
    <row r="5389" spans="1:3" x14ac:dyDescent="0.2">
      <c r="A5389" t="s">
        <v>4369</v>
      </c>
      <c r="B5389" t="str">
        <f>"13327426613"</f>
        <v>13327426613</v>
      </c>
      <c r="C5389" t="s">
        <v>1</v>
      </c>
    </row>
    <row r="5390" spans="1:3" x14ac:dyDescent="0.2">
      <c r="A5390" t="s">
        <v>4369</v>
      </c>
      <c r="B5390" t="str">
        <f>"13972606554"</f>
        <v>13972606554</v>
      </c>
      <c r="C5390" t="s">
        <v>1</v>
      </c>
    </row>
    <row r="5391" spans="1:3" x14ac:dyDescent="0.2">
      <c r="A5391" t="s">
        <v>4556</v>
      </c>
      <c r="B5391" t="str">
        <f>"13889270460"</f>
        <v>13889270460</v>
      </c>
      <c r="C5391" t="s">
        <v>1</v>
      </c>
    </row>
    <row r="5392" spans="1:3" x14ac:dyDescent="0.2">
      <c r="A5392" t="s">
        <v>4369</v>
      </c>
      <c r="B5392" t="str">
        <f>"13614289349"</f>
        <v>13614289349</v>
      </c>
      <c r="C5392" t="s">
        <v>1</v>
      </c>
    </row>
    <row r="5393" spans="1:3" x14ac:dyDescent="0.2">
      <c r="A5393" t="s">
        <v>4557</v>
      </c>
      <c r="B5393" t="str">
        <f>"18806521825"</f>
        <v>18806521825</v>
      </c>
      <c r="C5393" t="s">
        <v>1</v>
      </c>
    </row>
    <row r="5394" spans="1:3" x14ac:dyDescent="0.2">
      <c r="A5394" t="s">
        <v>4558</v>
      </c>
      <c r="B5394" t="str">
        <f>"15059778294"</f>
        <v>15059778294</v>
      </c>
      <c r="C5394" t="s">
        <v>1</v>
      </c>
    </row>
    <row r="5395" spans="1:3" x14ac:dyDescent="0.2">
      <c r="A5395" t="s">
        <v>4369</v>
      </c>
      <c r="B5395" t="str">
        <f>"18268477767"</f>
        <v>18268477767</v>
      </c>
      <c r="C5395" t="s">
        <v>1</v>
      </c>
    </row>
    <row r="5396" spans="1:3" x14ac:dyDescent="0.2">
      <c r="A5396" t="s">
        <v>4369</v>
      </c>
      <c r="B5396" t="str">
        <f>"17513066697"</f>
        <v>17513066697</v>
      </c>
      <c r="C5396" t="s">
        <v>1</v>
      </c>
    </row>
    <row r="5397" spans="1:3" x14ac:dyDescent="0.2">
      <c r="A5397" t="s">
        <v>4559</v>
      </c>
      <c r="B5397" t="str">
        <f>"15120004041"</f>
        <v>15120004041</v>
      </c>
      <c r="C5397" t="s">
        <v>1</v>
      </c>
    </row>
    <row r="5398" spans="1:3" x14ac:dyDescent="0.2">
      <c r="A5398" t="s">
        <v>4560</v>
      </c>
      <c r="B5398" t="str">
        <f>"15679653332"</f>
        <v>15679653332</v>
      </c>
      <c r="C5398" t="s">
        <v>1</v>
      </c>
    </row>
    <row r="5399" spans="1:3" x14ac:dyDescent="0.2">
      <c r="A5399" t="s">
        <v>4369</v>
      </c>
      <c r="B5399" t="str">
        <f>"15623069753"</f>
        <v>15623069753</v>
      </c>
      <c r="C5399" t="s">
        <v>1</v>
      </c>
    </row>
    <row r="5400" spans="1:3" x14ac:dyDescent="0.2">
      <c r="A5400" t="s">
        <v>4369</v>
      </c>
      <c r="B5400" t="str">
        <f>"18800156897"</f>
        <v>18800156897</v>
      </c>
      <c r="C5400" t="s">
        <v>1</v>
      </c>
    </row>
    <row r="5401" spans="1:3" x14ac:dyDescent="0.2">
      <c r="A5401" t="s">
        <v>4561</v>
      </c>
      <c r="B5401" t="str">
        <f>"18712008310"</f>
        <v>18712008310</v>
      </c>
      <c r="C5401" t="s">
        <v>1</v>
      </c>
    </row>
    <row r="5402" spans="1:3" x14ac:dyDescent="0.2">
      <c r="A5402" t="s">
        <v>4369</v>
      </c>
      <c r="B5402" t="str">
        <f>"17764823896"</f>
        <v>17764823896</v>
      </c>
      <c r="C5402" t="s">
        <v>1</v>
      </c>
    </row>
    <row r="5403" spans="1:3" x14ac:dyDescent="0.2">
      <c r="A5403" t="s">
        <v>4562</v>
      </c>
      <c r="B5403" t="str">
        <f>"15897302444"</f>
        <v>15897302444</v>
      </c>
      <c r="C5403" t="s">
        <v>1</v>
      </c>
    </row>
    <row r="5404" spans="1:3" x14ac:dyDescent="0.2">
      <c r="A5404" t="s">
        <v>4563</v>
      </c>
      <c r="B5404" t="str">
        <f>"18745072887"</f>
        <v>18745072887</v>
      </c>
      <c r="C5404" t="s">
        <v>1</v>
      </c>
    </row>
    <row r="5405" spans="1:3" x14ac:dyDescent="0.2">
      <c r="A5405" t="s">
        <v>4369</v>
      </c>
      <c r="B5405" t="str">
        <f>"15233399656"</f>
        <v>15233399656</v>
      </c>
      <c r="C5405" t="s">
        <v>1</v>
      </c>
    </row>
    <row r="5406" spans="1:3" x14ac:dyDescent="0.2">
      <c r="A5406" t="s">
        <v>4564</v>
      </c>
      <c r="B5406" t="str">
        <f>"15579193139"</f>
        <v>15579193139</v>
      </c>
      <c r="C5406" t="s">
        <v>1</v>
      </c>
    </row>
    <row r="5407" spans="1:3" x14ac:dyDescent="0.2">
      <c r="A5407" t="s">
        <v>4369</v>
      </c>
      <c r="B5407" t="str">
        <f>"13393878858"</f>
        <v>13393878858</v>
      </c>
      <c r="C5407" t="s">
        <v>1</v>
      </c>
    </row>
    <row r="5408" spans="1:3" x14ac:dyDescent="0.2">
      <c r="A5408" t="s">
        <v>4565</v>
      </c>
      <c r="B5408" t="str">
        <f>"17860507678"</f>
        <v>17860507678</v>
      </c>
      <c r="C5408" t="s">
        <v>1</v>
      </c>
    </row>
    <row r="5409" spans="1:3" x14ac:dyDescent="0.2">
      <c r="A5409" t="s">
        <v>4566</v>
      </c>
      <c r="B5409" t="str">
        <f>"15637989245"</f>
        <v>15637989245</v>
      </c>
      <c r="C5409" t="s">
        <v>1</v>
      </c>
    </row>
    <row r="5410" spans="1:3" x14ac:dyDescent="0.2">
      <c r="A5410" t="s">
        <v>4567</v>
      </c>
      <c r="B5410" t="str">
        <f>"15105808815"</f>
        <v>15105808815</v>
      </c>
      <c r="C5410" t="s">
        <v>1</v>
      </c>
    </row>
    <row r="5411" spans="1:3" x14ac:dyDescent="0.2">
      <c r="A5411" t="s">
        <v>4568</v>
      </c>
      <c r="B5411" t="str">
        <f>"18775335900"</f>
        <v>18775335900</v>
      </c>
      <c r="C5411" t="s">
        <v>1</v>
      </c>
    </row>
    <row r="5412" spans="1:3" x14ac:dyDescent="0.2">
      <c r="A5412" t="s">
        <v>4569</v>
      </c>
      <c r="B5412" t="str">
        <f>"18327591017"</f>
        <v>18327591017</v>
      </c>
      <c r="C5412" t="s">
        <v>1</v>
      </c>
    </row>
    <row r="5413" spans="1:3" x14ac:dyDescent="0.2">
      <c r="A5413" t="s">
        <v>4369</v>
      </c>
      <c r="B5413" t="str">
        <f>"15506477890"</f>
        <v>15506477890</v>
      </c>
      <c r="C5413" t="s">
        <v>1</v>
      </c>
    </row>
    <row r="5414" spans="1:3" x14ac:dyDescent="0.2">
      <c r="A5414" t="s">
        <v>4369</v>
      </c>
      <c r="B5414" t="str">
        <f>"17771179414"</f>
        <v>17771179414</v>
      </c>
      <c r="C5414" t="s">
        <v>1</v>
      </c>
    </row>
    <row r="5415" spans="1:3" x14ac:dyDescent="0.2">
      <c r="A5415" t="s">
        <v>4570</v>
      </c>
      <c r="B5415" t="str">
        <f>"18842308140"</f>
        <v>18842308140</v>
      </c>
      <c r="C5415" t="s">
        <v>1</v>
      </c>
    </row>
    <row r="5416" spans="1:3" x14ac:dyDescent="0.2">
      <c r="A5416" t="s">
        <v>4571</v>
      </c>
      <c r="B5416" t="str">
        <f>"15853752535"</f>
        <v>15853752535</v>
      </c>
      <c r="C5416" t="s">
        <v>1</v>
      </c>
    </row>
    <row r="5417" spans="1:3" x14ac:dyDescent="0.2">
      <c r="A5417" t="s">
        <v>4369</v>
      </c>
      <c r="B5417" t="str">
        <f>"18179909962"</f>
        <v>18179909962</v>
      </c>
      <c r="C5417" t="s">
        <v>1</v>
      </c>
    </row>
    <row r="5418" spans="1:3" x14ac:dyDescent="0.2">
      <c r="A5418" t="s">
        <v>4369</v>
      </c>
      <c r="B5418" t="str">
        <f>"18999690265"</f>
        <v>18999690265</v>
      </c>
      <c r="C5418" t="s">
        <v>1</v>
      </c>
    </row>
    <row r="5419" spans="1:3" x14ac:dyDescent="0.2">
      <c r="A5419" t="s">
        <v>4369</v>
      </c>
      <c r="B5419" t="str">
        <f>"17772503771"</f>
        <v>17772503771</v>
      </c>
      <c r="C5419" t="s">
        <v>1</v>
      </c>
    </row>
    <row r="5420" spans="1:3" x14ac:dyDescent="0.2">
      <c r="A5420" t="s">
        <v>4369</v>
      </c>
      <c r="B5420" t="str">
        <f>"18979977408"</f>
        <v>18979977408</v>
      </c>
      <c r="C5420" t="s">
        <v>1</v>
      </c>
    </row>
    <row r="5421" spans="1:3" x14ac:dyDescent="0.2">
      <c r="A5421" t="s">
        <v>4572</v>
      </c>
      <c r="B5421" t="str">
        <f>"18534447847"</f>
        <v>18534447847</v>
      </c>
      <c r="C5421" t="s">
        <v>1</v>
      </c>
    </row>
    <row r="5422" spans="1:3" x14ac:dyDescent="0.2">
      <c r="A5422" t="s">
        <v>4369</v>
      </c>
      <c r="B5422" t="str">
        <f>"18857517817"</f>
        <v>18857517817</v>
      </c>
      <c r="C5422" t="s">
        <v>1</v>
      </c>
    </row>
    <row r="5423" spans="1:3" x14ac:dyDescent="0.2">
      <c r="A5423" t="s">
        <v>4573</v>
      </c>
      <c r="B5423" t="str">
        <f>"18506267562"</f>
        <v>18506267562</v>
      </c>
      <c r="C5423" t="s">
        <v>1</v>
      </c>
    </row>
    <row r="5424" spans="1:3" x14ac:dyDescent="0.2">
      <c r="A5424" t="s">
        <v>4369</v>
      </c>
      <c r="B5424" t="str">
        <f>"15200199923"</f>
        <v>15200199923</v>
      </c>
      <c r="C5424" t="s">
        <v>1</v>
      </c>
    </row>
    <row r="5425" spans="1:3" x14ac:dyDescent="0.2">
      <c r="A5425" t="s">
        <v>4574</v>
      </c>
      <c r="B5425" t="str">
        <f>"15505913516"</f>
        <v>15505913516</v>
      </c>
      <c r="C5425" t="s">
        <v>1</v>
      </c>
    </row>
    <row r="5426" spans="1:3" x14ac:dyDescent="0.2">
      <c r="A5426" t="s">
        <v>4575</v>
      </c>
      <c r="B5426" t="str">
        <f>"15171837663"</f>
        <v>15171837663</v>
      </c>
      <c r="C5426" t="s">
        <v>1</v>
      </c>
    </row>
    <row r="5427" spans="1:3" x14ac:dyDescent="0.2">
      <c r="A5427" t="s">
        <v>4576</v>
      </c>
      <c r="B5427" t="str">
        <f>"13979161527"</f>
        <v>13979161527</v>
      </c>
      <c r="C5427" t="s">
        <v>1</v>
      </c>
    </row>
    <row r="5428" spans="1:3" x14ac:dyDescent="0.2">
      <c r="A5428" t="s">
        <v>4577</v>
      </c>
      <c r="B5428" t="str">
        <f>"13686006139"</f>
        <v>13686006139</v>
      </c>
      <c r="C5428" t="s">
        <v>1</v>
      </c>
    </row>
    <row r="5429" spans="1:3" x14ac:dyDescent="0.2">
      <c r="A5429" t="s">
        <v>4578</v>
      </c>
      <c r="B5429" t="str">
        <f>"18868376505"</f>
        <v>18868376505</v>
      </c>
      <c r="C5429" t="s">
        <v>1</v>
      </c>
    </row>
    <row r="5430" spans="1:3" x14ac:dyDescent="0.2">
      <c r="A5430" t="s">
        <v>4369</v>
      </c>
      <c r="B5430" t="str">
        <f>"13434944115"</f>
        <v>13434944115</v>
      </c>
      <c r="C5430" t="s">
        <v>1</v>
      </c>
    </row>
    <row r="5431" spans="1:3" x14ac:dyDescent="0.2">
      <c r="A5431" t="s">
        <v>4369</v>
      </c>
      <c r="B5431" t="str">
        <f>"15768126166"</f>
        <v>15768126166</v>
      </c>
      <c r="C5431" t="s">
        <v>1</v>
      </c>
    </row>
    <row r="5432" spans="1:3" x14ac:dyDescent="0.2">
      <c r="A5432" t="s">
        <v>4369</v>
      </c>
      <c r="B5432" t="str">
        <f>"15899016351"</f>
        <v>15899016351</v>
      </c>
      <c r="C5432" t="s">
        <v>1</v>
      </c>
    </row>
    <row r="5433" spans="1:3" x14ac:dyDescent="0.2">
      <c r="A5433" t="s">
        <v>4579</v>
      </c>
      <c r="B5433" t="str">
        <f>"18883076871"</f>
        <v>18883076871</v>
      </c>
      <c r="C5433" t="s">
        <v>1</v>
      </c>
    </row>
    <row r="5434" spans="1:3" x14ac:dyDescent="0.2">
      <c r="A5434" t="s">
        <v>4369</v>
      </c>
      <c r="B5434" t="str">
        <f>"18723634388"</f>
        <v>18723634388</v>
      </c>
      <c r="C5434" t="s">
        <v>1</v>
      </c>
    </row>
    <row r="5435" spans="1:3" x14ac:dyDescent="0.2">
      <c r="A5435" t="s">
        <v>4369</v>
      </c>
      <c r="B5435" t="str">
        <f>"15220341863"</f>
        <v>15220341863</v>
      </c>
      <c r="C5435" t="s">
        <v>1</v>
      </c>
    </row>
    <row r="5436" spans="1:3" x14ac:dyDescent="0.2">
      <c r="A5436" t="s">
        <v>4580</v>
      </c>
      <c r="B5436" t="str">
        <f>"15159115231"</f>
        <v>15159115231</v>
      </c>
      <c r="C5436" t="s">
        <v>1</v>
      </c>
    </row>
    <row r="5437" spans="1:3" x14ac:dyDescent="0.2">
      <c r="A5437" t="s">
        <v>218</v>
      </c>
      <c r="B5437" t="str">
        <f>"18095194386"</f>
        <v>18095194386</v>
      </c>
      <c r="C5437" t="s">
        <v>1</v>
      </c>
    </row>
    <row r="5438" spans="1:3" x14ac:dyDescent="0.2">
      <c r="A5438" t="s">
        <v>4581</v>
      </c>
      <c r="B5438" t="str">
        <f>"13159096170"</f>
        <v>13159096170</v>
      </c>
      <c r="C5438" t="s">
        <v>1</v>
      </c>
    </row>
    <row r="5439" spans="1:3" x14ac:dyDescent="0.2">
      <c r="A5439" t="s">
        <v>4582</v>
      </c>
      <c r="B5439" t="str">
        <f>"15700788276"</f>
        <v>15700788276</v>
      </c>
      <c r="C5439" t="s">
        <v>1</v>
      </c>
    </row>
    <row r="5440" spans="1:3" x14ac:dyDescent="0.2">
      <c r="A5440" t="s">
        <v>4369</v>
      </c>
      <c r="B5440" t="str">
        <f>"13898969893"</f>
        <v>13898969893</v>
      </c>
      <c r="C5440" t="s">
        <v>1</v>
      </c>
    </row>
    <row r="5441" spans="1:3" x14ac:dyDescent="0.2">
      <c r="A5441" t="s">
        <v>4369</v>
      </c>
      <c r="B5441" t="str">
        <f>"18216181660"</f>
        <v>18216181660</v>
      </c>
      <c r="C5441" t="s">
        <v>1</v>
      </c>
    </row>
    <row r="5442" spans="1:3" x14ac:dyDescent="0.2">
      <c r="A5442" t="s">
        <v>4369</v>
      </c>
      <c r="B5442" t="str">
        <f>"13639766002"</f>
        <v>13639766002</v>
      </c>
      <c r="C5442" t="s">
        <v>1</v>
      </c>
    </row>
    <row r="5443" spans="1:3" x14ac:dyDescent="0.2">
      <c r="A5443" t="s">
        <v>2628</v>
      </c>
      <c r="B5443" t="str">
        <f>"13047319666"</f>
        <v>13047319666</v>
      </c>
      <c r="C5443" t="s">
        <v>1</v>
      </c>
    </row>
    <row r="5444" spans="1:3" x14ac:dyDescent="0.2">
      <c r="A5444" t="s">
        <v>4369</v>
      </c>
      <c r="B5444" t="str">
        <f>"18601961618"</f>
        <v>18601961618</v>
      </c>
      <c r="C5444" t="s">
        <v>1</v>
      </c>
    </row>
    <row r="5445" spans="1:3" x14ac:dyDescent="0.2">
      <c r="A5445" t="s">
        <v>4369</v>
      </c>
      <c r="B5445" t="str">
        <f>"13713314908"</f>
        <v>13713314908</v>
      </c>
      <c r="C5445" t="s">
        <v>1</v>
      </c>
    </row>
    <row r="5446" spans="1:3" x14ac:dyDescent="0.2">
      <c r="A5446" t="s">
        <v>4583</v>
      </c>
      <c r="B5446" t="str">
        <f>"13894867194"</f>
        <v>13894867194</v>
      </c>
      <c r="C5446" t="s">
        <v>1</v>
      </c>
    </row>
    <row r="5447" spans="1:3" x14ac:dyDescent="0.2">
      <c r="A5447" t="s">
        <v>4369</v>
      </c>
      <c r="B5447" t="str">
        <f>"15211543304"</f>
        <v>15211543304</v>
      </c>
      <c r="C5447" t="s">
        <v>1</v>
      </c>
    </row>
    <row r="5448" spans="1:3" x14ac:dyDescent="0.2">
      <c r="A5448" t="s">
        <v>4369</v>
      </c>
      <c r="B5448" t="str">
        <f>"15333576887"</f>
        <v>15333576887</v>
      </c>
      <c r="C5448" t="s">
        <v>1</v>
      </c>
    </row>
    <row r="5449" spans="1:3" x14ac:dyDescent="0.2">
      <c r="A5449" t="s">
        <v>4369</v>
      </c>
      <c r="B5449" t="str">
        <f>"13680461444"</f>
        <v>13680461444</v>
      </c>
      <c r="C5449" t="s">
        <v>1</v>
      </c>
    </row>
    <row r="5450" spans="1:3" x14ac:dyDescent="0.2">
      <c r="A5450" t="s">
        <v>4584</v>
      </c>
      <c r="B5450" t="str">
        <f>"13827838005"</f>
        <v>13827838005</v>
      </c>
      <c r="C5450" t="s">
        <v>1</v>
      </c>
    </row>
    <row r="5451" spans="1:3" x14ac:dyDescent="0.2">
      <c r="A5451" t="s">
        <v>4369</v>
      </c>
      <c r="B5451" t="str">
        <f>"13591561773"</f>
        <v>13591561773</v>
      </c>
      <c r="C5451" t="s">
        <v>1</v>
      </c>
    </row>
    <row r="5452" spans="1:3" x14ac:dyDescent="0.2">
      <c r="A5452" t="s">
        <v>4585</v>
      </c>
      <c r="B5452" t="str">
        <f>"15999140714"</f>
        <v>15999140714</v>
      </c>
      <c r="C5452" t="s">
        <v>1</v>
      </c>
    </row>
    <row r="5453" spans="1:3" x14ac:dyDescent="0.2">
      <c r="A5453" t="s">
        <v>4586</v>
      </c>
      <c r="B5453" t="str">
        <f>"18781658955"</f>
        <v>18781658955</v>
      </c>
      <c r="C5453" t="s">
        <v>1</v>
      </c>
    </row>
    <row r="5454" spans="1:3" x14ac:dyDescent="0.2">
      <c r="A5454" t="s">
        <v>4369</v>
      </c>
      <c r="B5454" t="str">
        <f>"15017780534"</f>
        <v>15017780534</v>
      </c>
      <c r="C5454" t="s">
        <v>1</v>
      </c>
    </row>
    <row r="5455" spans="1:3" x14ac:dyDescent="0.2">
      <c r="A5455" t="s">
        <v>4587</v>
      </c>
      <c r="B5455" t="str">
        <f>"13311096492"</f>
        <v>13311096492</v>
      </c>
      <c r="C5455" t="s">
        <v>1</v>
      </c>
    </row>
    <row r="5456" spans="1:3" x14ac:dyDescent="0.2">
      <c r="A5456" t="s">
        <v>4369</v>
      </c>
      <c r="B5456" t="str">
        <f>"13657678136"</f>
        <v>13657678136</v>
      </c>
      <c r="C5456" t="s">
        <v>1</v>
      </c>
    </row>
    <row r="5457" spans="1:3" x14ac:dyDescent="0.2">
      <c r="A5457" t="s">
        <v>4588</v>
      </c>
      <c r="B5457" t="str">
        <f>"13508483101"</f>
        <v>13508483101</v>
      </c>
      <c r="C5457" t="s">
        <v>1</v>
      </c>
    </row>
    <row r="5458" spans="1:3" x14ac:dyDescent="0.2">
      <c r="A5458" t="s">
        <v>4589</v>
      </c>
      <c r="B5458" t="str">
        <f>"15225750236"</f>
        <v>15225750236</v>
      </c>
      <c r="C5458" t="s">
        <v>1</v>
      </c>
    </row>
    <row r="5459" spans="1:3" x14ac:dyDescent="0.2">
      <c r="A5459" t="s">
        <v>4369</v>
      </c>
      <c r="B5459" t="str">
        <f>"15885105734"</f>
        <v>15885105734</v>
      </c>
      <c r="C5459" t="s">
        <v>1</v>
      </c>
    </row>
    <row r="5460" spans="1:3" x14ac:dyDescent="0.2">
      <c r="A5460" t="s">
        <v>4152</v>
      </c>
      <c r="B5460" t="str">
        <f>"15277120558"</f>
        <v>15277120558</v>
      </c>
      <c r="C5460" t="s">
        <v>1</v>
      </c>
    </row>
    <row r="5461" spans="1:3" x14ac:dyDescent="0.2">
      <c r="A5461" t="s">
        <v>4590</v>
      </c>
      <c r="B5461" t="str">
        <f>"13555593227"</f>
        <v>13555593227</v>
      </c>
      <c r="C5461" t="s">
        <v>1</v>
      </c>
    </row>
    <row r="5462" spans="1:3" x14ac:dyDescent="0.2">
      <c r="A5462" t="s">
        <v>4369</v>
      </c>
      <c r="B5462" t="str">
        <f>"15759102650"</f>
        <v>15759102650</v>
      </c>
      <c r="C5462" t="s">
        <v>1</v>
      </c>
    </row>
    <row r="5463" spans="1:3" x14ac:dyDescent="0.2">
      <c r="A5463" t="s">
        <v>4591</v>
      </c>
      <c r="B5463" t="str">
        <f>"17878750389"</f>
        <v>17878750389</v>
      </c>
      <c r="C5463" t="s">
        <v>1</v>
      </c>
    </row>
    <row r="5464" spans="1:3" x14ac:dyDescent="0.2">
      <c r="A5464" t="s">
        <v>4369</v>
      </c>
      <c r="B5464" t="str">
        <f>"15233711199"</f>
        <v>15233711199</v>
      </c>
      <c r="C5464" t="s">
        <v>1</v>
      </c>
    </row>
    <row r="5465" spans="1:3" x14ac:dyDescent="0.2">
      <c r="A5465" t="s">
        <v>4592</v>
      </c>
      <c r="B5465" t="str">
        <f>"15059697801"</f>
        <v>15059697801</v>
      </c>
      <c r="C5465" t="s">
        <v>1</v>
      </c>
    </row>
    <row r="5466" spans="1:3" x14ac:dyDescent="0.2">
      <c r="A5466" t="s">
        <v>4369</v>
      </c>
      <c r="B5466" t="str">
        <f>"13662412792"</f>
        <v>13662412792</v>
      </c>
      <c r="C5466" t="s">
        <v>1</v>
      </c>
    </row>
    <row r="5467" spans="1:3" x14ac:dyDescent="0.2">
      <c r="A5467" t="s">
        <v>4593</v>
      </c>
      <c r="B5467" t="str">
        <f>"15107077811"</f>
        <v>15107077811</v>
      </c>
      <c r="C5467" t="s">
        <v>1</v>
      </c>
    </row>
    <row r="5468" spans="1:3" x14ac:dyDescent="0.2">
      <c r="A5468" t="s">
        <v>4594</v>
      </c>
      <c r="B5468" t="str">
        <f>"18204955332"</f>
        <v>18204955332</v>
      </c>
      <c r="C5468" t="s">
        <v>1</v>
      </c>
    </row>
    <row r="5469" spans="1:3" x14ac:dyDescent="0.2">
      <c r="A5469" t="s">
        <v>4595</v>
      </c>
      <c r="B5469" t="str">
        <f>"17670758707"</f>
        <v>17670758707</v>
      </c>
      <c r="C5469" t="s">
        <v>1</v>
      </c>
    </row>
    <row r="5470" spans="1:3" x14ac:dyDescent="0.2">
      <c r="A5470" t="s">
        <v>3229</v>
      </c>
      <c r="B5470" t="str">
        <f>"18301355806"</f>
        <v>18301355806</v>
      </c>
      <c r="C5470" t="s">
        <v>1</v>
      </c>
    </row>
    <row r="5471" spans="1:3" x14ac:dyDescent="0.2">
      <c r="A5471" t="s">
        <v>4596</v>
      </c>
      <c r="B5471" t="str">
        <f>"18912360251"</f>
        <v>18912360251</v>
      </c>
      <c r="C5471" t="s">
        <v>1</v>
      </c>
    </row>
    <row r="5472" spans="1:3" x14ac:dyDescent="0.2">
      <c r="A5472" t="s">
        <v>4597</v>
      </c>
      <c r="B5472" t="str">
        <f>"15140603921"</f>
        <v>15140603921</v>
      </c>
      <c r="C5472" t="s">
        <v>1</v>
      </c>
    </row>
    <row r="5473" spans="1:3" x14ac:dyDescent="0.2">
      <c r="A5473" t="s">
        <v>4598</v>
      </c>
      <c r="B5473" t="str">
        <f>"15282156833"</f>
        <v>15282156833</v>
      </c>
      <c r="C5473" t="s">
        <v>1</v>
      </c>
    </row>
    <row r="5474" spans="1:3" x14ac:dyDescent="0.2">
      <c r="A5474" t="s">
        <v>4369</v>
      </c>
      <c r="B5474" t="str">
        <f>"15885009490"</f>
        <v>15885009490</v>
      </c>
      <c r="C5474" t="s">
        <v>1</v>
      </c>
    </row>
    <row r="5475" spans="1:3" x14ac:dyDescent="0.2">
      <c r="A5475" t="s">
        <v>4369</v>
      </c>
      <c r="B5475" t="str">
        <f>"13357205777"</f>
        <v>13357205777</v>
      </c>
      <c r="C5475" t="s">
        <v>1</v>
      </c>
    </row>
    <row r="5476" spans="1:3" x14ac:dyDescent="0.2">
      <c r="A5476" t="s">
        <v>4599</v>
      </c>
      <c r="B5476" t="str">
        <f>"13433479080"</f>
        <v>13433479080</v>
      </c>
      <c r="C5476" t="s">
        <v>1</v>
      </c>
    </row>
    <row r="5477" spans="1:3" x14ac:dyDescent="0.2">
      <c r="A5477" t="s">
        <v>4369</v>
      </c>
      <c r="B5477" t="str">
        <f>"13718955805"</f>
        <v>13718955805</v>
      </c>
      <c r="C5477" t="s">
        <v>1</v>
      </c>
    </row>
    <row r="5478" spans="1:3" x14ac:dyDescent="0.2">
      <c r="A5478" t="s">
        <v>4600</v>
      </c>
      <c r="B5478" t="str">
        <f>"13567761132"</f>
        <v>13567761132</v>
      </c>
      <c r="C5478" t="s">
        <v>1</v>
      </c>
    </row>
    <row r="5479" spans="1:3" x14ac:dyDescent="0.2">
      <c r="A5479" t="s">
        <v>4601</v>
      </c>
      <c r="B5479" t="str">
        <f>"13914012374"</f>
        <v>13914012374</v>
      </c>
      <c r="C5479" t="s">
        <v>1</v>
      </c>
    </row>
    <row r="5480" spans="1:3" x14ac:dyDescent="0.2">
      <c r="A5480" t="s">
        <v>4602</v>
      </c>
      <c r="B5480" t="str">
        <f>"17738266635"</f>
        <v>17738266635</v>
      </c>
      <c r="C5480" t="s">
        <v>1</v>
      </c>
    </row>
    <row r="5481" spans="1:3" x14ac:dyDescent="0.2">
      <c r="A5481" t="s">
        <v>4369</v>
      </c>
      <c r="B5481" t="str">
        <f>"15842078441"</f>
        <v>15842078441</v>
      </c>
      <c r="C5481" t="s">
        <v>1</v>
      </c>
    </row>
    <row r="5482" spans="1:3" x14ac:dyDescent="0.2">
      <c r="A5482" t="s">
        <v>4603</v>
      </c>
      <c r="B5482" t="str">
        <f>"18887908010"</f>
        <v>18887908010</v>
      </c>
      <c r="C5482" t="s">
        <v>1</v>
      </c>
    </row>
    <row r="5483" spans="1:3" x14ac:dyDescent="0.2">
      <c r="A5483" t="s">
        <v>4369</v>
      </c>
      <c r="B5483" t="str">
        <f>"13469517212"</f>
        <v>13469517212</v>
      </c>
      <c r="C5483" t="s">
        <v>1</v>
      </c>
    </row>
    <row r="5484" spans="1:3" x14ac:dyDescent="0.2">
      <c r="A5484" t="s">
        <v>4604</v>
      </c>
      <c r="B5484" t="str">
        <f>"13260910313"</f>
        <v>13260910313</v>
      </c>
      <c r="C5484" t="s">
        <v>1</v>
      </c>
    </row>
    <row r="5485" spans="1:3" x14ac:dyDescent="0.2">
      <c r="A5485" t="s">
        <v>4605</v>
      </c>
      <c r="B5485" t="str">
        <f>"13307770488"</f>
        <v>13307770488</v>
      </c>
      <c r="C5485" t="s">
        <v>1</v>
      </c>
    </row>
    <row r="5486" spans="1:3" x14ac:dyDescent="0.2">
      <c r="A5486" t="s">
        <v>4606</v>
      </c>
      <c r="B5486" t="str">
        <f>"13169950237"</f>
        <v>13169950237</v>
      </c>
      <c r="C5486" t="s">
        <v>1</v>
      </c>
    </row>
    <row r="5487" spans="1:3" x14ac:dyDescent="0.2">
      <c r="A5487" t="s">
        <v>4369</v>
      </c>
      <c r="B5487" t="str">
        <f>"15279971808"</f>
        <v>15279971808</v>
      </c>
      <c r="C5487" t="s">
        <v>1</v>
      </c>
    </row>
    <row r="5488" spans="1:3" x14ac:dyDescent="0.2">
      <c r="A5488" t="s">
        <v>4607</v>
      </c>
      <c r="B5488" t="str">
        <f>"13039653867"</f>
        <v>13039653867</v>
      </c>
      <c r="C5488" t="s">
        <v>1</v>
      </c>
    </row>
    <row r="5489" spans="1:3" x14ac:dyDescent="0.2">
      <c r="A5489" t="s">
        <v>4369</v>
      </c>
      <c r="B5489" t="str">
        <f>"18671714856"</f>
        <v>18671714856</v>
      </c>
      <c r="C5489" t="s">
        <v>1</v>
      </c>
    </row>
    <row r="5490" spans="1:3" x14ac:dyDescent="0.2">
      <c r="A5490" t="s">
        <v>4608</v>
      </c>
      <c r="B5490" t="str">
        <f>"15950077857"</f>
        <v>15950077857</v>
      </c>
      <c r="C5490" t="s">
        <v>1</v>
      </c>
    </row>
    <row r="5491" spans="1:3" x14ac:dyDescent="0.2">
      <c r="A5491" t="s">
        <v>4369</v>
      </c>
      <c r="B5491" t="str">
        <f>"15295083853"</f>
        <v>15295083853</v>
      </c>
      <c r="C5491" t="s">
        <v>1</v>
      </c>
    </row>
    <row r="5492" spans="1:3" x14ac:dyDescent="0.2">
      <c r="A5492" t="s">
        <v>4369</v>
      </c>
      <c r="B5492" t="str">
        <f>"13775733450"</f>
        <v>13775733450</v>
      </c>
      <c r="C5492" t="s">
        <v>1</v>
      </c>
    </row>
    <row r="5493" spans="1:3" x14ac:dyDescent="0.2">
      <c r="A5493" t="s">
        <v>4609</v>
      </c>
      <c r="B5493" t="str">
        <f>"18359661809"</f>
        <v>18359661809</v>
      </c>
      <c r="C5493" t="s">
        <v>1</v>
      </c>
    </row>
    <row r="5494" spans="1:3" x14ac:dyDescent="0.2">
      <c r="A5494" t="s">
        <v>4610</v>
      </c>
      <c r="B5494" t="str">
        <f>"17795364466"</f>
        <v>17795364466</v>
      </c>
      <c r="C5494" t="s">
        <v>1</v>
      </c>
    </row>
    <row r="5495" spans="1:3" x14ac:dyDescent="0.2">
      <c r="A5495" t="s">
        <v>4369</v>
      </c>
      <c r="B5495" t="str">
        <f>"15963954301"</f>
        <v>15963954301</v>
      </c>
      <c r="C5495" t="s">
        <v>1</v>
      </c>
    </row>
    <row r="5496" spans="1:3" x14ac:dyDescent="0.2">
      <c r="A5496" t="s">
        <v>4369</v>
      </c>
      <c r="B5496" t="str">
        <f>"13781336133"</f>
        <v>13781336133</v>
      </c>
      <c r="C5496" t="s">
        <v>1</v>
      </c>
    </row>
    <row r="5497" spans="1:3" x14ac:dyDescent="0.2">
      <c r="A5497" t="s">
        <v>4611</v>
      </c>
      <c r="B5497" t="str">
        <f>"18251577711"</f>
        <v>18251577711</v>
      </c>
      <c r="C5497" t="s">
        <v>1</v>
      </c>
    </row>
    <row r="5498" spans="1:3" x14ac:dyDescent="0.2">
      <c r="A5498" t="s">
        <v>4612</v>
      </c>
      <c r="B5498" t="str">
        <f>"13978376848"</f>
        <v>13978376848</v>
      </c>
      <c r="C5498" t="s">
        <v>1</v>
      </c>
    </row>
    <row r="5499" spans="1:3" x14ac:dyDescent="0.2">
      <c r="A5499" t="s">
        <v>4613</v>
      </c>
      <c r="B5499" t="str">
        <f>"15138853025"</f>
        <v>15138853025</v>
      </c>
      <c r="C5499" t="s">
        <v>1</v>
      </c>
    </row>
    <row r="5500" spans="1:3" x14ac:dyDescent="0.2">
      <c r="A5500" t="s">
        <v>4316</v>
      </c>
      <c r="B5500" t="str">
        <f>"15958228774"</f>
        <v>15958228774</v>
      </c>
      <c r="C5500" t="s">
        <v>1</v>
      </c>
    </row>
    <row r="5501" spans="1:3" x14ac:dyDescent="0.2">
      <c r="A5501" t="s">
        <v>4614</v>
      </c>
      <c r="B5501" t="str">
        <f>"13894529421"</f>
        <v>13894529421</v>
      </c>
      <c r="C5501" t="s">
        <v>1</v>
      </c>
    </row>
    <row r="5502" spans="1:3" x14ac:dyDescent="0.2">
      <c r="A5502" t="s">
        <v>4369</v>
      </c>
      <c r="B5502" t="str">
        <f>"15150103829"</f>
        <v>15150103829</v>
      </c>
      <c r="C5502" t="s">
        <v>1</v>
      </c>
    </row>
    <row r="5503" spans="1:3" x14ac:dyDescent="0.2">
      <c r="A5503" t="s">
        <v>4615</v>
      </c>
      <c r="B5503" t="str">
        <f>"15158892690"</f>
        <v>15158892690</v>
      </c>
      <c r="C5503" t="s">
        <v>1</v>
      </c>
    </row>
    <row r="5504" spans="1:3" x14ac:dyDescent="0.2">
      <c r="A5504" t="s">
        <v>4616</v>
      </c>
      <c r="B5504" t="str">
        <f>"13861314726"</f>
        <v>13861314726</v>
      </c>
      <c r="C5504" t="s">
        <v>1</v>
      </c>
    </row>
    <row r="5505" spans="1:3" x14ac:dyDescent="0.2">
      <c r="A5505" t="s">
        <v>4617</v>
      </c>
      <c r="B5505" t="str">
        <f>"18854379578"</f>
        <v>18854379578</v>
      </c>
      <c r="C5505" t="s">
        <v>1</v>
      </c>
    </row>
    <row r="5506" spans="1:3" x14ac:dyDescent="0.2">
      <c r="A5506" t="s">
        <v>2152</v>
      </c>
      <c r="B5506" t="str">
        <f>"15351471987"</f>
        <v>15351471987</v>
      </c>
      <c r="C5506" t="s">
        <v>1</v>
      </c>
    </row>
    <row r="5507" spans="1:3" x14ac:dyDescent="0.2">
      <c r="A5507" t="s">
        <v>4618</v>
      </c>
      <c r="B5507" t="str">
        <f>"13596652123"</f>
        <v>13596652123</v>
      </c>
      <c r="C5507" t="s">
        <v>1</v>
      </c>
    </row>
    <row r="5508" spans="1:3" x14ac:dyDescent="0.2">
      <c r="A5508" t="s">
        <v>4619</v>
      </c>
      <c r="B5508" t="str">
        <f>"18100828610"</f>
        <v>18100828610</v>
      </c>
      <c r="C5508" t="s">
        <v>1</v>
      </c>
    </row>
    <row r="5509" spans="1:3" x14ac:dyDescent="0.2">
      <c r="A5509" t="s">
        <v>4620</v>
      </c>
      <c r="B5509" t="str">
        <f>"15051691605"</f>
        <v>15051691605</v>
      </c>
      <c r="C5509" t="s">
        <v>1</v>
      </c>
    </row>
    <row r="5510" spans="1:3" x14ac:dyDescent="0.2">
      <c r="A5510" t="s">
        <v>1209</v>
      </c>
      <c r="B5510" t="str">
        <f>"13820257425"</f>
        <v>13820257425</v>
      </c>
      <c r="C5510" t="s">
        <v>1</v>
      </c>
    </row>
    <row r="5511" spans="1:3" x14ac:dyDescent="0.2">
      <c r="A5511" t="s">
        <v>4621</v>
      </c>
      <c r="B5511" t="str">
        <f>"15105480090"</f>
        <v>15105480090</v>
      </c>
      <c r="C5511" t="s">
        <v>1</v>
      </c>
    </row>
    <row r="5512" spans="1:3" x14ac:dyDescent="0.2">
      <c r="A5512" t="s">
        <v>4622</v>
      </c>
      <c r="B5512" t="str">
        <f>"18905396508"</f>
        <v>18905396508</v>
      </c>
      <c r="C5512" t="s">
        <v>1</v>
      </c>
    </row>
    <row r="5513" spans="1:3" x14ac:dyDescent="0.2">
      <c r="A5513" t="s">
        <v>4623</v>
      </c>
      <c r="B5513" t="str">
        <f>"15957818884"</f>
        <v>15957818884</v>
      </c>
      <c r="C5513" t="s">
        <v>1</v>
      </c>
    </row>
    <row r="5514" spans="1:3" x14ac:dyDescent="0.2">
      <c r="A5514" t="s">
        <v>4624</v>
      </c>
      <c r="B5514" t="str">
        <f>"13938584649"</f>
        <v>13938584649</v>
      </c>
      <c r="C5514" t="s">
        <v>1</v>
      </c>
    </row>
    <row r="5515" spans="1:3" x14ac:dyDescent="0.2">
      <c r="A5515" t="s">
        <v>4625</v>
      </c>
      <c r="B5515" t="str">
        <f>"18385438357"</f>
        <v>18385438357</v>
      </c>
      <c r="C5515" t="s">
        <v>1</v>
      </c>
    </row>
    <row r="5516" spans="1:3" x14ac:dyDescent="0.2">
      <c r="A5516" t="s">
        <v>4626</v>
      </c>
      <c r="B5516" t="str">
        <f>"18708725359"</f>
        <v>18708725359</v>
      </c>
      <c r="C5516" t="s">
        <v>1</v>
      </c>
    </row>
    <row r="5517" spans="1:3" x14ac:dyDescent="0.2">
      <c r="A5517" t="s">
        <v>4627</v>
      </c>
      <c r="B5517" t="str">
        <f>"15555689631"</f>
        <v>15555689631</v>
      </c>
      <c r="C5517" t="s">
        <v>1</v>
      </c>
    </row>
    <row r="5518" spans="1:3" x14ac:dyDescent="0.2">
      <c r="A5518" t="s">
        <v>169</v>
      </c>
      <c r="B5518" t="str">
        <f>"15173407186"</f>
        <v>15173407186</v>
      </c>
      <c r="C5518" t="s">
        <v>1</v>
      </c>
    </row>
    <row r="5519" spans="1:3" x14ac:dyDescent="0.2">
      <c r="A5519" t="s">
        <v>4628</v>
      </c>
      <c r="B5519" t="str">
        <f>"18841283873"</f>
        <v>18841283873</v>
      </c>
      <c r="C5519" t="s">
        <v>1</v>
      </c>
    </row>
    <row r="5520" spans="1:3" x14ac:dyDescent="0.2">
      <c r="A5520" t="s">
        <v>4629</v>
      </c>
      <c r="B5520" t="str">
        <f>"15217061364"</f>
        <v>15217061364</v>
      </c>
      <c r="C5520" t="s">
        <v>1</v>
      </c>
    </row>
    <row r="5521" spans="1:3" x14ac:dyDescent="0.2">
      <c r="A5521" t="s">
        <v>4630</v>
      </c>
      <c r="B5521" t="str">
        <f>"18703678943"</f>
        <v>18703678943</v>
      </c>
      <c r="C5521" t="s">
        <v>1</v>
      </c>
    </row>
    <row r="5522" spans="1:3" x14ac:dyDescent="0.2">
      <c r="A5522" t="s">
        <v>3476</v>
      </c>
      <c r="B5522" t="str">
        <f>"15034405280"</f>
        <v>15034405280</v>
      </c>
      <c r="C5522" t="s">
        <v>1</v>
      </c>
    </row>
    <row r="5523" spans="1:3" x14ac:dyDescent="0.2">
      <c r="A5523" t="s">
        <v>4631</v>
      </c>
      <c r="B5523" t="str">
        <f>"13539102702"</f>
        <v>13539102702</v>
      </c>
      <c r="C5523" t="s">
        <v>1</v>
      </c>
    </row>
    <row r="5524" spans="1:3" x14ac:dyDescent="0.2">
      <c r="A5524" t="s">
        <v>4632</v>
      </c>
      <c r="B5524" t="str">
        <f>"15873130794"</f>
        <v>15873130794</v>
      </c>
      <c r="C5524" t="s">
        <v>1</v>
      </c>
    </row>
    <row r="5525" spans="1:3" x14ac:dyDescent="0.2">
      <c r="A5525" t="s">
        <v>4633</v>
      </c>
      <c r="B5525" t="str">
        <f>"13559526353"</f>
        <v>13559526353</v>
      </c>
      <c r="C5525" t="s">
        <v>1</v>
      </c>
    </row>
    <row r="5526" spans="1:3" x14ac:dyDescent="0.2">
      <c r="A5526" t="s">
        <v>4634</v>
      </c>
      <c r="B5526" t="str">
        <f>"15248554441"</f>
        <v>15248554441</v>
      </c>
      <c r="C5526" t="s">
        <v>1</v>
      </c>
    </row>
    <row r="5527" spans="1:3" x14ac:dyDescent="0.2">
      <c r="A5527" t="s">
        <v>4369</v>
      </c>
      <c r="B5527" t="str">
        <f>"15252614086"</f>
        <v>15252614086</v>
      </c>
      <c r="C5527" t="s">
        <v>1</v>
      </c>
    </row>
    <row r="5528" spans="1:3" x14ac:dyDescent="0.2">
      <c r="A5528" t="s">
        <v>4369</v>
      </c>
      <c r="B5528" t="str">
        <f>"18651880699"</f>
        <v>18651880699</v>
      </c>
      <c r="C5528" t="s">
        <v>1</v>
      </c>
    </row>
    <row r="5529" spans="1:3" x14ac:dyDescent="0.2">
      <c r="A5529" t="s">
        <v>4369</v>
      </c>
      <c r="B5529" t="str">
        <f>"13474326664"</f>
        <v>13474326664</v>
      </c>
      <c r="C5529" t="s">
        <v>1</v>
      </c>
    </row>
    <row r="5530" spans="1:3" x14ac:dyDescent="0.2">
      <c r="A5530" t="s">
        <v>4369</v>
      </c>
      <c r="B5530" t="str">
        <f>"13439805143"</f>
        <v>13439805143</v>
      </c>
      <c r="C5530" t="s">
        <v>1</v>
      </c>
    </row>
    <row r="5531" spans="1:3" x14ac:dyDescent="0.2">
      <c r="A5531" t="s">
        <v>4635</v>
      </c>
      <c r="B5531" t="str">
        <f>"15142406057"</f>
        <v>15142406057</v>
      </c>
      <c r="C5531" t="s">
        <v>1</v>
      </c>
    </row>
    <row r="5532" spans="1:3" x14ac:dyDescent="0.2">
      <c r="A5532" t="s">
        <v>4369</v>
      </c>
      <c r="B5532" t="str">
        <f>"15543685150"</f>
        <v>15543685150</v>
      </c>
      <c r="C5532" t="s">
        <v>1</v>
      </c>
    </row>
    <row r="5533" spans="1:3" x14ac:dyDescent="0.2">
      <c r="A5533" t="s">
        <v>4636</v>
      </c>
      <c r="B5533" t="str">
        <f>"18656456731"</f>
        <v>18656456731</v>
      </c>
      <c r="C5533" t="s">
        <v>1</v>
      </c>
    </row>
    <row r="5534" spans="1:3" x14ac:dyDescent="0.2">
      <c r="A5534" t="s">
        <v>4637</v>
      </c>
      <c r="B5534" t="str">
        <f>"17521796517"</f>
        <v>17521796517</v>
      </c>
      <c r="C5534" t="s">
        <v>1</v>
      </c>
    </row>
    <row r="5535" spans="1:3" x14ac:dyDescent="0.2">
      <c r="A5535" t="s">
        <v>4638</v>
      </c>
      <c r="B5535" t="str">
        <f>"13683458836"</f>
        <v>13683458836</v>
      </c>
      <c r="C5535" t="s">
        <v>1</v>
      </c>
    </row>
    <row r="5536" spans="1:3" x14ac:dyDescent="0.2">
      <c r="A5536" t="s">
        <v>4639</v>
      </c>
      <c r="B5536" t="str">
        <f>"15289825320"</f>
        <v>15289825320</v>
      </c>
      <c r="C5536" t="s">
        <v>1</v>
      </c>
    </row>
    <row r="5537" spans="1:3" x14ac:dyDescent="0.2">
      <c r="A5537" t="s">
        <v>4640</v>
      </c>
      <c r="B5537" t="str">
        <f>"18996468667"</f>
        <v>18996468667</v>
      </c>
      <c r="C5537" t="s">
        <v>1</v>
      </c>
    </row>
    <row r="5538" spans="1:3" x14ac:dyDescent="0.2">
      <c r="A5538" t="s">
        <v>4369</v>
      </c>
      <c r="B5538" t="str">
        <f>"13186246339"</f>
        <v>13186246339</v>
      </c>
      <c r="C5538" t="s">
        <v>1</v>
      </c>
    </row>
    <row r="5539" spans="1:3" x14ac:dyDescent="0.2">
      <c r="A5539" t="s">
        <v>4641</v>
      </c>
      <c r="B5539" t="str">
        <f>"15755842333"</f>
        <v>15755842333</v>
      </c>
      <c r="C5539" t="s">
        <v>1</v>
      </c>
    </row>
    <row r="5540" spans="1:3" x14ac:dyDescent="0.2">
      <c r="A5540" t="s">
        <v>4369</v>
      </c>
      <c r="B5540" t="str">
        <f>"13967331523"</f>
        <v>13967331523</v>
      </c>
      <c r="C5540" t="s">
        <v>1</v>
      </c>
    </row>
    <row r="5541" spans="1:3" x14ac:dyDescent="0.2">
      <c r="A5541" t="s">
        <v>4642</v>
      </c>
      <c r="B5541" t="str">
        <f>"15157210592"</f>
        <v>15157210592</v>
      </c>
      <c r="C5541" t="s">
        <v>1</v>
      </c>
    </row>
    <row r="5542" spans="1:3" x14ac:dyDescent="0.2">
      <c r="A5542" t="s">
        <v>4369</v>
      </c>
      <c r="B5542" t="str">
        <f>"18078728491"</f>
        <v>18078728491</v>
      </c>
      <c r="C5542" t="s">
        <v>1</v>
      </c>
    </row>
    <row r="5543" spans="1:3" x14ac:dyDescent="0.2">
      <c r="A5543" t="s">
        <v>4643</v>
      </c>
      <c r="B5543" t="str">
        <f>"15998319960"</f>
        <v>15998319960</v>
      </c>
      <c r="C5543" t="s">
        <v>1</v>
      </c>
    </row>
    <row r="5544" spans="1:3" x14ac:dyDescent="0.2">
      <c r="A5544" t="s">
        <v>4369</v>
      </c>
      <c r="B5544" t="str">
        <f>"13969469536"</f>
        <v>13969469536</v>
      </c>
      <c r="C5544" t="s">
        <v>1</v>
      </c>
    </row>
    <row r="5545" spans="1:3" x14ac:dyDescent="0.2">
      <c r="A5545" t="s">
        <v>4644</v>
      </c>
      <c r="B5545" t="str">
        <f>"15034048900"</f>
        <v>15034048900</v>
      </c>
      <c r="C5545" t="s">
        <v>1</v>
      </c>
    </row>
    <row r="5546" spans="1:3" x14ac:dyDescent="0.2">
      <c r="A5546" t="s">
        <v>4369</v>
      </c>
      <c r="B5546" t="str">
        <f>"13305088589"</f>
        <v>13305088589</v>
      </c>
      <c r="C5546" t="s">
        <v>1</v>
      </c>
    </row>
    <row r="5547" spans="1:3" x14ac:dyDescent="0.2">
      <c r="A5547" t="s">
        <v>4645</v>
      </c>
      <c r="B5547" t="str">
        <f>"13531260894"</f>
        <v>13531260894</v>
      </c>
      <c r="C5547" t="s">
        <v>1</v>
      </c>
    </row>
    <row r="5548" spans="1:3" x14ac:dyDescent="0.2">
      <c r="A5548" t="s">
        <v>4646</v>
      </c>
      <c r="B5548" t="str">
        <f>"13539353716"</f>
        <v>13539353716</v>
      </c>
      <c r="C5548" t="s">
        <v>1</v>
      </c>
    </row>
    <row r="5549" spans="1:3" x14ac:dyDescent="0.2">
      <c r="A5549" t="s">
        <v>4647</v>
      </c>
      <c r="B5549" t="str">
        <f>"15639115457"</f>
        <v>15639115457</v>
      </c>
      <c r="C5549" t="s">
        <v>1</v>
      </c>
    </row>
    <row r="5550" spans="1:3" x14ac:dyDescent="0.2">
      <c r="A5550" t="s">
        <v>4648</v>
      </c>
      <c r="B5550" t="str">
        <f>"13077951442"</f>
        <v>13077951442</v>
      </c>
      <c r="C5550" t="s">
        <v>1</v>
      </c>
    </row>
    <row r="5551" spans="1:3" x14ac:dyDescent="0.2">
      <c r="A5551" t="s">
        <v>4649</v>
      </c>
      <c r="B5551" t="str">
        <f>"15960063170"</f>
        <v>15960063170</v>
      </c>
      <c r="C5551" t="s">
        <v>1</v>
      </c>
    </row>
    <row r="5552" spans="1:3" x14ac:dyDescent="0.2">
      <c r="A5552" t="s">
        <v>4650</v>
      </c>
      <c r="B5552" t="str">
        <f>"18203032164"</f>
        <v>18203032164</v>
      </c>
      <c r="C5552" t="s">
        <v>1</v>
      </c>
    </row>
    <row r="5553" spans="1:3" x14ac:dyDescent="0.2">
      <c r="A5553" t="s">
        <v>4369</v>
      </c>
      <c r="B5553" t="str">
        <f>"13550431731"</f>
        <v>13550431731</v>
      </c>
      <c r="C5553" t="s">
        <v>1</v>
      </c>
    </row>
    <row r="5554" spans="1:3" x14ac:dyDescent="0.2">
      <c r="A5554" t="s">
        <v>4651</v>
      </c>
      <c r="B5554" t="str">
        <f>"13089988259"</f>
        <v>13089988259</v>
      </c>
      <c r="C5554" t="s">
        <v>1</v>
      </c>
    </row>
    <row r="5555" spans="1:3" x14ac:dyDescent="0.2">
      <c r="A5555" t="s">
        <v>4652</v>
      </c>
      <c r="B5555" t="str">
        <f>"18224950107"</f>
        <v>18224950107</v>
      </c>
      <c r="C5555" t="s">
        <v>1</v>
      </c>
    </row>
    <row r="5556" spans="1:3" x14ac:dyDescent="0.2">
      <c r="A5556" t="s">
        <v>4653</v>
      </c>
      <c r="B5556" t="str">
        <f>"15224754663"</f>
        <v>15224754663</v>
      </c>
      <c r="C5556" t="s">
        <v>1</v>
      </c>
    </row>
    <row r="5557" spans="1:3" x14ac:dyDescent="0.2">
      <c r="A5557" t="s">
        <v>4369</v>
      </c>
      <c r="B5557" t="str">
        <f>"18647986978"</f>
        <v>18647986978</v>
      </c>
      <c r="C5557" t="s">
        <v>1</v>
      </c>
    </row>
    <row r="5558" spans="1:3" x14ac:dyDescent="0.2">
      <c r="A5558" t="s">
        <v>4654</v>
      </c>
      <c r="B5558" t="str">
        <f>"15872181967"</f>
        <v>15872181967</v>
      </c>
      <c r="C5558" t="s">
        <v>1</v>
      </c>
    </row>
    <row r="5559" spans="1:3" x14ac:dyDescent="0.2">
      <c r="A5559" t="s">
        <v>4655</v>
      </c>
      <c r="B5559" t="str">
        <f>"15906890892"</f>
        <v>15906890892</v>
      </c>
      <c r="C5559" t="s">
        <v>1</v>
      </c>
    </row>
    <row r="5560" spans="1:3" x14ac:dyDescent="0.2">
      <c r="A5560" t="s">
        <v>4656</v>
      </c>
      <c r="B5560" t="str">
        <f>"18724285582"</f>
        <v>18724285582</v>
      </c>
      <c r="C5560" t="s">
        <v>1</v>
      </c>
    </row>
    <row r="5561" spans="1:3" x14ac:dyDescent="0.2">
      <c r="A5561" t="s">
        <v>4369</v>
      </c>
      <c r="B5561" t="str">
        <f>"13585548465"</f>
        <v>13585548465</v>
      </c>
      <c r="C5561" t="s">
        <v>1</v>
      </c>
    </row>
    <row r="5562" spans="1:3" x14ac:dyDescent="0.2">
      <c r="A5562" t="s">
        <v>4657</v>
      </c>
      <c r="B5562" t="str">
        <f>"18224783053"</f>
        <v>18224783053</v>
      </c>
      <c r="C5562" t="s">
        <v>1</v>
      </c>
    </row>
    <row r="5563" spans="1:3" x14ac:dyDescent="0.2">
      <c r="A5563" t="s">
        <v>4658</v>
      </c>
      <c r="B5563" t="str">
        <f>"13625367011"</f>
        <v>13625367011</v>
      </c>
      <c r="C5563" t="s">
        <v>1</v>
      </c>
    </row>
    <row r="5564" spans="1:3" x14ac:dyDescent="0.2">
      <c r="A5564" t="s">
        <v>4659</v>
      </c>
      <c r="B5564" t="str">
        <f>"18181702854"</f>
        <v>18181702854</v>
      </c>
      <c r="C5564" t="s">
        <v>1</v>
      </c>
    </row>
    <row r="5565" spans="1:3" x14ac:dyDescent="0.2">
      <c r="A5565" t="s">
        <v>491</v>
      </c>
      <c r="B5565" t="str">
        <f>"18090201034"</f>
        <v>18090201034</v>
      </c>
      <c r="C5565" t="s">
        <v>1</v>
      </c>
    </row>
    <row r="5566" spans="1:3" x14ac:dyDescent="0.2">
      <c r="A5566" t="s">
        <v>4660</v>
      </c>
      <c r="B5566" t="str">
        <f>"17634603111"</f>
        <v>17634603111</v>
      </c>
      <c r="C5566" t="s">
        <v>1</v>
      </c>
    </row>
    <row r="5567" spans="1:3" x14ac:dyDescent="0.2">
      <c r="A5567" t="s">
        <v>4661</v>
      </c>
      <c r="B5567" t="str">
        <f>"18205953755"</f>
        <v>18205953755</v>
      </c>
      <c r="C5567" t="s">
        <v>1</v>
      </c>
    </row>
    <row r="5568" spans="1:3" x14ac:dyDescent="0.2">
      <c r="A5568" t="s">
        <v>4662</v>
      </c>
      <c r="B5568" t="str">
        <f>"18805405232"</f>
        <v>18805405232</v>
      </c>
      <c r="C5568" t="s">
        <v>1</v>
      </c>
    </row>
    <row r="5569" spans="1:3" x14ac:dyDescent="0.2">
      <c r="A5569" t="s">
        <v>4369</v>
      </c>
      <c r="B5569" t="str">
        <f>"15304018993"</f>
        <v>15304018993</v>
      </c>
      <c r="C5569" t="s">
        <v>1</v>
      </c>
    </row>
    <row r="5570" spans="1:3" x14ac:dyDescent="0.2">
      <c r="A5570" t="s">
        <v>4663</v>
      </c>
      <c r="B5570" t="str">
        <f>"13750428543"</f>
        <v>13750428543</v>
      </c>
      <c r="C5570" t="s">
        <v>1</v>
      </c>
    </row>
    <row r="5571" spans="1:3" x14ac:dyDescent="0.2">
      <c r="A5571" t="s">
        <v>4664</v>
      </c>
      <c r="B5571" t="str">
        <f>"18215515737"</f>
        <v>18215515737</v>
      </c>
      <c r="C5571" t="s">
        <v>1</v>
      </c>
    </row>
    <row r="5572" spans="1:3" x14ac:dyDescent="0.2">
      <c r="A5572" t="s">
        <v>4665</v>
      </c>
      <c r="B5572" t="str">
        <f>"13718195530"</f>
        <v>13718195530</v>
      </c>
      <c r="C5572" t="s">
        <v>1</v>
      </c>
    </row>
    <row r="5573" spans="1:3" x14ac:dyDescent="0.2">
      <c r="A5573" t="s">
        <v>4369</v>
      </c>
      <c r="B5573" t="str">
        <f>"15121892962"</f>
        <v>15121892962</v>
      </c>
      <c r="C5573" t="s">
        <v>1</v>
      </c>
    </row>
    <row r="5574" spans="1:3" x14ac:dyDescent="0.2">
      <c r="A5574" t="s">
        <v>4369</v>
      </c>
      <c r="B5574" t="str">
        <f>"17606066213"</f>
        <v>17606066213</v>
      </c>
      <c r="C5574" t="s">
        <v>1</v>
      </c>
    </row>
    <row r="5575" spans="1:3" x14ac:dyDescent="0.2">
      <c r="A5575" t="s">
        <v>4666</v>
      </c>
      <c r="B5575" t="str">
        <f>"18552379680"</f>
        <v>18552379680</v>
      </c>
      <c r="C5575" t="s">
        <v>1</v>
      </c>
    </row>
    <row r="5576" spans="1:3" x14ac:dyDescent="0.2">
      <c r="A5576" t="s">
        <v>4667</v>
      </c>
      <c r="B5576" t="str">
        <f>"17679331612"</f>
        <v>17679331612</v>
      </c>
      <c r="C5576" t="s">
        <v>1</v>
      </c>
    </row>
    <row r="5577" spans="1:3" x14ac:dyDescent="0.2">
      <c r="A5577" t="s">
        <v>4668</v>
      </c>
      <c r="B5577" t="str">
        <f>"13996073979"</f>
        <v>13996073979</v>
      </c>
      <c r="C5577" t="s">
        <v>1</v>
      </c>
    </row>
    <row r="5578" spans="1:3" x14ac:dyDescent="0.2">
      <c r="A5578" t="s">
        <v>2745</v>
      </c>
      <c r="B5578" t="str">
        <f>"13040915119"</f>
        <v>13040915119</v>
      </c>
      <c r="C5578" t="s">
        <v>1</v>
      </c>
    </row>
    <row r="5579" spans="1:3" x14ac:dyDescent="0.2">
      <c r="A5579" t="s">
        <v>4369</v>
      </c>
      <c r="B5579" t="str">
        <f>"13967984455"</f>
        <v>13967984455</v>
      </c>
      <c r="C5579" t="s">
        <v>1</v>
      </c>
    </row>
    <row r="5580" spans="1:3" x14ac:dyDescent="0.2">
      <c r="A5580" t="s">
        <v>3571</v>
      </c>
      <c r="B5580" t="str">
        <f>"16608929551"</f>
        <v>16608929551</v>
      </c>
      <c r="C5580" t="s">
        <v>1</v>
      </c>
    </row>
    <row r="5581" spans="1:3" x14ac:dyDescent="0.2">
      <c r="A5581" t="s">
        <v>4669</v>
      </c>
      <c r="B5581" t="str">
        <f>"17629000264"</f>
        <v>17629000264</v>
      </c>
      <c r="C5581" t="s">
        <v>1</v>
      </c>
    </row>
    <row r="5582" spans="1:3" x14ac:dyDescent="0.2">
      <c r="A5582" t="s">
        <v>100</v>
      </c>
      <c r="B5582" t="str">
        <f>"15172280333"</f>
        <v>15172280333</v>
      </c>
      <c r="C5582" t="s">
        <v>1</v>
      </c>
    </row>
    <row r="5583" spans="1:3" x14ac:dyDescent="0.2">
      <c r="A5583" t="s">
        <v>4670</v>
      </c>
      <c r="B5583" t="str">
        <f>"18803721041"</f>
        <v>18803721041</v>
      </c>
      <c r="C5583" t="s">
        <v>1</v>
      </c>
    </row>
    <row r="5584" spans="1:3" x14ac:dyDescent="0.2">
      <c r="A5584" t="s">
        <v>4369</v>
      </c>
      <c r="B5584" t="str">
        <f>"18763679990"</f>
        <v>18763679990</v>
      </c>
      <c r="C5584" t="s">
        <v>1</v>
      </c>
    </row>
    <row r="5585" spans="1:3" x14ac:dyDescent="0.2">
      <c r="A5585" t="s">
        <v>4369</v>
      </c>
      <c r="B5585" t="str">
        <f>"13926714698"</f>
        <v>13926714698</v>
      </c>
      <c r="C5585" t="s">
        <v>1</v>
      </c>
    </row>
    <row r="5586" spans="1:3" x14ac:dyDescent="0.2">
      <c r="A5586" t="s">
        <v>4671</v>
      </c>
      <c r="B5586" t="str">
        <f>"17863728127"</f>
        <v>17863728127</v>
      </c>
      <c r="C5586" t="s">
        <v>1</v>
      </c>
    </row>
    <row r="5587" spans="1:3" x14ac:dyDescent="0.2">
      <c r="A5587" t="s">
        <v>4369</v>
      </c>
      <c r="B5587" t="str">
        <f>"13481135725"</f>
        <v>13481135725</v>
      </c>
      <c r="C5587" t="s">
        <v>1</v>
      </c>
    </row>
    <row r="5588" spans="1:3" x14ac:dyDescent="0.2">
      <c r="A5588" t="s">
        <v>4369</v>
      </c>
      <c r="B5588" t="str">
        <f>"18801322661"</f>
        <v>18801322661</v>
      </c>
      <c r="C5588" t="s">
        <v>1</v>
      </c>
    </row>
    <row r="5589" spans="1:3" x14ac:dyDescent="0.2">
      <c r="A5589" t="s">
        <v>4672</v>
      </c>
      <c r="B5589" t="str">
        <f>"17631525419"</f>
        <v>17631525419</v>
      </c>
      <c r="C5589" t="s">
        <v>1</v>
      </c>
    </row>
    <row r="5590" spans="1:3" x14ac:dyDescent="0.2">
      <c r="A5590" t="s">
        <v>4673</v>
      </c>
      <c r="B5590" t="str">
        <f>"18359731552"</f>
        <v>18359731552</v>
      </c>
      <c r="C5590" t="s">
        <v>1</v>
      </c>
    </row>
    <row r="5591" spans="1:3" x14ac:dyDescent="0.2">
      <c r="A5591" t="s">
        <v>4674</v>
      </c>
      <c r="B5591" t="str">
        <f>"15925000114"</f>
        <v>15925000114</v>
      </c>
      <c r="C5591" t="s">
        <v>1</v>
      </c>
    </row>
    <row r="5592" spans="1:3" x14ac:dyDescent="0.2">
      <c r="A5592" t="s">
        <v>4369</v>
      </c>
      <c r="B5592" t="str">
        <f>"13347043660"</f>
        <v>13347043660</v>
      </c>
      <c r="C5592" t="s">
        <v>1</v>
      </c>
    </row>
    <row r="5593" spans="1:3" x14ac:dyDescent="0.2">
      <c r="A5593" t="s">
        <v>4675</v>
      </c>
      <c r="B5593" t="str">
        <f>"15080386559"</f>
        <v>15080386559</v>
      </c>
      <c r="C5593" t="s">
        <v>1</v>
      </c>
    </row>
    <row r="5594" spans="1:3" x14ac:dyDescent="0.2">
      <c r="A5594" t="s">
        <v>4369</v>
      </c>
      <c r="B5594" t="str">
        <f>"18653871832"</f>
        <v>18653871832</v>
      </c>
      <c r="C5594" t="s">
        <v>1</v>
      </c>
    </row>
    <row r="5595" spans="1:3" x14ac:dyDescent="0.2">
      <c r="A5595" t="s">
        <v>4676</v>
      </c>
      <c r="B5595" t="str">
        <f>"13543209218"</f>
        <v>13543209218</v>
      </c>
      <c r="C5595" t="s">
        <v>1</v>
      </c>
    </row>
    <row r="5596" spans="1:3" x14ac:dyDescent="0.2">
      <c r="A5596" t="s">
        <v>4369</v>
      </c>
      <c r="B5596" t="str">
        <f>"13506906458"</f>
        <v>13506906458</v>
      </c>
      <c r="C5596" t="s">
        <v>1</v>
      </c>
    </row>
    <row r="5597" spans="1:3" x14ac:dyDescent="0.2">
      <c r="A5597" t="s">
        <v>4677</v>
      </c>
      <c r="B5597" t="str">
        <f>"18858739607"</f>
        <v>18858739607</v>
      </c>
      <c r="C5597" t="s">
        <v>1</v>
      </c>
    </row>
    <row r="5598" spans="1:3" x14ac:dyDescent="0.2">
      <c r="A5598" t="s">
        <v>4678</v>
      </c>
      <c r="B5598" t="str">
        <f>"17610918123"</f>
        <v>17610918123</v>
      </c>
      <c r="C5598" t="s">
        <v>1</v>
      </c>
    </row>
    <row r="5599" spans="1:3" x14ac:dyDescent="0.2">
      <c r="A5599" t="s">
        <v>4369</v>
      </c>
      <c r="B5599" t="str">
        <f>"13670869309"</f>
        <v>13670869309</v>
      </c>
      <c r="C5599" t="s">
        <v>1</v>
      </c>
    </row>
    <row r="5600" spans="1:3" x14ac:dyDescent="0.2">
      <c r="A5600" t="s">
        <v>757</v>
      </c>
      <c r="B5600" t="str">
        <f>"15732020076"</f>
        <v>15732020076</v>
      </c>
      <c r="C5600" t="s">
        <v>1</v>
      </c>
    </row>
    <row r="5601" spans="1:3" x14ac:dyDescent="0.2">
      <c r="A5601" t="s">
        <v>4679</v>
      </c>
      <c r="B5601" t="str">
        <f>"18214708218"</f>
        <v>18214708218</v>
      </c>
      <c r="C5601" t="s">
        <v>1</v>
      </c>
    </row>
    <row r="5602" spans="1:3" x14ac:dyDescent="0.2">
      <c r="A5602" t="s">
        <v>4369</v>
      </c>
      <c r="B5602" t="str">
        <f>"15051547384"</f>
        <v>15051547384</v>
      </c>
      <c r="C5602" t="s">
        <v>1</v>
      </c>
    </row>
    <row r="5603" spans="1:3" x14ac:dyDescent="0.2">
      <c r="A5603" t="s">
        <v>4680</v>
      </c>
      <c r="B5603" t="str">
        <f>"15013960950"</f>
        <v>15013960950</v>
      </c>
      <c r="C5603" t="s">
        <v>1</v>
      </c>
    </row>
    <row r="5604" spans="1:3" x14ac:dyDescent="0.2">
      <c r="A5604" t="s">
        <v>4681</v>
      </c>
      <c r="B5604" t="str">
        <f>"15559095480"</f>
        <v>15559095480</v>
      </c>
      <c r="C5604" t="s">
        <v>1</v>
      </c>
    </row>
    <row r="5605" spans="1:3" x14ac:dyDescent="0.2">
      <c r="A5605" t="s">
        <v>4682</v>
      </c>
      <c r="B5605" t="str">
        <f>"15969589388"</f>
        <v>15969589388</v>
      </c>
      <c r="C5605" t="s">
        <v>1</v>
      </c>
    </row>
    <row r="5606" spans="1:3" x14ac:dyDescent="0.2">
      <c r="A5606" t="s">
        <v>4683</v>
      </c>
      <c r="B5606" t="str">
        <f>"13267111522"</f>
        <v>13267111522</v>
      </c>
      <c r="C5606" t="s">
        <v>1</v>
      </c>
    </row>
    <row r="5607" spans="1:3" x14ac:dyDescent="0.2">
      <c r="A5607" t="s">
        <v>4369</v>
      </c>
      <c r="B5607" t="str">
        <f>"15890125200"</f>
        <v>15890125200</v>
      </c>
      <c r="C5607" t="s">
        <v>1</v>
      </c>
    </row>
    <row r="5608" spans="1:3" x14ac:dyDescent="0.2">
      <c r="A5608" t="s">
        <v>4684</v>
      </c>
      <c r="B5608" t="str">
        <f>"15898647200"</f>
        <v>15898647200</v>
      </c>
      <c r="C5608" t="s">
        <v>1</v>
      </c>
    </row>
    <row r="5609" spans="1:3" x14ac:dyDescent="0.2">
      <c r="A5609" t="s">
        <v>4369</v>
      </c>
      <c r="B5609" t="str">
        <f>"18195240752"</f>
        <v>18195240752</v>
      </c>
      <c r="C5609" t="s">
        <v>1</v>
      </c>
    </row>
    <row r="5610" spans="1:3" x14ac:dyDescent="0.2">
      <c r="A5610" t="s">
        <v>4369</v>
      </c>
      <c r="B5610" t="str">
        <f>"13430848034"</f>
        <v>13430848034</v>
      </c>
      <c r="C5610" t="s">
        <v>1</v>
      </c>
    </row>
    <row r="5611" spans="1:3" x14ac:dyDescent="0.2">
      <c r="A5611" t="s">
        <v>4685</v>
      </c>
      <c r="B5611" t="str">
        <f>"15528845195"</f>
        <v>15528845195</v>
      </c>
      <c r="C5611" t="s">
        <v>1</v>
      </c>
    </row>
    <row r="5612" spans="1:3" x14ac:dyDescent="0.2">
      <c r="A5612" t="s">
        <v>4369</v>
      </c>
      <c r="B5612" t="str">
        <f>"15572769692"</f>
        <v>15572769692</v>
      </c>
      <c r="C5612" t="s">
        <v>1</v>
      </c>
    </row>
    <row r="5613" spans="1:3" x14ac:dyDescent="0.2">
      <c r="A5613" t="s">
        <v>4686</v>
      </c>
      <c r="B5613" t="str">
        <f>"15960602342"</f>
        <v>15960602342</v>
      </c>
      <c r="C5613" t="s">
        <v>1</v>
      </c>
    </row>
    <row r="5614" spans="1:3" x14ac:dyDescent="0.2">
      <c r="A5614" t="s">
        <v>4687</v>
      </c>
      <c r="B5614" t="str">
        <f>"18745673889"</f>
        <v>18745673889</v>
      </c>
      <c r="C5614" t="s">
        <v>1</v>
      </c>
    </row>
    <row r="5615" spans="1:3" x14ac:dyDescent="0.2">
      <c r="A5615" t="s">
        <v>4688</v>
      </c>
      <c r="B5615" t="str">
        <f>"13867079169"</f>
        <v>13867079169</v>
      </c>
      <c r="C5615" t="s">
        <v>1</v>
      </c>
    </row>
    <row r="5616" spans="1:3" x14ac:dyDescent="0.2">
      <c r="A5616" t="s">
        <v>4369</v>
      </c>
      <c r="B5616" t="str">
        <f>"15221529242"</f>
        <v>15221529242</v>
      </c>
      <c r="C5616" t="s">
        <v>1</v>
      </c>
    </row>
    <row r="5617" spans="1:3" x14ac:dyDescent="0.2">
      <c r="A5617" t="s">
        <v>4369</v>
      </c>
      <c r="B5617" t="str">
        <f>"13537539604"</f>
        <v>13537539604</v>
      </c>
      <c r="C5617" t="s">
        <v>1</v>
      </c>
    </row>
    <row r="5618" spans="1:3" x14ac:dyDescent="0.2">
      <c r="A5618" t="s">
        <v>4689</v>
      </c>
      <c r="B5618" t="str">
        <f>"18367585882"</f>
        <v>18367585882</v>
      </c>
      <c r="C5618" t="s">
        <v>1</v>
      </c>
    </row>
    <row r="5619" spans="1:3" x14ac:dyDescent="0.2">
      <c r="A5619" t="s">
        <v>4690</v>
      </c>
      <c r="B5619" t="str">
        <f>"15927774430"</f>
        <v>15927774430</v>
      </c>
      <c r="C5619" t="s">
        <v>1</v>
      </c>
    </row>
    <row r="5620" spans="1:3" x14ac:dyDescent="0.2">
      <c r="A5620" t="s">
        <v>4369</v>
      </c>
      <c r="B5620" t="str">
        <f>"18397859455"</f>
        <v>18397859455</v>
      </c>
      <c r="C5620" t="s">
        <v>1</v>
      </c>
    </row>
    <row r="5621" spans="1:3" x14ac:dyDescent="0.2">
      <c r="A5621" t="s">
        <v>4691</v>
      </c>
      <c r="B5621" t="str">
        <f>"15537444751"</f>
        <v>15537444751</v>
      </c>
      <c r="C5621" t="s">
        <v>1</v>
      </c>
    </row>
    <row r="5622" spans="1:3" x14ac:dyDescent="0.2">
      <c r="A5622" t="s">
        <v>4692</v>
      </c>
      <c r="B5622" t="str">
        <f>"18246663314"</f>
        <v>18246663314</v>
      </c>
      <c r="C5622" t="s">
        <v>1</v>
      </c>
    </row>
    <row r="5623" spans="1:3" x14ac:dyDescent="0.2">
      <c r="A5623" t="s">
        <v>4693</v>
      </c>
      <c r="B5623" t="str">
        <f>"15852559991"</f>
        <v>15852559991</v>
      </c>
      <c r="C5623" t="s">
        <v>1</v>
      </c>
    </row>
    <row r="5624" spans="1:3" x14ac:dyDescent="0.2">
      <c r="A5624" t="s">
        <v>4694</v>
      </c>
      <c r="B5624" t="str">
        <f>"15939031513"</f>
        <v>15939031513</v>
      </c>
      <c r="C5624" t="s">
        <v>1</v>
      </c>
    </row>
    <row r="5625" spans="1:3" x14ac:dyDescent="0.2">
      <c r="A5625" t="s">
        <v>2677</v>
      </c>
      <c r="B5625" t="str">
        <f>"15279918244"</f>
        <v>15279918244</v>
      </c>
      <c r="C5625" t="s">
        <v>1</v>
      </c>
    </row>
    <row r="5626" spans="1:3" x14ac:dyDescent="0.2">
      <c r="A5626" t="s">
        <v>4369</v>
      </c>
      <c r="B5626" t="str">
        <f>"13824090825"</f>
        <v>13824090825</v>
      </c>
      <c r="C5626" t="s">
        <v>1</v>
      </c>
    </row>
    <row r="5627" spans="1:3" x14ac:dyDescent="0.2">
      <c r="A5627" t="s">
        <v>4695</v>
      </c>
      <c r="B5627" t="str">
        <f>"18980849791"</f>
        <v>18980849791</v>
      </c>
      <c r="C5627" t="s">
        <v>1</v>
      </c>
    </row>
    <row r="5628" spans="1:3" x14ac:dyDescent="0.2">
      <c r="A5628" t="s">
        <v>4696</v>
      </c>
      <c r="B5628" t="str">
        <f>"15150657226"</f>
        <v>15150657226</v>
      </c>
      <c r="C5628" t="s">
        <v>1</v>
      </c>
    </row>
    <row r="5629" spans="1:3" x14ac:dyDescent="0.2">
      <c r="A5629" t="s">
        <v>4697</v>
      </c>
      <c r="B5629" t="str">
        <f>"13558978970"</f>
        <v>13558978970</v>
      </c>
      <c r="C5629" t="s">
        <v>1</v>
      </c>
    </row>
    <row r="5630" spans="1:3" x14ac:dyDescent="0.2">
      <c r="A5630" t="s">
        <v>4698</v>
      </c>
      <c r="B5630" t="str">
        <f>"15675678520"</f>
        <v>15675678520</v>
      </c>
      <c r="C5630" t="s">
        <v>1</v>
      </c>
    </row>
    <row r="5631" spans="1:3" x14ac:dyDescent="0.2">
      <c r="A5631" t="s">
        <v>4369</v>
      </c>
      <c r="B5631" t="str">
        <f>"13925670526"</f>
        <v>13925670526</v>
      </c>
      <c r="C5631" t="s">
        <v>1</v>
      </c>
    </row>
    <row r="5632" spans="1:3" x14ac:dyDescent="0.2">
      <c r="A5632" t="s">
        <v>4369</v>
      </c>
      <c r="B5632" t="str">
        <f>"15191212368"</f>
        <v>15191212368</v>
      </c>
      <c r="C5632" t="s">
        <v>1</v>
      </c>
    </row>
    <row r="5633" spans="1:3" x14ac:dyDescent="0.2">
      <c r="A5633" t="s">
        <v>4369</v>
      </c>
      <c r="B5633" t="str">
        <f>"13931217635"</f>
        <v>13931217635</v>
      </c>
      <c r="C5633" t="s">
        <v>1</v>
      </c>
    </row>
    <row r="5634" spans="1:3" x14ac:dyDescent="0.2">
      <c r="A5634" t="s">
        <v>4369</v>
      </c>
      <c r="B5634" t="str">
        <f>"17387826865"</f>
        <v>17387826865</v>
      </c>
      <c r="C5634" t="s">
        <v>1</v>
      </c>
    </row>
    <row r="5635" spans="1:3" x14ac:dyDescent="0.2">
      <c r="A5635" t="s">
        <v>4369</v>
      </c>
      <c r="B5635" t="str">
        <f>"17880168581"</f>
        <v>17880168581</v>
      </c>
      <c r="C5635" t="s">
        <v>1</v>
      </c>
    </row>
    <row r="5636" spans="1:3" x14ac:dyDescent="0.2">
      <c r="A5636" t="s">
        <v>4369</v>
      </c>
      <c r="B5636" t="str">
        <f>"18939518603"</f>
        <v>18939518603</v>
      </c>
      <c r="C5636" t="s">
        <v>1</v>
      </c>
    </row>
    <row r="5637" spans="1:3" x14ac:dyDescent="0.2">
      <c r="A5637" t="s">
        <v>4369</v>
      </c>
      <c r="B5637" t="str">
        <f>"15868920127"</f>
        <v>15868920127</v>
      </c>
      <c r="C5637" t="s">
        <v>1</v>
      </c>
    </row>
    <row r="5638" spans="1:3" x14ac:dyDescent="0.2">
      <c r="A5638" t="s">
        <v>4369</v>
      </c>
      <c r="B5638" t="str">
        <f>"15197823465"</f>
        <v>15197823465</v>
      </c>
      <c r="C5638" t="s">
        <v>1</v>
      </c>
    </row>
    <row r="5639" spans="1:3" x14ac:dyDescent="0.2">
      <c r="A5639" t="s">
        <v>4369</v>
      </c>
      <c r="B5639" t="str">
        <f>"13726496185"</f>
        <v>13726496185</v>
      </c>
      <c r="C5639" t="s">
        <v>1</v>
      </c>
    </row>
    <row r="5640" spans="1:3" x14ac:dyDescent="0.2">
      <c r="A5640" t="s">
        <v>4369</v>
      </c>
      <c r="B5640" t="str">
        <f>"15968752065"</f>
        <v>15968752065</v>
      </c>
      <c r="C5640" t="s">
        <v>1</v>
      </c>
    </row>
    <row r="5641" spans="1:3" x14ac:dyDescent="0.2">
      <c r="A5641" t="s">
        <v>4699</v>
      </c>
      <c r="B5641" t="str">
        <f>"15134185909"</f>
        <v>15134185909</v>
      </c>
      <c r="C5641" t="s">
        <v>1</v>
      </c>
    </row>
    <row r="5642" spans="1:3" x14ac:dyDescent="0.2">
      <c r="A5642" t="s">
        <v>4700</v>
      </c>
      <c r="B5642" t="str">
        <f>"13884002481"</f>
        <v>13884002481</v>
      </c>
      <c r="C5642" t="s">
        <v>1</v>
      </c>
    </row>
    <row r="5643" spans="1:3" x14ac:dyDescent="0.2">
      <c r="A5643" t="s">
        <v>4369</v>
      </c>
      <c r="B5643" t="str">
        <f>"18755900435"</f>
        <v>18755900435</v>
      </c>
      <c r="C5643" t="s">
        <v>1</v>
      </c>
    </row>
    <row r="5644" spans="1:3" x14ac:dyDescent="0.2">
      <c r="A5644" t="s">
        <v>4369</v>
      </c>
      <c r="B5644" t="str">
        <f>"18565387148"</f>
        <v>18565387148</v>
      </c>
      <c r="C5644" t="s">
        <v>1</v>
      </c>
    </row>
    <row r="5645" spans="1:3" x14ac:dyDescent="0.2">
      <c r="A5645" t="s">
        <v>4701</v>
      </c>
      <c r="B5645" t="str">
        <f>"13526163025"</f>
        <v>13526163025</v>
      </c>
      <c r="C5645" t="s">
        <v>1</v>
      </c>
    </row>
    <row r="5646" spans="1:3" x14ac:dyDescent="0.2">
      <c r="A5646" t="s">
        <v>4369</v>
      </c>
      <c r="B5646" t="str">
        <f>"13412020356"</f>
        <v>13412020356</v>
      </c>
      <c r="C5646" t="s">
        <v>1</v>
      </c>
    </row>
    <row r="5647" spans="1:3" x14ac:dyDescent="0.2">
      <c r="A5647" t="s">
        <v>4369</v>
      </c>
      <c r="B5647" t="str">
        <f>"18862736527"</f>
        <v>18862736527</v>
      </c>
      <c r="C5647" t="s">
        <v>1</v>
      </c>
    </row>
    <row r="5648" spans="1:3" x14ac:dyDescent="0.2">
      <c r="A5648" t="s">
        <v>4369</v>
      </c>
      <c r="B5648" t="str">
        <f>"17644044527"</f>
        <v>17644044527</v>
      </c>
      <c r="C5648" t="s">
        <v>1</v>
      </c>
    </row>
    <row r="5649" spans="1:3" x14ac:dyDescent="0.2">
      <c r="A5649" t="s">
        <v>4369</v>
      </c>
      <c r="B5649" t="str">
        <f>"15188920098"</f>
        <v>15188920098</v>
      </c>
      <c r="C5649" t="s">
        <v>1</v>
      </c>
    </row>
    <row r="5650" spans="1:3" x14ac:dyDescent="0.2">
      <c r="A5650" t="s">
        <v>4369</v>
      </c>
      <c r="B5650" t="str">
        <f>"15754019905"</f>
        <v>15754019905</v>
      </c>
      <c r="C5650" t="s">
        <v>1</v>
      </c>
    </row>
    <row r="5651" spans="1:3" x14ac:dyDescent="0.2">
      <c r="A5651" t="s">
        <v>4369</v>
      </c>
      <c r="B5651" t="str">
        <f>"15203447345"</f>
        <v>15203447345</v>
      </c>
      <c r="C5651" t="s">
        <v>1</v>
      </c>
    </row>
    <row r="5652" spans="1:3" x14ac:dyDescent="0.2">
      <c r="A5652" t="s">
        <v>4369</v>
      </c>
      <c r="B5652" t="str">
        <f>"13899612118"</f>
        <v>13899612118</v>
      </c>
      <c r="C5652" t="s">
        <v>1</v>
      </c>
    </row>
    <row r="5653" spans="1:3" x14ac:dyDescent="0.2">
      <c r="A5653" t="s">
        <v>4369</v>
      </c>
      <c r="B5653" t="str">
        <f>"15052019851"</f>
        <v>15052019851</v>
      </c>
      <c r="C5653" t="s">
        <v>1</v>
      </c>
    </row>
    <row r="5654" spans="1:3" x14ac:dyDescent="0.2">
      <c r="A5654" t="s">
        <v>4369</v>
      </c>
      <c r="B5654" t="str">
        <f>"13581271627"</f>
        <v>13581271627</v>
      </c>
      <c r="C5654" t="s">
        <v>1</v>
      </c>
    </row>
    <row r="5655" spans="1:3" x14ac:dyDescent="0.2">
      <c r="A5655" t="s">
        <v>4369</v>
      </c>
      <c r="B5655" t="str">
        <f>"13052359021"</f>
        <v>13052359021</v>
      </c>
      <c r="C5655" t="s">
        <v>1</v>
      </c>
    </row>
    <row r="5656" spans="1:3" x14ac:dyDescent="0.2">
      <c r="A5656" t="s">
        <v>4369</v>
      </c>
      <c r="B5656" t="str">
        <f>"18000177997"</f>
        <v>18000177997</v>
      </c>
      <c r="C5656" t="s">
        <v>1</v>
      </c>
    </row>
    <row r="5657" spans="1:3" x14ac:dyDescent="0.2">
      <c r="A5657" t="s">
        <v>4369</v>
      </c>
      <c r="B5657" t="str">
        <f>"15852378180"</f>
        <v>15852378180</v>
      </c>
      <c r="C5657" t="s">
        <v>1</v>
      </c>
    </row>
    <row r="5658" spans="1:3" x14ac:dyDescent="0.2">
      <c r="A5658" t="s">
        <v>4702</v>
      </c>
      <c r="B5658" t="str">
        <f>"13843011852"</f>
        <v>13843011852</v>
      </c>
      <c r="C5658" t="s">
        <v>1</v>
      </c>
    </row>
    <row r="5659" spans="1:3" x14ac:dyDescent="0.2">
      <c r="A5659" t="s">
        <v>4703</v>
      </c>
      <c r="B5659" t="str">
        <f>"18585621957"</f>
        <v>18585621957</v>
      </c>
      <c r="C5659" t="s">
        <v>1</v>
      </c>
    </row>
    <row r="5660" spans="1:3" x14ac:dyDescent="0.2">
      <c r="A5660" t="s">
        <v>4369</v>
      </c>
      <c r="B5660" t="str">
        <f>"13783163250"</f>
        <v>13783163250</v>
      </c>
      <c r="C5660" t="s">
        <v>1</v>
      </c>
    </row>
    <row r="5661" spans="1:3" x14ac:dyDescent="0.2">
      <c r="A5661" t="s">
        <v>4369</v>
      </c>
      <c r="B5661" t="str">
        <f>"15344250021"</f>
        <v>15344250021</v>
      </c>
      <c r="C5661" t="s">
        <v>1</v>
      </c>
    </row>
    <row r="5662" spans="1:3" x14ac:dyDescent="0.2">
      <c r="A5662" t="s">
        <v>4369</v>
      </c>
      <c r="B5662" t="str">
        <f>"13097235353"</f>
        <v>13097235353</v>
      </c>
      <c r="C5662" t="s">
        <v>1</v>
      </c>
    </row>
    <row r="5663" spans="1:3" x14ac:dyDescent="0.2">
      <c r="A5663" t="s">
        <v>4369</v>
      </c>
      <c r="B5663" t="str">
        <f>"15259618096"</f>
        <v>15259618096</v>
      </c>
      <c r="C5663" t="s">
        <v>1</v>
      </c>
    </row>
    <row r="5664" spans="1:3" x14ac:dyDescent="0.2">
      <c r="A5664" t="s">
        <v>4704</v>
      </c>
      <c r="B5664" t="str">
        <f>"13066439593"</f>
        <v>13066439593</v>
      </c>
      <c r="C5664" t="s">
        <v>1</v>
      </c>
    </row>
    <row r="5665" spans="1:3" x14ac:dyDescent="0.2">
      <c r="A5665" t="s">
        <v>4705</v>
      </c>
      <c r="B5665" t="str">
        <f>"13418805173"</f>
        <v>13418805173</v>
      </c>
      <c r="C5665" t="s">
        <v>1</v>
      </c>
    </row>
    <row r="5666" spans="1:3" x14ac:dyDescent="0.2">
      <c r="A5666" t="s">
        <v>4706</v>
      </c>
      <c r="B5666" t="str">
        <f>"18279855135"</f>
        <v>18279855135</v>
      </c>
      <c r="C5666" t="s">
        <v>1</v>
      </c>
    </row>
    <row r="5667" spans="1:3" x14ac:dyDescent="0.2">
      <c r="A5667" t="s">
        <v>4369</v>
      </c>
      <c r="B5667" t="str">
        <f>"13619158533"</f>
        <v>13619158533</v>
      </c>
      <c r="C5667" t="s">
        <v>1</v>
      </c>
    </row>
    <row r="5668" spans="1:3" x14ac:dyDescent="0.2">
      <c r="A5668" t="s">
        <v>4369</v>
      </c>
      <c r="B5668" t="str">
        <f>"18858264506"</f>
        <v>18858264506</v>
      </c>
      <c r="C5668" t="s">
        <v>1</v>
      </c>
    </row>
    <row r="5669" spans="1:3" x14ac:dyDescent="0.2">
      <c r="A5669" t="s">
        <v>4707</v>
      </c>
      <c r="B5669" t="str">
        <f>"13757708655"</f>
        <v>13757708655</v>
      </c>
      <c r="C5669" t="s">
        <v>1</v>
      </c>
    </row>
    <row r="5670" spans="1:3" x14ac:dyDescent="0.2">
      <c r="A5670" t="s">
        <v>4369</v>
      </c>
      <c r="B5670" t="str">
        <f>"13323546686"</f>
        <v>13323546686</v>
      </c>
      <c r="C5670" t="s">
        <v>1</v>
      </c>
    </row>
    <row r="5671" spans="1:3" x14ac:dyDescent="0.2">
      <c r="A5671" t="s">
        <v>4708</v>
      </c>
      <c r="B5671" t="str">
        <f>"17680163276"</f>
        <v>17680163276</v>
      </c>
      <c r="C5671" t="s">
        <v>1</v>
      </c>
    </row>
    <row r="5672" spans="1:3" x14ac:dyDescent="0.2">
      <c r="A5672" t="s">
        <v>4369</v>
      </c>
      <c r="B5672" t="str">
        <f>"13755590627"</f>
        <v>13755590627</v>
      </c>
      <c r="C5672" t="s">
        <v>1</v>
      </c>
    </row>
    <row r="5673" spans="1:3" x14ac:dyDescent="0.2">
      <c r="A5673" t="s">
        <v>4709</v>
      </c>
      <c r="B5673" t="str">
        <f>"13536284318"</f>
        <v>13536284318</v>
      </c>
      <c r="C5673" t="s">
        <v>1</v>
      </c>
    </row>
    <row r="5674" spans="1:3" x14ac:dyDescent="0.2">
      <c r="A5674" t="s">
        <v>4369</v>
      </c>
      <c r="B5674" t="str">
        <f>"15558632093"</f>
        <v>15558632093</v>
      </c>
      <c r="C5674" t="s">
        <v>1</v>
      </c>
    </row>
    <row r="5675" spans="1:3" x14ac:dyDescent="0.2">
      <c r="A5675" t="s">
        <v>4369</v>
      </c>
      <c r="B5675" t="str">
        <f>"13860496626"</f>
        <v>13860496626</v>
      </c>
      <c r="C5675" t="s">
        <v>1</v>
      </c>
    </row>
    <row r="5676" spans="1:3" x14ac:dyDescent="0.2">
      <c r="A5676" t="s">
        <v>4710</v>
      </c>
      <c r="B5676" t="str">
        <f>"18390969097"</f>
        <v>18390969097</v>
      </c>
      <c r="C5676" t="s">
        <v>1</v>
      </c>
    </row>
    <row r="5677" spans="1:3" x14ac:dyDescent="0.2">
      <c r="A5677" t="s">
        <v>4711</v>
      </c>
      <c r="B5677" t="str">
        <f>"18755537265"</f>
        <v>18755537265</v>
      </c>
      <c r="C5677" t="s">
        <v>1</v>
      </c>
    </row>
    <row r="5678" spans="1:3" x14ac:dyDescent="0.2">
      <c r="A5678" t="s">
        <v>4369</v>
      </c>
      <c r="B5678" t="str">
        <f>"15971077268"</f>
        <v>15971077268</v>
      </c>
      <c r="C5678" t="s">
        <v>1</v>
      </c>
    </row>
    <row r="5679" spans="1:3" x14ac:dyDescent="0.2">
      <c r="A5679" t="s">
        <v>4369</v>
      </c>
      <c r="B5679" t="str">
        <f>"15940371060"</f>
        <v>15940371060</v>
      </c>
      <c r="C5679" t="s">
        <v>1</v>
      </c>
    </row>
    <row r="5680" spans="1:3" x14ac:dyDescent="0.2">
      <c r="A5680" t="s">
        <v>4369</v>
      </c>
      <c r="B5680" t="str">
        <f>"13584503920"</f>
        <v>13584503920</v>
      </c>
      <c r="C5680" t="s">
        <v>1</v>
      </c>
    </row>
    <row r="5681" spans="1:3" x14ac:dyDescent="0.2">
      <c r="A5681" t="s">
        <v>4369</v>
      </c>
      <c r="B5681" t="str">
        <f>"13407580646"</f>
        <v>13407580646</v>
      </c>
      <c r="C5681" t="s">
        <v>1</v>
      </c>
    </row>
    <row r="5682" spans="1:3" x14ac:dyDescent="0.2">
      <c r="A5682" t="s">
        <v>4369</v>
      </c>
      <c r="B5682" t="str">
        <f>"15005925871"</f>
        <v>15005925871</v>
      </c>
      <c r="C5682" t="s">
        <v>1</v>
      </c>
    </row>
    <row r="5683" spans="1:3" x14ac:dyDescent="0.2">
      <c r="A5683" t="s">
        <v>4369</v>
      </c>
      <c r="B5683" t="str">
        <f>"15612883824"</f>
        <v>15612883824</v>
      </c>
      <c r="C5683" t="s">
        <v>1</v>
      </c>
    </row>
    <row r="5684" spans="1:3" x14ac:dyDescent="0.2">
      <c r="A5684" t="s">
        <v>4369</v>
      </c>
      <c r="B5684" t="str">
        <f>"18049366615"</f>
        <v>18049366615</v>
      </c>
      <c r="C5684" t="s">
        <v>1</v>
      </c>
    </row>
    <row r="5685" spans="1:3" x14ac:dyDescent="0.2">
      <c r="A5685" t="s">
        <v>4369</v>
      </c>
      <c r="B5685" t="str">
        <f>"13639325994"</f>
        <v>13639325994</v>
      </c>
      <c r="C5685" t="s">
        <v>1</v>
      </c>
    </row>
    <row r="5686" spans="1:3" x14ac:dyDescent="0.2">
      <c r="A5686" t="s">
        <v>4369</v>
      </c>
      <c r="B5686" t="str">
        <f>"13915204290"</f>
        <v>13915204290</v>
      </c>
      <c r="C5686" t="s">
        <v>1</v>
      </c>
    </row>
    <row r="5687" spans="1:3" x14ac:dyDescent="0.2">
      <c r="A5687" t="s">
        <v>4369</v>
      </c>
      <c r="B5687" t="str">
        <f>"13986505515"</f>
        <v>13986505515</v>
      </c>
      <c r="C5687" t="s">
        <v>1</v>
      </c>
    </row>
    <row r="5688" spans="1:3" x14ac:dyDescent="0.2">
      <c r="A5688" t="s">
        <v>4369</v>
      </c>
      <c r="B5688" t="str">
        <f>"13995218747"</f>
        <v>13995218747</v>
      </c>
      <c r="C5688" t="s">
        <v>1</v>
      </c>
    </row>
    <row r="5689" spans="1:3" x14ac:dyDescent="0.2">
      <c r="A5689" t="s">
        <v>4369</v>
      </c>
      <c r="B5689" t="str">
        <f>"18843889056"</f>
        <v>18843889056</v>
      </c>
      <c r="C5689" t="s">
        <v>1</v>
      </c>
    </row>
    <row r="5690" spans="1:3" x14ac:dyDescent="0.2">
      <c r="A5690" t="s">
        <v>4369</v>
      </c>
      <c r="B5690" t="str">
        <f>"17614774717"</f>
        <v>17614774717</v>
      </c>
      <c r="C5690" t="s">
        <v>1</v>
      </c>
    </row>
    <row r="5691" spans="1:3" x14ac:dyDescent="0.2">
      <c r="A5691" t="s">
        <v>4369</v>
      </c>
      <c r="B5691" t="str">
        <f>"13592439119"</f>
        <v>13592439119</v>
      </c>
      <c r="C5691" t="s">
        <v>1</v>
      </c>
    </row>
    <row r="5692" spans="1:3" x14ac:dyDescent="0.2">
      <c r="A5692" t="s">
        <v>4712</v>
      </c>
      <c r="B5692" t="str">
        <f>"13481049851"</f>
        <v>13481049851</v>
      </c>
      <c r="C5692" t="s">
        <v>1</v>
      </c>
    </row>
    <row r="5693" spans="1:3" x14ac:dyDescent="0.2">
      <c r="A5693" t="s">
        <v>4369</v>
      </c>
      <c r="B5693" t="str">
        <f>"18937892128"</f>
        <v>18937892128</v>
      </c>
      <c r="C5693" t="s">
        <v>1</v>
      </c>
    </row>
    <row r="5694" spans="1:3" x14ac:dyDescent="0.2">
      <c r="A5694" t="s">
        <v>4369</v>
      </c>
      <c r="B5694" t="str">
        <f>"15808935505"</f>
        <v>15808935505</v>
      </c>
      <c r="C5694" t="s">
        <v>1</v>
      </c>
    </row>
    <row r="5695" spans="1:3" x14ac:dyDescent="0.2">
      <c r="A5695" t="s">
        <v>4713</v>
      </c>
      <c r="B5695" t="str">
        <f>"18306606170"</f>
        <v>18306606170</v>
      </c>
      <c r="C5695" t="s">
        <v>1</v>
      </c>
    </row>
    <row r="5696" spans="1:3" x14ac:dyDescent="0.2">
      <c r="A5696" t="s">
        <v>4369</v>
      </c>
      <c r="B5696" t="str">
        <f>"13830645341"</f>
        <v>13830645341</v>
      </c>
      <c r="C5696" t="s">
        <v>1</v>
      </c>
    </row>
    <row r="5697" spans="1:3" x14ac:dyDescent="0.2">
      <c r="A5697" t="s">
        <v>4369</v>
      </c>
      <c r="B5697" t="str">
        <f>"13821989686"</f>
        <v>13821989686</v>
      </c>
      <c r="C5697" t="s">
        <v>1</v>
      </c>
    </row>
    <row r="5698" spans="1:3" x14ac:dyDescent="0.2">
      <c r="A5698" t="s">
        <v>4369</v>
      </c>
      <c r="B5698" t="str">
        <f>"15087651356"</f>
        <v>15087651356</v>
      </c>
      <c r="C5698" t="s">
        <v>1</v>
      </c>
    </row>
    <row r="5699" spans="1:3" x14ac:dyDescent="0.2">
      <c r="A5699" t="s">
        <v>4369</v>
      </c>
      <c r="B5699" t="str">
        <f>"13453999730"</f>
        <v>13453999730</v>
      </c>
      <c r="C5699" t="s">
        <v>1</v>
      </c>
    </row>
    <row r="5700" spans="1:3" x14ac:dyDescent="0.2">
      <c r="A5700" t="s">
        <v>4369</v>
      </c>
      <c r="B5700" t="str">
        <f>"18946815025"</f>
        <v>18946815025</v>
      </c>
      <c r="C5700" t="s">
        <v>1</v>
      </c>
    </row>
    <row r="5701" spans="1:3" x14ac:dyDescent="0.2">
      <c r="A5701" t="s">
        <v>4714</v>
      </c>
      <c r="B5701" t="str">
        <f>"18388666520"</f>
        <v>18388666520</v>
      </c>
      <c r="C5701" t="s">
        <v>1</v>
      </c>
    </row>
    <row r="5702" spans="1:3" x14ac:dyDescent="0.2">
      <c r="A5702" t="s">
        <v>4369</v>
      </c>
      <c r="B5702" t="str">
        <f>"13994184014"</f>
        <v>13994184014</v>
      </c>
      <c r="C5702" t="s">
        <v>1</v>
      </c>
    </row>
    <row r="5703" spans="1:3" x14ac:dyDescent="0.2">
      <c r="A5703" t="s">
        <v>1356</v>
      </c>
      <c r="B5703" t="str">
        <f>"18350919881"</f>
        <v>18350919881</v>
      </c>
      <c r="C5703" t="s">
        <v>1</v>
      </c>
    </row>
    <row r="5704" spans="1:3" x14ac:dyDescent="0.2">
      <c r="A5704" t="s">
        <v>4369</v>
      </c>
      <c r="B5704" t="str">
        <f>"15121873479"</f>
        <v>15121873479</v>
      </c>
      <c r="C5704" t="s">
        <v>1</v>
      </c>
    </row>
    <row r="5705" spans="1:3" x14ac:dyDescent="0.2">
      <c r="A5705" t="s">
        <v>4715</v>
      </c>
      <c r="B5705" t="str">
        <f>"17634955270"</f>
        <v>17634955270</v>
      </c>
      <c r="C5705" t="s">
        <v>1</v>
      </c>
    </row>
    <row r="5706" spans="1:3" x14ac:dyDescent="0.2">
      <c r="A5706" t="s">
        <v>4369</v>
      </c>
      <c r="B5706" t="str">
        <f>"17692331269"</f>
        <v>17692331269</v>
      </c>
      <c r="C5706" t="s">
        <v>1</v>
      </c>
    </row>
    <row r="5707" spans="1:3" x14ac:dyDescent="0.2">
      <c r="A5707" t="s">
        <v>4716</v>
      </c>
      <c r="B5707" t="str">
        <f>"18170983301"</f>
        <v>18170983301</v>
      </c>
      <c r="C5707" t="s">
        <v>1</v>
      </c>
    </row>
    <row r="5708" spans="1:3" x14ac:dyDescent="0.2">
      <c r="A5708" t="s">
        <v>4369</v>
      </c>
      <c r="B5708" t="str">
        <f>"13472177454"</f>
        <v>13472177454</v>
      </c>
      <c r="C5708" t="s">
        <v>1</v>
      </c>
    </row>
    <row r="5709" spans="1:3" x14ac:dyDescent="0.2">
      <c r="A5709" t="s">
        <v>4717</v>
      </c>
      <c r="B5709" t="str">
        <f>"15967027979"</f>
        <v>15967027979</v>
      </c>
      <c r="C5709" t="s">
        <v>1</v>
      </c>
    </row>
    <row r="5710" spans="1:3" x14ac:dyDescent="0.2">
      <c r="A5710" t="s">
        <v>4369</v>
      </c>
      <c r="B5710" t="str">
        <f>"18215311269"</f>
        <v>18215311269</v>
      </c>
      <c r="C5710" t="s">
        <v>1</v>
      </c>
    </row>
    <row r="5711" spans="1:3" x14ac:dyDescent="0.2">
      <c r="A5711" t="s">
        <v>4369</v>
      </c>
      <c r="B5711" t="str">
        <f>"13793968507"</f>
        <v>13793968507</v>
      </c>
      <c r="C5711" t="s">
        <v>1</v>
      </c>
    </row>
    <row r="5712" spans="1:3" x14ac:dyDescent="0.2">
      <c r="A5712" t="s">
        <v>4369</v>
      </c>
      <c r="B5712" t="str">
        <f>"17602403887"</f>
        <v>17602403887</v>
      </c>
      <c r="C5712" t="s">
        <v>1</v>
      </c>
    </row>
    <row r="5713" spans="1:3" x14ac:dyDescent="0.2">
      <c r="A5713" t="s">
        <v>4369</v>
      </c>
      <c r="B5713" t="str">
        <f>"15238915654"</f>
        <v>15238915654</v>
      </c>
      <c r="C5713" t="s">
        <v>1</v>
      </c>
    </row>
    <row r="5714" spans="1:3" x14ac:dyDescent="0.2">
      <c r="A5714" t="s">
        <v>4369</v>
      </c>
      <c r="B5714" t="str">
        <f>"18866222832"</f>
        <v>18866222832</v>
      </c>
      <c r="C5714" t="s">
        <v>1</v>
      </c>
    </row>
    <row r="5715" spans="1:3" x14ac:dyDescent="0.2">
      <c r="A5715" t="s">
        <v>4718</v>
      </c>
      <c r="B5715" t="str">
        <f>"18487746059"</f>
        <v>18487746059</v>
      </c>
      <c r="C5715" t="s">
        <v>1</v>
      </c>
    </row>
    <row r="5716" spans="1:3" x14ac:dyDescent="0.2">
      <c r="A5716" t="s">
        <v>4369</v>
      </c>
      <c r="B5716" t="str">
        <f>"15216259099"</f>
        <v>15216259099</v>
      </c>
      <c r="C5716" t="s">
        <v>1</v>
      </c>
    </row>
    <row r="5717" spans="1:3" x14ac:dyDescent="0.2">
      <c r="A5717" t="s">
        <v>4369</v>
      </c>
      <c r="B5717" t="str">
        <f>"15831566071"</f>
        <v>15831566071</v>
      </c>
      <c r="C5717" t="s">
        <v>1</v>
      </c>
    </row>
    <row r="5718" spans="1:3" x14ac:dyDescent="0.2">
      <c r="A5718" t="s">
        <v>4369</v>
      </c>
      <c r="B5718" t="str">
        <f>"13726216474"</f>
        <v>13726216474</v>
      </c>
      <c r="C5718" t="s">
        <v>1</v>
      </c>
    </row>
    <row r="5719" spans="1:3" x14ac:dyDescent="0.2">
      <c r="A5719" t="s">
        <v>4719</v>
      </c>
      <c r="B5719" t="str">
        <f>"15883283223"</f>
        <v>15883283223</v>
      </c>
      <c r="C5719" t="s">
        <v>1</v>
      </c>
    </row>
    <row r="5720" spans="1:3" x14ac:dyDescent="0.2">
      <c r="A5720" t="s">
        <v>4720</v>
      </c>
      <c r="B5720" t="str">
        <f>"18178791116"</f>
        <v>18178791116</v>
      </c>
      <c r="C5720" t="s">
        <v>1</v>
      </c>
    </row>
    <row r="5721" spans="1:3" x14ac:dyDescent="0.2">
      <c r="A5721" t="s">
        <v>4721</v>
      </c>
      <c r="B5721" t="str">
        <f>"18367392020"</f>
        <v>18367392020</v>
      </c>
      <c r="C5721" t="s">
        <v>1</v>
      </c>
    </row>
    <row r="5722" spans="1:3" x14ac:dyDescent="0.2">
      <c r="A5722" t="s">
        <v>4369</v>
      </c>
      <c r="B5722" t="str">
        <f>"13379614335"</f>
        <v>13379614335</v>
      </c>
      <c r="C5722" t="s">
        <v>1</v>
      </c>
    </row>
    <row r="5723" spans="1:3" x14ac:dyDescent="0.2">
      <c r="A5723" t="s">
        <v>4369</v>
      </c>
      <c r="B5723" t="str">
        <f>"18566519506"</f>
        <v>18566519506</v>
      </c>
      <c r="C5723" t="s">
        <v>1</v>
      </c>
    </row>
    <row r="5724" spans="1:3" x14ac:dyDescent="0.2">
      <c r="A5724" t="s">
        <v>4722</v>
      </c>
      <c r="B5724" t="str">
        <f>"15708797619"</f>
        <v>15708797619</v>
      </c>
      <c r="C5724" t="s">
        <v>1</v>
      </c>
    </row>
    <row r="5725" spans="1:3" x14ac:dyDescent="0.2">
      <c r="A5725" t="s">
        <v>4369</v>
      </c>
      <c r="B5725" t="str">
        <f>"15736177994"</f>
        <v>15736177994</v>
      </c>
      <c r="C5725" t="s">
        <v>1</v>
      </c>
    </row>
    <row r="5726" spans="1:3" x14ac:dyDescent="0.2">
      <c r="A5726" t="s">
        <v>4369</v>
      </c>
      <c r="B5726" t="str">
        <f>"18364553508"</f>
        <v>18364553508</v>
      </c>
      <c r="C5726" t="s">
        <v>1</v>
      </c>
    </row>
    <row r="5727" spans="1:3" x14ac:dyDescent="0.2">
      <c r="A5727" t="s">
        <v>4369</v>
      </c>
      <c r="B5727" t="str">
        <f>"13986263183"</f>
        <v>13986263183</v>
      </c>
      <c r="C5727" t="s">
        <v>1</v>
      </c>
    </row>
    <row r="5728" spans="1:3" x14ac:dyDescent="0.2">
      <c r="A5728" t="s">
        <v>1999</v>
      </c>
      <c r="B5728" t="str">
        <f>"15526754000"</f>
        <v>15526754000</v>
      </c>
      <c r="C5728" t="s">
        <v>1</v>
      </c>
    </row>
    <row r="5729" spans="1:3" x14ac:dyDescent="0.2">
      <c r="A5729" t="s">
        <v>4369</v>
      </c>
      <c r="B5729" t="str">
        <f>"15132340011"</f>
        <v>15132340011</v>
      </c>
      <c r="C5729" t="s">
        <v>1</v>
      </c>
    </row>
    <row r="5730" spans="1:3" x14ac:dyDescent="0.2">
      <c r="A5730" t="s">
        <v>4369</v>
      </c>
      <c r="B5730" t="str">
        <f>"13773610716"</f>
        <v>13773610716</v>
      </c>
      <c r="C5730" t="s">
        <v>1</v>
      </c>
    </row>
    <row r="5731" spans="1:3" x14ac:dyDescent="0.2">
      <c r="A5731" t="s">
        <v>4723</v>
      </c>
      <c r="B5731" t="str">
        <f>"15119440619"</f>
        <v>15119440619</v>
      </c>
      <c r="C5731" t="s">
        <v>1</v>
      </c>
    </row>
    <row r="5732" spans="1:3" x14ac:dyDescent="0.2">
      <c r="A5732" t="s">
        <v>4369</v>
      </c>
      <c r="B5732" t="str">
        <f>"18858073918"</f>
        <v>18858073918</v>
      </c>
      <c r="C5732" t="s">
        <v>1</v>
      </c>
    </row>
    <row r="5733" spans="1:3" x14ac:dyDescent="0.2">
      <c r="A5733" t="s">
        <v>4724</v>
      </c>
      <c r="B5733" t="str">
        <f>"18311695220"</f>
        <v>18311695220</v>
      </c>
      <c r="C5733" t="s">
        <v>1</v>
      </c>
    </row>
    <row r="5734" spans="1:3" x14ac:dyDescent="0.2">
      <c r="A5734" t="s">
        <v>4369</v>
      </c>
      <c r="B5734" t="str">
        <f>"15151063099"</f>
        <v>15151063099</v>
      </c>
      <c r="C5734" t="s">
        <v>1</v>
      </c>
    </row>
    <row r="5735" spans="1:3" x14ac:dyDescent="0.2">
      <c r="A5735" t="s">
        <v>4369</v>
      </c>
      <c r="B5735" t="str">
        <f>"13963693130"</f>
        <v>13963693130</v>
      </c>
      <c r="C5735" t="s">
        <v>1</v>
      </c>
    </row>
    <row r="5736" spans="1:3" x14ac:dyDescent="0.2">
      <c r="A5736" t="s">
        <v>4725</v>
      </c>
      <c r="B5736" t="str">
        <f>"18647948408"</f>
        <v>18647948408</v>
      </c>
      <c r="C5736" t="s">
        <v>1</v>
      </c>
    </row>
    <row r="5737" spans="1:3" x14ac:dyDescent="0.2">
      <c r="A5737" t="s">
        <v>4726</v>
      </c>
      <c r="B5737" t="str">
        <f>"17623488689"</f>
        <v>17623488689</v>
      </c>
      <c r="C5737" t="s">
        <v>1</v>
      </c>
    </row>
    <row r="5738" spans="1:3" x14ac:dyDescent="0.2">
      <c r="A5738" t="s">
        <v>4369</v>
      </c>
      <c r="B5738" t="str">
        <f>"15173197449"</f>
        <v>15173197449</v>
      </c>
      <c r="C5738" t="s">
        <v>1</v>
      </c>
    </row>
    <row r="5739" spans="1:3" x14ac:dyDescent="0.2">
      <c r="A5739" t="s">
        <v>4369</v>
      </c>
      <c r="B5739" t="str">
        <f>"13167050780"</f>
        <v>13167050780</v>
      </c>
      <c r="C5739" t="s">
        <v>1</v>
      </c>
    </row>
    <row r="5740" spans="1:3" x14ac:dyDescent="0.2">
      <c r="A5740" t="s">
        <v>4727</v>
      </c>
      <c r="B5740" t="str">
        <f>"17774358079"</f>
        <v>17774358079</v>
      </c>
      <c r="C5740" t="s">
        <v>1</v>
      </c>
    </row>
    <row r="5741" spans="1:3" x14ac:dyDescent="0.2">
      <c r="A5741" t="s">
        <v>583</v>
      </c>
      <c r="B5741" t="str">
        <f>"15030935665"</f>
        <v>15030935665</v>
      </c>
      <c r="C5741" t="s">
        <v>1</v>
      </c>
    </row>
    <row r="5742" spans="1:3" x14ac:dyDescent="0.2">
      <c r="A5742" t="s">
        <v>4728</v>
      </c>
      <c r="B5742" t="str">
        <f>"15383119322"</f>
        <v>15383119322</v>
      </c>
      <c r="C5742" t="s">
        <v>1</v>
      </c>
    </row>
    <row r="5743" spans="1:3" x14ac:dyDescent="0.2">
      <c r="A5743" t="s">
        <v>4729</v>
      </c>
      <c r="B5743" t="str">
        <f>"15032395072"</f>
        <v>15032395072</v>
      </c>
      <c r="C5743" t="s">
        <v>1</v>
      </c>
    </row>
    <row r="5744" spans="1:3" x14ac:dyDescent="0.2">
      <c r="A5744" t="s">
        <v>4730</v>
      </c>
      <c r="B5744" t="str">
        <f>"15387767776"</f>
        <v>15387767776</v>
      </c>
      <c r="C5744" t="s">
        <v>1</v>
      </c>
    </row>
    <row r="5745" spans="1:3" x14ac:dyDescent="0.2">
      <c r="A5745" t="s">
        <v>4731</v>
      </c>
      <c r="B5745" t="str">
        <f>"18267476301"</f>
        <v>18267476301</v>
      </c>
      <c r="C5745" t="s">
        <v>1</v>
      </c>
    </row>
    <row r="5746" spans="1:3" x14ac:dyDescent="0.2">
      <c r="A5746" t="s">
        <v>4369</v>
      </c>
      <c r="B5746" t="str">
        <f>"16678628001"</f>
        <v>16678628001</v>
      </c>
      <c r="C5746" t="s">
        <v>1</v>
      </c>
    </row>
    <row r="5747" spans="1:3" x14ac:dyDescent="0.2">
      <c r="A5747" t="s">
        <v>4369</v>
      </c>
      <c r="B5747" t="str">
        <f>"18094562753"</f>
        <v>18094562753</v>
      </c>
      <c r="C5747" t="s">
        <v>1</v>
      </c>
    </row>
    <row r="5748" spans="1:3" x14ac:dyDescent="0.2">
      <c r="A5748" t="s">
        <v>4732</v>
      </c>
      <c r="B5748" t="str">
        <f>"18704657809"</f>
        <v>18704657809</v>
      </c>
      <c r="C5748" t="s">
        <v>1</v>
      </c>
    </row>
    <row r="5749" spans="1:3" x14ac:dyDescent="0.2">
      <c r="A5749" t="s">
        <v>4369</v>
      </c>
      <c r="B5749" t="str">
        <f>"18226635159"</f>
        <v>18226635159</v>
      </c>
      <c r="C5749" t="s">
        <v>1</v>
      </c>
    </row>
    <row r="5750" spans="1:3" x14ac:dyDescent="0.2">
      <c r="A5750" t="s">
        <v>4733</v>
      </c>
      <c r="B5750" t="str">
        <f>"18973583106"</f>
        <v>18973583106</v>
      </c>
      <c r="C5750" t="s">
        <v>1</v>
      </c>
    </row>
    <row r="5751" spans="1:3" x14ac:dyDescent="0.2">
      <c r="A5751" t="s">
        <v>4369</v>
      </c>
      <c r="B5751" t="str">
        <f>"13468626312"</f>
        <v>13468626312</v>
      </c>
      <c r="C5751" t="s">
        <v>1</v>
      </c>
    </row>
    <row r="5752" spans="1:3" x14ac:dyDescent="0.2">
      <c r="A5752" t="s">
        <v>4734</v>
      </c>
      <c r="B5752" t="str">
        <f>"13636923015"</f>
        <v>13636923015</v>
      </c>
      <c r="C5752" t="s">
        <v>1</v>
      </c>
    </row>
    <row r="5753" spans="1:3" x14ac:dyDescent="0.2">
      <c r="A5753" t="s">
        <v>4369</v>
      </c>
      <c r="B5753" t="str">
        <f>"13837287790"</f>
        <v>13837287790</v>
      </c>
      <c r="C5753" t="s">
        <v>1</v>
      </c>
    </row>
    <row r="5754" spans="1:3" x14ac:dyDescent="0.2">
      <c r="A5754" t="s">
        <v>4369</v>
      </c>
      <c r="B5754" t="str">
        <f>"13551976466"</f>
        <v>13551976466</v>
      </c>
      <c r="C5754" t="s">
        <v>1</v>
      </c>
    </row>
    <row r="5755" spans="1:3" x14ac:dyDescent="0.2">
      <c r="A5755" t="s">
        <v>4735</v>
      </c>
      <c r="B5755" t="str">
        <f>"15247205775"</f>
        <v>15247205775</v>
      </c>
      <c r="C5755" t="s">
        <v>1</v>
      </c>
    </row>
    <row r="5756" spans="1:3" x14ac:dyDescent="0.2">
      <c r="A5756" t="s">
        <v>4369</v>
      </c>
      <c r="B5756" t="str">
        <f>"15159502082"</f>
        <v>15159502082</v>
      </c>
      <c r="C5756" t="s">
        <v>1</v>
      </c>
    </row>
    <row r="5757" spans="1:3" x14ac:dyDescent="0.2">
      <c r="A5757" t="s">
        <v>4369</v>
      </c>
      <c r="B5757" t="str">
        <f>"13858220864"</f>
        <v>13858220864</v>
      </c>
      <c r="C5757" t="s">
        <v>1</v>
      </c>
    </row>
    <row r="5758" spans="1:3" x14ac:dyDescent="0.2">
      <c r="A5758" t="s">
        <v>4369</v>
      </c>
      <c r="B5758" t="str">
        <f>"13759553350"</f>
        <v>13759553350</v>
      </c>
      <c r="C5758" t="s">
        <v>1</v>
      </c>
    </row>
    <row r="5759" spans="1:3" x14ac:dyDescent="0.2">
      <c r="A5759" t="s">
        <v>4369</v>
      </c>
      <c r="B5759" t="str">
        <f>"15059891208"</f>
        <v>15059891208</v>
      </c>
      <c r="C5759" t="s">
        <v>1</v>
      </c>
    </row>
    <row r="5760" spans="1:3" x14ac:dyDescent="0.2">
      <c r="A5760" t="s">
        <v>100</v>
      </c>
      <c r="B5760" t="str">
        <f>"13546028284"</f>
        <v>13546028284</v>
      </c>
      <c r="C5760" t="s">
        <v>1</v>
      </c>
    </row>
    <row r="5761" spans="1:3" x14ac:dyDescent="0.2">
      <c r="A5761" t="s">
        <v>4736</v>
      </c>
      <c r="B5761" t="str">
        <f>"18874829136"</f>
        <v>18874829136</v>
      </c>
      <c r="C5761" t="s">
        <v>1</v>
      </c>
    </row>
    <row r="5762" spans="1:3" x14ac:dyDescent="0.2">
      <c r="A5762" t="s">
        <v>4737</v>
      </c>
      <c r="B5762" t="str">
        <f>"13929176619"</f>
        <v>13929176619</v>
      </c>
      <c r="C5762" t="s">
        <v>1</v>
      </c>
    </row>
    <row r="5763" spans="1:3" x14ac:dyDescent="0.2">
      <c r="A5763" t="s">
        <v>4369</v>
      </c>
      <c r="B5763" t="str">
        <f>"13812692129"</f>
        <v>13812692129</v>
      </c>
      <c r="C5763" t="s">
        <v>1</v>
      </c>
    </row>
    <row r="5764" spans="1:3" x14ac:dyDescent="0.2">
      <c r="A5764" t="s">
        <v>4738</v>
      </c>
      <c r="B5764" t="str">
        <f>"15259255383"</f>
        <v>15259255383</v>
      </c>
      <c r="C5764" t="s">
        <v>1</v>
      </c>
    </row>
    <row r="5765" spans="1:3" x14ac:dyDescent="0.2">
      <c r="A5765" t="s">
        <v>4739</v>
      </c>
      <c r="B5765" t="str">
        <f>"18678681614"</f>
        <v>18678681614</v>
      </c>
      <c r="C5765" t="s">
        <v>1</v>
      </c>
    </row>
    <row r="5766" spans="1:3" x14ac:dyDescent="0.2">
      <c r="A5766" t="s">
        <v>4740</v>
      </c>
      <c r="B5766" t="str">
        <f>"17779957881"</f>
        <v>17779957881</v>
      </c>
      <c r="C5766" t="s">
        <v>1</v>
      </c>
    </row>
    <row r="5767" spans="1:3" x14ac:dyDescent="0.2">
      <c r="A5767" t="s">
        <v>4369</v>
      </c>
      <c r="B5767" t="str">
        <f>"13847160282"</f>
        <v>13847160282</v>
      </c>
      <c r="C5767" t="s">
        <v>1</v>
      </c>
    </row>
    <row r="5768" spans="1:3" x14ac:dyDescent="0.2">
      <c r="A5768" t="s">
        <v>4369</v>
      </c>
      <c r="B5768" t="str">
        <f>"13559332138"</f>
        <v>13559332138</v>
      </c>
      <c r="C5768" t="s">
        <v>1</v>
      </c>
    </row>
    <row r="5769" spans="1:3" x14ac:dyDescent="0.2">
      <c r="A5769" t="s">
        <v>4369</v>
      </c>
      <c r="B5769" t="str">
        <f>"15272016520"</f>
        <v>15272016520</v>
      </c>
      <c r="C5769" t="s">
        <v>1</v>
      </c>
    </row>
    <row r="5770" spans="1:3" x14ac:dyDescent="0.2">
      <c r="A5770" t="s">
        <v>4369</v>
      </c>
      <c r="B5770" t="str">
        <f>"13794301519"</f>
        <v>13794301519</v>
      </c>
      <c r="C5770" t="s">
        <v>1</v>
      </c>
    </row>
    <row r="5771" spans="1:3" x14ac:dyDescent="0.2">
      <c r="A5771" t="s">
        <v>4369</v>
      </c>
      <c r="B5771" t="str">
        <f>"13402913861"</f>
        <v>13402913861</v>
      </c>
      <c r="C5771" t="s">
        <v>1</v>
      </c>
    </row>
    <row r="5772" spans="1:3" x14ac:dyDescent="0.2">
      <c r="A5772" t="s">
        <v>4369</v>
      </c>
      <c r="B5772" t="str">
        <f>"13615561859"</f>
        <v>13615561859</v>
      </c>
      <c r="C5772" t="s">
        <v>1</v>
      </c>
    </row>
    <row r="5773" spans="1:3" x14ac:dyDescent="0.2">
      <c r="A5773" t="s">
        <v>2434</v>
      </c>
      <c r="B5773" t="str">
        <f>"13931958019"</f>
        <v>13931958019</v>
      </c>
      <c r="C5773" t="s">
        <v>1</v>
      </c>
    </row>
    <row r="5774" spans="1:3" x14ac:dyDescent="0.2">
      <c r="A5774" t="s">
        <v>4369</v>
      </c>
      <c r="B5774" t="str">
        <f>"17703843737"</f>
        <v>17703843737</v>
      </c>
      <c r="C5774" t="s">
        <v>1</v>
      </c>
    </row>
    <row r="5775" spans="1:3" x14ac:dyDescent="0.2">
      <c r="A5775" t="s">
        <v>4369</v>
      </c>
      <c r="B5775" t="str">
        <f>"17512027377"</f>
        <v>17512027377</v>
      </c>
      <c r="C5775" t="s">
        <v>1</v>
      </c>
    </row>
    <row r="5776" spans="1:3" x14ac:dyDescent="0.2">
      <c r="A5776" t="s">
        <v>4369</v>
      </c>
      <c r="B5776" t="str">
        <f>"13824091213"</f>
        <v>13824091213</v>
      </c>
      <c r="C5776" t="s">
        <v>1</v>
      </c>
    </row>
    <row r="5777" spans="1:3" x14ac:dyDescent="0.2">
      <c r="A5777" t="s">
        <v>4369</v>
      </c>
      <c r="B5777" t="str">
        <f>"13299897700"</f>
        <v>13299897700</v>
      </c>
      <c r="C5777" t="s">
        <v>1</v>
      </c>
    </row>
    <row r="5778" spans="1:3" x14ac:dyDescent="0.2">
      <c r="A5778" t="s">
        <v>4369</v>
      </c>
      <c r="B5778" t="str">
        <f>"18677162088"</f>
        <v>18677162088</v>
      </c>
      <c r="C5778" t="s">
        <v>1</v>
      </c>
    </row>
    <row r="5779" spans="1:3" x14ac:dyDescent="0.2">
      <c r="A5779" t="s">
        <v>4741</v>
      </c>
      <c r="B5779" t="str">
        <f>"18652579612"</f>
        <v>18652579612</v>
      </c>
      <c r="C5779" t="s">
        <v>1</v>
      </c>
    </row>
    <row r="5780" spans="1:3" x14ac:dyDescent="0.2">
      <c r="A5780" t="s">
        <v>4369</v>
      </c>
      <c r="B5780" t="str">
        <f>"17601419867"</f>
        <v>17601419867</v>
      </c>
      <c r="C5780" t="s">
        <v>1</v>
      </c>
    </row>
    <row r="5781" spans="1:3" x14ac:dyDescent="0.2">
      <c r="A5781" t="s">
        <v>4369</v>
      </c>
      <c r="B5781" t="str">
        <f>"17520353531"</f>
        <v>17520353531</v>
      </c>
      <c r="C5781" t="s">
        <v>1</v>
      </c>
    </row>
    <row r="5782" spans="1:3" x14ac:dyDescent="0.2">
      <c r="A5782" t="s">
        <v>4369</v>
      </c>
      <c r="B5782" t="str">
        <f>"18694009140"</f>
        <v>18694009140</v>
      </c>
      <c r="C5782" t="s">
        <v>1</v>
      </c>
    </row>
    <row r="5783" spans="1:3" x14ac:dyDescent="0.2">
      <c r="A5783" t="s">
        <v>4742</v>
      </c>
      <c r="B5783" t="str">
        <f>"15500578106"</f>
        <v>15500578106</v>
      </c>
      <c r="C5783" t="s">
        <v>1</v>
      </c>
    </row>
    <row r="5784" spans="1:3" x14ac:dyDescent="0.2">
      <c r="A5784" t="s">
        <v>4369</v>
      </c>
      <c r="B5784" t="str">
        <f>"13103928668"</f>
        <v>13103928668</v>
      </c>
      <c r="C5784" t="s">
        <v>1</v>
      </c>
    </row>
    <row r="5785" spans="1:3" x14ac:dyDescent="0.2">
      <c r="A5785" t="s">
        <v>4369</v>
      </c>
      <c r="B5785" t="str">
        <f>"15665880101"</f>
        <v>15665880101</v>
      </c>
      <c r="C5785" t="s">
        <v>1</v>
      </c>
    </row>
    <row r="5786" spans="1:3" x14ac:dyDescent="0.2">
      <c r="A5786" t="s">
        <v>4369</v>
      </c>
      <c r="B5786" t="str">
        <f>"18656151150"</f>
        <v>18656151150</v>
      </c>
      <c r="C5786" t="s">
        <v>1</v>
      </c>
    </row>
    <row r="5787" spans="1:3" x14ac:dyDescent="0.2">
      <c r="A5787" t="s">
        <v>4743</v>
      </c>
      <c r="B5787" t="str">
        <f>"18646386732"</f>
        <v>18646386732</v>
      </c>
      <c r="C5787" t="s">
        <v>1</v>
      </c>
    </row>
    <row r="5788" spans="1:3" x14ac:dyDescent="0.2">
      <c r="A5788" t="s">
        <v>4744</v>
      </c>
      <c r="B5788" t="str">
        <f>"18670273723"</f>
        <v>18670273723</v>
      </c>
      <c r="C5788" t="s">
        <v>1</v>
      </c>
    </row>
    <row r="5789" spans="1:3" x14ac:dyDescent="0.2">
      <c r="A5789" t="s">
        <v>4369</v>
      </c>
      <c r="B5789" t="str">
        <f>"15617191678"</f>
        <v>15617191678</v>
      </c>
      <c r="C5789" t="s">
        <v>1</v>
      </c>
    </row>
    <row r="5790" spans="1:3" x14ac:dyDescent="0.2">
      <c r="A5790" t="s">
        <v>4745</v>
      </c>
      <c r="B5790" t="str">
        <f>"18613765207"</f>
        <v>18613765207</v>
      </c>
      <c r="C5790" t="s">
        <v>1</v>
      </c>
    </row>
    <row r="5791" spans="1:3" x14ac:dyDescent="0.2">
      <c r="A5791" t="s">
        <v>4369</v>
      </c>
      <c r="B5791" t="str">
        <f>"15500646789"</f>
        <v>15500646789</v>
      </c>
      <c r="C5791" t="s">
        <v>1</v>
      </c>
    </row>
    <row r="5792" spans="1:3" x14ac:dyDescent="0.2">
      <c r="A5792" t="s">
        <v>4746</v>
      </c>
      <c r="B5792" t="str">
        <f>"17704026850"</f>
        <v>17704026850</v>
      </c>
      <c r="C5792" t="s">
        <v>1</v>
      </c>
    </row>
    <row r="5793" spans="1:3" x14ac:dyDescent="0.2">
      <c r="A5793" t="s">
        <v>4747</v>
      </c>
      <c r="B5793" t="str">
        <f>"17666119186"</f>
        <v>17666119186</v>
      </c>
      <c r="C5793" t="s">
        <v>1</v>
      </c>
    </row>
    <row r="5794" spans="1:3" x14ac:dyDescent="0.2">
      <c r="A5794" t="s">
        <v>4748</v>
      </c>
      <c r="B5794" t="str">
        <f>"18641784477"</f>
        <v>18641784477</v>
      </c>
      <c r="C5794" t="s">
        <v>1</v>
      </c>
    </row>
    <row r="5795" spans="1:3" x14ac:dyDescent="0.2">
      <c r="A5795" t="s">
        <v>4749</v>
      </c>
      <c r="B5795" t="str">
        <f>"18685181197"</f>
        <v>18685181197</v>
      </c>
      <c r="C5795" t="s">
        <v>1</v>
      </c>
    </row>
    <row r="5796" spans="1:3" x14ac:dyDescent="0.2">
      <c r="A5796" t="s">
        <v>4750</v>
      </c>
      <c r="B5796" t="str">
        <f>"17785091360"</f>
        <v>17785091360</v>
      </c>
      <c r="C5796" t="s">
        <v>1</v>
      </c>
    </row>
    <row r="5797" spans="1:3" x14ac:dyDescent="0.2">
      <c r="A5797" t="s">
        <v>4369</v>
      </c>
      <c r="B5797" t="str">
        <f>"13039760996"</f>
        <v>13039760996</v>
      </c>
      <c r="C5797" t="s">
        <v>1</v>
      </c>
    </row>
    <row r="5798" spans="1:3" x14ac:dyDescent="0.2">
      <c r="A5798" t="s">
        <v>4751</v>
      </c>
      <c r="B5798" t="str">
        <f>"18531075960"</f>
        <v>18531075960</v>
      </c>
      <c r="C5798" t="s">
        <v>1</v>
      </c>
    </row>
    <row r="5799" spans="1:3" x14ac:dyDescent="0.2">
      <c r="A5799" t="s">
        <v>4369</v>
      </c>
      <c r="B5799" t="str">
        <f>"13025992914"</f>
        <v>13025992914</v>
      </c>
      <c r="C5799" t="s">
        <v>1</v>
      </c>
    </row>
    <row r="5800" spans="1:3" x14ac:dyDescent="0.2">
      <c r="A5800" t="s">
        <v>4369</v>
      </c>
      <c r="B5800" t="str">
        <f>"13504135088"</f>
        <v>13504135088</v>
      </c>
      <c r="C5800" t="s">
        <v>1</v>
      </c>
    </row>
    <row r="5801" spans="1:3" x14ac:dyDescent="0.2">
      <c r="A5801" t="s">
        <v>4369</v>
      </c>
      <c r="B5801" t="str">
        <f>"13811163752"</f>
        <v>13811163752</v>
      </c>
      <c r="C5801" t="s">
        <v>1</v>
      </c>
    </row>
    <row r="5802" spans="1:3" x14ac:dyDescent="0.2">
      <c r="A5802" t="s">
        <v>4752</v>
      </c>
      <c r="B5802" t="str">
        <f>"13250464646"</f>
        <v>13250464646</v>
      </c>
      <c r="C5802" t="s">
        <v>1</v>
      </c>
    </row>
    <row r="5803" spans="1:3" x14ac:dyDescent="0.2">
      <c r="A5803" t="s">
        <v>4753</v>
      </c>
      <c r="B5803" t="str">
        <f>"17743102651"</f>
        <v>17743102651</v>
      </c>
      <c r="C5803" t="s">
        <v>1</v>
      </c>
    </row>
    <row r="5804" spans="1:3" x14ac:dyDescent="0.2">
      <c r="A5804" t="s">
        <v>4754</v>
      </c>
      <c r="B5804" t="str">
        <f>"13785323237"</f>
        <v>13785323237</v>
      </c>
      <c r="C5804" t="s">
        <v>1</v>
      </c>
    </row>
    <row r="5805" spans="1:3" x14ac:dyDescent="0.2">
      <c r="A5805" t="s">
        <v>4755</v>
      </c>
      <c r="B5805" t="str">
        <f>"18912998209"</f>
        <v>18912998209</v>
      </c>
      <c r="C5805" t="s">
        <v>1</v>
      </c>
    </row>
    <row r="5806" spans="1:3" x14ac:dyDescent="0.2">
      <c r="A5806" t="s">
        <v>4369</v>
      </c>
      <c r="B5806" t="str">
        <f>"15130397899"</f>
        <v>15130397899</v>
      </c>
      <c r="C5806" t="s">
        <v>1</v>
      </c>
    </row>
    <row r="5807" spans="1:3" x14ac:dyDescent="0.2">
      <c r="A5807" t="s">
        <v>4756</v>
      </c>
      <c r="B5807" t="str">
        <f>"18788404474"</f>
        <v>18788404474</v>
      </c>
      <c r="C5807" t="s">
        <v>1</v>
      </c>
    </row>
    <row r="5808" spans="1:3" x14ac:dyDescent="0.2">
      <c r="A5808" t="s">
        <v>4757</v>
      </c>
      <c r="B5808" t="str">
        <f>"13180160591"</f>
        <v>13180160591</v>
      </c>
      <c r="C5808" t="s">
        <v>1</v>
      </c>
    </row>
    <row r="5809" spans="1:3" x14ac:dyDescent="0.2">
      <c r="A5809" t="s">
        <v>4758</v>
      </c>
      <c r="B5809" t="str">
        <f>"15958601943"</f>
        <v>15958601943</v>
      </c>
      <c r="C5809" t="s">
        <v>1</v>
      </c>
    </row>
    <row r="5810" spans="1:3" x14ac:dyDescent="0.2">
      <c r="A5810" t="s">
        <v>4369</v>
      </c>
      <c r="B5810" t="str">
        <f>"13889443023"</f>
        <v>13889443023</v>
      </c>
      <c r="C5810" t="s">
        <v>1</v>
      </c>
    </row>
    <row r="5811" spans="1:3" x14ac:dyDescent="0.2">
      <c r="A5811" t="s">
        <v>4759</v>
      </c>
      <c r="B5811" t="str">
        <f>"13473070172"</f>
        <v>13473070172</v>
      </c>
      <c r="C5811" t="s">
        <v>1</v>
      </c>
    </row>
    <row r="5812" spans="1:3" x14ac:dyDescent="0.2">
      <c r="A5812" t="s">
        <v>4760</v>
      </c>
      <c r="B5812" t="str">
        <f>"17681377525"</f>
        <v>17681377525</v>
      </c>
      <c r="C5812" t="s">
        <v>1</v>
      </c>
    </row>
    <row r="5813" spans="1:3" x14ac:dyDescent="0.2">
      <c r="A5813" t="s">
        <v>4369</v>
      </c>
      <c r="B5813" t="str">
        <f>"13852719027"</f>
        <v>13852719027</v>
      </c>
      <c r="C5813" t="s">
        <v>1</v>
      </c>
    </row>
    <row r="5814" spans="1:3" x14ac:dyDescent="0.2">
      <c r="A5814" t="s">
        <v>4761</v>
      </c>
      <c r="B5814" t="str">
        <f>"13428409633"</f>
        <v>13428409633</v>
      </c>
      <c r="C5814" t="s">
        <v>1</v>
      </c>
    </row>
    <row r="5815" spans="1:3" x14ac:dyDescent="0.2">
      <c r="A5815" t="s">
        <v>4762</v>
      </c>
      <c r="B5815" t="str">
        <f>"15992528446"</f>
        <v>15992528446</v>
      </c>
      <c r="C5815" t="s">
        <v>1</v>
      </c>
    </row>
    <row r="5816" spans="1:3" x14ac:dyDescent="0.2">
      <c r="A5816" t="s">
        <v>4763</v>
      </c>
      <c r="B5816" t="str">
        <f>"15080120629"</f>
        <v>15080120629</v>
      </c>
      <c r="C5816" t="s">
        <v>1</v>
      </c>
    </row>
    <row r="5817" spans="1:3" x14ac:dyDescent="0.2">
      <c r="A5817" t="s">
        <v>4369</v>
      </c>
      <c r="B5817" t="str">
        <f>"17081480607"</f>
        <v>17081480607</v>
      </c>
      <c r="C5817" t="s">
        <v>1</v>
      </c>
    </row>
    <row r="5818" spans="1:3" x14ac:dyDescent="0.2">
      <c r="A5818" t="s">
        <v>4369</v>
      </c>
      <c r="B5818" t="str">
        <f>"15052420034"</f>
        <v>15052420034</v>
      </c>
      <c r="C5818" t="s">
        <v>1</v>
      </c>
    </row>
    <row r="5819" spans="1:3" x14ac:dyDescent="0.2">
      <c r="A5819" t="s">
        <v>4764</v>
      </c>
      <c r="B5819" t="str">
        <f>"15977300588"</f>
        <v>15977300588</v>
      </c>
      <c r="C5819" t="s">
        <v>1</v>
      </c>
    </row>
    <row r="5820" spans="1:3" x14ac:dyDescent="0.2">
      <c r="A5820" t="s">
        <v>4765</v>
      </c>
      <c r="B5820" t="str">
        <f>"18529525250"</f>
        <v>18529525250</v>
      </c>
      <c r="C5820" t="s">
        <v>1</v>
      </c>
    </row>
    <row r="5821" spans="1:3" x14ac:dyDescent="0.2">
      <c r="A5821" t="s">
        <v>4766</v>
      </c>
      <c r="B5821" t="str">
        <f>"18876824194"</f>
        <v>18876824194</v>
      </c>
      <c r="C5821" t="s">
        <v>1</v>
      </c>
    </row>
    <row r="5822" spans="1:3" x14ac:dyDescent="0.2">
      <c r="A5822" t="s">
        <v>4767</v>
      </c>
      <c r="B5822" t="str">
        <f>"15914454076"</f>
        <v>15914454076</v>
      </c>
      <c r="C5822" t="s">
        <v>1</v>
      </c>
    </row>
    <row r="5823" spans="1:3" x14ac:dyDescent="0.2">
      <c r="A5823" t="s">
        <v>4369</v>
      </c>
      <c r="B5823" t="str">
        <f>"17878022060"</f>
        <v>17878022060</v>
      </c>
      <c r="C5823" t="s">
        <v>1</v>
      </c>
    </row>
    <row r="5824" spans="1:3" x14ac:dyDescent="0.2">
      <c r="A5824" t="s">
        <v>4768</v>
      </c>
      <c r="B5824" t="str">
        <f>"18924054810"</f>
        <v>18924054810</v>
      </c>
      <c r="C5824" t="s">
        <v>1</v>
      </c>
    </row>
    <row r="5825" spans="1:3" x14ac:dyDescent="0.2">
      <c r="A5825" t="s">
        <v>4369</v>
      </c>
      <c r="B5825" t="str">
        <f>"13624059193"</f>
        <v>13624059193</v>
      </c>
      <c r="C5825" t="s">
        <v>1</v>
      </c>
    </row>
    <row r="5826" spans="1:3" x14ac:dyDescent="0.2">
      <c r="A5826" t="s">
        <v>4369</v>
      </c>
      <c r="B5826" t="str">
        <f>"15056436232"</f>
        <v>15056436232</v>
      </c>
      <c r="C5826" t="s">
        <v>1</v>
      </c>
    </row>
    <row r="5827" spans="1:3" x14ac:dyDescent="0.2">
      <c r="A5827" t="s">
        <v>4369</v>
      </c>
      <c r="B5827" t="str">
        <f>"15534246742"</f>
        <v>15534246742</v>
      </c>
      <c r="C5827" t="s">
        <v>1</v>
      </c>
    </row>
    <row r="5828" spans="1:3" x14ac:dyDescent="0.2">
      <c r="A5828" t="s">
        <v>4769</v>
      </c>
      <c r="B5828" t="str">
        <f>"18788126042"</f>
        <v>18788126042</v>
      </c>
      <c r="C5828" t="s">
        <v>1</v>
      </c>
    </row>
    <row r="5829" spans="1:3" x14ac:dyDescent="0.2">
      <c r="A5829" t="s">
        <v>4369</v>
      </c>
      <c r="B5829" t="str">
        <f>"18720736076"</f>
        <v>18720736076</v>
      </c>
      <c r="C5829" t="s">
        <v>1</v>
      </c>
    </row>
    <row r="5830" spans="1:3" x14ac:dyDescent="0.2">
      <c r="A5830" t="s">
        <v>4369</v>
      </c>
      <c r="B5830" t="str">
        <f>"15225059098"</f>
        <v>15225059098</v>
      </c>
      <c r="C5830" t="s">
        <v>1</v>
      </c>
    </row>
    <row r="5831" spans="1:3" x14ac:dyDescent="0.2">
      <c r="A5831" t="s">
        <v>4770</v>
      </c>
      <c r="B5831" t="str">
        <f>"15030900112"</f>
        <v>15030900112</v>
      </c>
      <c r="C5831" t="s">
        <v>1</v>
      </c>
    </row>
    <row r="5832" spans="1:3" x14ac:dyDescent="0.2">
      <c r="A5832" t="s">
        <v>4369</v>
      </c>
      <c r="B5832" t="str">
        <f>"17681880577"</f>
        <v>17681880577</v>
      </c>
      <c r="C5832" t="s">
        <v>1</v>
      </c>
    </row>
    <row r="5833" spans="1:3" x14ac:dyDescent="0.2">
      <c r="A5833" t="s">
        <v>4771</v>
      </c>
      <c r="B5833" t="str">
        <f>"18704223208"</f>
        <v>18704223208</v>
      </c>
      <c r="C5833" t="s">
        <v>1</v>
      </c>
    </row>
    <row r="5834" spans="1:3" x14ac:dyDescent="0.2">
      <c r="A5834" t="s">
        <v>4369</v>
      </c>
      <c r="B5834" t="str">
        <f>"18334784672"</f>
        <v>18334784672</v>
      </c>
      <c r="C5834" t="s">
        <v>1</v>
      </c>
    </row>
    <row r="5835" spans="1:3" x14ac:dyDescent="0.2">
      <c r="A5835" t="s">
        <v>4772</v>
      </c>
      <c r="B5835" t="str">
        <f>"13647043373"</f>
        <v>13647043373</v>
      </c>
      <c r="C5835" t="s">
        <v>1</v>
      </c>
    </row>
    <row r="5836" spans="1:3" x14ac:dyDescent="0.2">
      <c r="A5836" t="s">
        <v>4369</v>
      </c>
      <c r="B5836" t="str">
        <f>"15864551911"</f>
        <v>15864551911</v>
      </c>
      <c r="C5836" t="s">
        <v>1</v>
      </c>
    </row>
    <row r="5837" spans="1:3" x14ac:dyDescent="0.2">
      <c r="A5837" t="s">
        <v>4773</v>
      </c>
      <c r="B5837" t="str">
        <f>"13175530815"</f>
        <v>13175530815</v>
      </c>
      <c r="C5837" t="s">
        <v>1</v>
      </c>
    </row>
    <row r="5838" spans="1:3" x14ac:dyDescent="0.2">
      <c r="A5838" t="s">
        <v>4774</v>
      </c>
      <c r="B5838" t="str">
        <f>"18529094397"</f>
        <v>18529094397</v>
      </c>
      <c r="C5838" t="s">
        <v>1</v>
      </c>
    </row>
    <row r="5839" spans="1:3" x14ac:dyDescent="0.2">
      <c r="A5839" t="s">
        <v>4369</v>
      </c>
      <c r="B5839" t="str">
        <f>"13072588132"</f>
        <v>13072588132</v>
      </c>
      <c r="C5839" t="s">
        <v>1</v>
      </c>
    </row>
    <row r="5840" spans="1:3" x14ac:dyDescent="0.2">
      <c r="A5840" t="s">
        <v>4775</v>
      </c>
      <c r="B5840" t="str">
        <f>"15329095153"</f>
        <v>15329095153</v>
      </c>
      <c r="C5840" t="s">
        <v>1</v>
      </c>
    </row>
    <row r="5841" spans="1:3" x14ac:dyDescent="0.2">
      <c r="A5841" t="s">
        <v>4369</v>
      </c>
      <c r="B5841" t="str">
        <f>"18510276050"</f>
        <v>18510276050</v>
      </c>
      <c r="C5841" t="s">
        <v>1</v>
      </c>
    </row>
    <row r="5842" spans="1:3" x14ac:dyDescent="0.2">
      <c r="A5842" t="s">
        <v>4369</v>
      </c>
      <c r="B5842" t="str">
        <f>"17674154535"</f>
        <v>17674154535</v>
      </c>
      <c r="C5842" t="s">
        <v>1</v>
      </c>
    </row>
    <row r="5843" spans="1:3" x14ac:dyDescent="0.2">
      <c r="A5843" t="s">
        <v>4369</v>
      </c>
      <c r="B5843" t="str">
        <f>"13362745396"</f>
        <v>13362745396</v>
      </c>
      <c r="C5843" t="s">
        <v>1</v>
      </c>
    </row>
    <row r="5844" spans="1:3" x14ac:dyDescent="0.2">
      <c r="A5844" t="s">
        <v>4369</v>
      </c>
      <c r="B5844" t="str">
        <f>"18057752189"</f>
        <v>18057752189</v>
      </c>
      <c r="C5844" t="s">
        <v>1</v>
      </c>
    </row>
    <row r="5845" spans="1:3" x14ac:dyDescent="0.2">
      <c r="A5845" t="s">
        <v>4776</v>
      </c>
      <c r="B5845" t="str">
        <f>"18859099721"</f>
        <v>18859099721</v>
      </c>
      <c r="C5845" t="s">
        <v>1</v>
      </c>
    </row>
    <row r="5846" spans="1:3" x14ac:dyDescent="0.2">
      <c r="A5846" t="s">
        <v>4369</v>
      </c>
      <c r="B5846" t="str">
        <f>"17614364814"</f>
        <v>17614364814</v>
      </c>
      <c r="C5846" t="s">
        <v>1</v>
      </c>
    </row>
    <row r="5847" spans="1:3" x14ac:dyDescent="0.2">
      <c r="A5847" t="s">
        <v>4777</v>
      </c>
      <c r="B5847" t="str">
        <f>"15730016294"</f>
        <v>15730016294</v>
      </c>
      <c r="C5847" t="s">
        <v>1</v>
      </c>
    </row>
    <row r="5848" spans="1:3" x14ac:dyDescent="0.2">
      <c r="A5848" t="s">
        <v>4369</v>
      </c>
      <c r="B5848" t="str">
        <f>"15096748913"</f>
        <v>15096748913</v>
      </c>
      <c r="C5848" t="s">
        <v>1</v>
      </c>
    </row>
    <row r="5849" spans="1:3" x14ac:dyDescent="0.2">
      <c r="A5849" t="s">
        <v>4778</v>
      </c>
      <c r="B5849" t="str">
        <f>"15555582624"</f>
        <v>15555582624</v>
      </c>
      <c r="C5849" t="s">
        <v>1</v>
      </c>
    </row>
    <row r="5850" spans="1:3" x14ac:dyDescent="0.2">
      <c r="A5850" t="s">
        <v>4369</v>
      </c>
      <c r="B5850" t="str">
        <f>"13797753795"</f>
        <v>13797753795</v>
      </c>
      <c r="C5850" t="s">
        <v>1</v>
      </c>
    </row>
    <row r="5851" spans="1:3" x14ac:dyDescent="0.2">
      <c r="A5851" t="s">
        <v>4369</v>
      </c>
      <c r="B5851" t="str">
        <f>"18404356199"</f>
        <v>18404356199</v>
      </c>
      <c r="C5851" t="s">
        <v>1</v>
      </c>
    </row>
    <row r="5852" spans="1:3" x14ac:dyDescent="0.2">
      <c r="A5852" t="s">
        <v>4369</v>
      </c>
      <c r="B5852" t="str">
        <f>"15517764932"</f>
        <v>15517764932</v>
      </c>
      <c r="C5852" t="s">
        <v>1</v>
      </c>
    </row>
    <row r="5853" spans="1:3" x14ac:dyDescent="0.2">
      <c r="A5853" t="s">
        <v>4369</v>
      </c>
      <c r="B5853" t="str">
        <f>"17850008205"</f>
        <v>17850008205</v>
      </c>
      <c r="C5853" t="s">
        <v>1</v>
      </c>
    </row>
    <row r="5854" spans="1:3" x14ac:dyDescent="0.2">
      <c r="A5854" t="s">
        <v>4779</v>
      </c>
      <c r="B5854" t="str">
        <f>"15983391224"</f>
        <v>15983391224</v>
      </c>
      <c r="C5854" t="s">
        <v>1</v>
      </c>
    </row>
    <row r="5855" spans="1:3" x14ac:dyDescent="0.2">
      <c r="A5855" t="s">
        <v>4780</v>
      </c>
      <c r="B5855" t="str">
        <f>"18700341437"</f>
        <v>18700341437</v>
      </c>
      <c r="C5855" t="s">
        <v>1</v>
      </c>
    </row>
    <row r="5856" spans="1:3" x14ac:dyDescent="0.2">
      <c r="A5856" t="s">
        <v>4781</v>
      </c>
      <c r="B5856" t="str">
        <f>"18774357671"</f>
        <v>18774357671</v>
      </c>
      <c r="C5856" t="s">
        <v>1</v>
      </c>
    </row>
    <row r="5857" spans="1:3" x14ac:dyDescent="0.2">
      <c r="A5857" t="s">
        <v>4782</v>
      </c>
      <c r="B5857" t="str">
        <f>"15735657628"</f>
        <v>15735657628</v>
      </c>
      <c r="C5857" t="s">
        <v>1</v>
      </c>
    </row>
    <row r="5858" spans="1:3" x14ac:dyDescent="0.2">
      <c r="A5858" t="s">
        <v>4783</v>
      </c>
      <c r="B5858" t="str">
        <f>"15815149265"</f>
        <v>15815149265</v>
      </c>
      <c r="C5858" t="s">
        <v>1</v>
      </c>
    </row>
    <row r="5859" spans="1:3" x14ac:dyDescent="0.2">
      <c r="A5859" t="s">
        <v>4369</v>
      </c>
      <c r="B5859" t="str">
        <f>"15377170337"</f>
        <v>15377170337</v>
      </c>
      <c r="C5859" t="s">
        <v>1</v>
      </c>
    </row>
    <row r="5860" spans="1:3" x14ac:dyDescent="0.2">
      <c r="A5860" t="s">
        <v>4784</v>
      </c>
      <c r="B5860" t="str">
        <f>"15548993780"</f>
        <v>15548993780</v>
      </c>
      <c r="C5860" t="s">
        <v>1</v>
      </c>
    </row>
    <row r="5861" spans="1:3" x14ac:dyDescent="0.2">
      <c r="A5861" t="s">
        <v>4785</v>
      </c>
      <c r="B5861" t="str">
        <f>"15398092393"</f>
        <v>15398092393</v>
      </c>
      <c r="C5861" t="s">
        <v>1</v>
      </c>
    </row>
    <row r="5862" spans="1:3" x14ac:dyDescent="0.2">
      <c r="A5862" t="s">
        <v>4369</v>
      </c>
      <c r="B5862" t="str">
        <f>"15869412765"</f>
        <v>15869412765</v>
      </c>
      <c r="C5862" t="s">
        <v>1</v>
      </c>
    </row>
    <row r="5863" spans="1:3" x14ac:dyDescent="0.2">
      <c r="A5863" t="s">
        <v>4786</v>
      </c>
      <c r="B5863" t="str">
        <f>"17315653610"</f>
        <v>17315653610</v>
      </c>
      <c r="C5863" t="s">
        <v>1</v>
      </c>
    </row>
    <row r="5864" spans="1:3" x14ac:dyDescent="0.2">
      <c r="A5864" t="s">
        <v>4369</v>
      </c>
      <c r="B5864" t="str">
        <f>"13468699876"</f>
        <v>13468699876</v>
      </c>
      <c r="C5864" t="s">
        <v>1</v>
      </c>
    </row>
    <row r="5865" spans="1:3" x14ac:dyDescent="0.2">
      <c r="A5865" t="s">
        <v>4369</v>
      </c>
      <c r="B5865" t="str">
        <f>"13473191234"</f>
        <v>13473191234</v>
      </c>
      <c r="C5865" t="s">
        <v>1</v>
      </c>
    </row>
    <row r="5866" spans="1:3" x14ac:dyDescent="0.2">
      <c r="A5866" t="s">
        <v>4787</v>
      </c>
      <c r="B5866" t="str">
        <f>"17608315351"</f>
        <v>17608315351</v>
      </c>
      <c r="C5866" t="s">
        <v>1</v>
      </c>
    </row>
    <row r="5867" spans="1:3" x14ac:dyDescent="0.2">
      <c r="A5867" t="s">
        <v>4369</v>
      </c>
      <c r="B5867" t="str">
        <f>"15861764777"</f>
        <v>15861764777</v>
      </c>
      <c r="C5867" t="s">
        <v>1</v>
      </c>
    </row>
    <row r="5868" spans="1:3" x14ac:dyDescent="0.2">
      <c r="A5868" t="s">
        <v>4369</v>
      </c>
      <c r="B5868" t="str">
        <f>"18239961417"</f>
        <v>18239961417</v>
      </c>
      <c r="C5868" t="s">
        <v>1</v>
      </c>
    </row>
    <row r="5869" spans="1:3" x14ac:dyDescent="0.2">
      <c r="A5869" t="s">
        <v>4369</v>
      </c>
      <c r="B5869" t="str">
        <f>"18389425296"</f>
        <v>18389425296</v>
      </c>
      <c r="C5869" t="s">
        <v>1</v>
      </c>
    </row>
    <row r="5870" spans="1:3" x14ac:dyDescent="0.2">
      <c r="A5870" t="s">
        <v>4369</v>
      </c>
      <c r="B5870" t="str">
        <f>"18061285678"</f>
        <v>18061285678</v>
      </c>
      <c r="C5870" t="s">
        <v>1</v>
      </c>
    </row>
    <row r="5871" spans="1:3" x14ac:dyDescent="0.2">
      <c r="A5871" t="s">
        <v>4788</v>
      </c>
      <c r="B5871" t="str">
        <f>"13819257914"</f>
        <v>13819257914</v>
      </c>
      <c r="C5871" t="s">
        <v>1</v>
      </c>
    </row>
    <row r="5872" spans="1:3" x14ac:dyDescent="0.2">
      <c r="A5872" t="s">
        <v>4789</v>
      </c>
      <c r="B5872" t="str">
        <f>"18863623958"</f>
        <v>18863623958</v>
      </c>
      <c r="C5872" t="s">
        <v>1</v>
      </c>
    </row>
    <row r="5873" spans="1:3" x14ac:dyDescent="0.2">
      <c r="A5873" t="s">
        <v>4790</v>
      </c>
      <c r="B5873" t="str">
        <f>"13988080511"</f>
        <v>13988080511</v>
      </c>
      <c r="C5873" t="s">
        <v>1</v>
      </c>
    </row>
    <row r="5874" spans="1:3" x14ac:dyDescent="0.2">
      <c r="A5874" t="s">
        <v>4791</v>
      </c>
      <c r="B5874" t="str">
        <f>"18741089210"</f>
        <v>18741089210</v>
      </c>
      <c r="C5874" t="s">
        <v>1</v>
      </c>
    </row>
    <row r="5875" spans="1:3" x14ac:dyDescent="0.2">
      <c r="A5875" t="s">
        <v>4792</v>
      </c>
      <c r="B5875" t="str">
        <f>"13234657002"</f>
        <v>13234657002</v>
      </c>
      <c r="C5875" t="s">
        <v>1</v>
      </c>
    </row>
    <row r="5876" spans="1:3" x14ac:dyDescent="0.2">
      <c r="A5876" t="s">
        <v>4369</v>
      </c>
      <c r="B5876" t="str">
        <f>"18459780313"</f>
        <v>18459780313</v>
      </c>
      <c r="C5876" t="s">
        <v>1</v>
      </c>
    </row>
    <row r="5877" spans="1:3" x14ac:dyDescent="0.2">
      <c r="A5877" t="s">
        <v>4369</v>
      </c>
      <c r="B5877" t="str">
        <f>"18616215977"</f>
        <v>18616215977</v>
      </c>
      <c r="C5877" t="s">
        <v>1</v>
      </c>
    </row>
    <row r="5878" spans="1:3" x14ac:dyDescent="0.2">
      <c r="A5878" t="s">
        <v>4369</v>
      </c>
      <c r="B5878" t="str">
        <f>"13903425218"</f>
        <v>13903425218</v>
      </c>
      <c r="C5878" t="s">
        <v>1</v>
      </c>
    </row>
    <row r="5879" spans="1:3" x14ac:dyDescent="0.2">
      <c r="A5879" t="s">
        <v>4369</v>
      </c>
      <c r="B5879" t="str">
        <f>"13959214248"</f>
        <v>13959214248</v>
      </c>
      <c r="C5879" t="s">
        <v>1</v>
      </c>
    </row>
    <row r="5880" spans="1:3" x14ac:dyDescent="0.2">
      <c r="A5880" t="s">
        <v>4369</v>
      </c>
      <c r="B5880" t="str">
        <f>"18682516766"</f>
        <v>18682516766</v>
      </c>
      <c r="C5880" t="s">
        <v>1</v>
      </c>
    </row>
    <row r="5881" spans="1:3" x14ac:dyDescent="0.2">
      <c r="A5881" t="s">
        <v>4369</v>
      </c>
      <c r="B5881" t="str">
        <f>"13147895094"</f>
        <v>13147895094</v>
      </c>
      <c r="C5881" t="s">
        <v>1</v>
      </c>
    </row>
    <row r="5882" spans="1:3" x14ac:dyDescent="0.2">
      <c r="A5882" t="s">
        <v>4369</v>
      </c>
      <c r="B5882" t="str">
        <f>"18593881166"</f>
        <v>18593881166</v>
      </c>
      <c r="C5882" t="s">
        <v>1</v>
      </c>
    </row>
    <row r="5883" spans="1:3" x14ac:dyDescent="0.2">
      <c r="A5883" t="s">
        <v>4793</v>
      </c>
      <c r="B5883" t="str">
        <f>"15132310707"</f>
        <v>15132310707</v>
      </c>
      <c r="C5883" t="s">
        <v>1</v>
      </c>
    </row>
    <row r="5884" spans="1:3" x14ac:dyDescent="0.2">
      <c r="A5884" t="s">
        <v>4794</v>
      </c>
      <c r="B5884" t="str">
        <f>"15877885277"</f>
        <v>15877885277</v>
      </c>
      <c r="C5884" t="s">
        <v>1</v>
      </c>
    </row>
    <row r="5885" spans="1:3" x14ac:dyDescent="0.2">
      <c r="A5885" t="s">
        <v>4369</v>
      </c>
      <c r="B5885" t="str">
        <f>"15186373889"</f>
        <v>15186373889</v>
      </c>
      <c r="C5885" t="s">
        <v>1</v>
      </c>
    </row>
    <row r="5886" spans="1:3" x14ac:dyDescent="0.2">
      <c r="A5886" t="s">
        <v>4795</v>
      </c>
      <c r="B5886" t="str">
        <f>"17603315793"</f>
        <v>17603315793</v>
      </c>
      <c r="C5886" t="s">
        <v>1</v>
      </c>
    </row>
    <row r="5887" spans="1:3" x14ac:dyDescent="0.2">
      <c r="A5887" t="s">
        <v>4369</v>
      </c>
      <c r="B5887" t="str">
        <f>"13847055764"</f>
        <v>13847055764</v>
      </c>
      <c r="C5887" t="s">
        <v>1</v>
      </c>
    </row>
    <row r="5888" spans="1:3" x14ac:dyDescent="0.2">
      <c r="A5888" t="s">
        <v>4369</v>
      </c>
      <c r="B5888" t="str">
        <f>"13944820545"</f>
        <v>13944820545</v>
      </c>
      <c r="C5888" t="s">
        <v>1</v>
      </c>
    </row>
    <row r="5889" spans="1:3" x14ac:dyDescent="0.2">
      <c r="A5889" t="s">
        <v>4369</v>
      </c>
      <c r="B5889" t="str">
        <f>"13697006291"</f>
        <v>13697006291</v>
      </c>
      <c r="C5889" t="s">
        <v>1</v>
      </c>
    </row>
    <row r="5890" spans="1:3" x14ac:dyDescent="0.2">
      <c r="A5890" t="s">
        <v>4369</v>
      </c>
      <c r="B5890" t="str">
        <f>"17718069253"</f>
        <v>17718069253</v>
      </c>
      <c r="C5890" t="s">
        <v>1</v>
      </c>
    </row>
    <row r="5891" spans="1:3" x14ac:dyDescent="0.2">
      <c r="A5891" t="s">
        <v>4369</v>
      </c>
      <c r="B5891" t="str">
        <f>"15239512418"</f>
        <v>15239512418</v>
      </c>
      <c r="C5891" t="s">
        <v>1</v>
      </c>
    </row>
    <row r="5892" spans="1:3" x14ac:dyDescent="0.2">
      <c r="A5892" t="s">
        <v>4369</v>
      </c>
      <c r="B5892" t="str">
        <f>"18754504170"</f>
        <v>18754504170</v>
      </c>
      <c r="C5892" t="s">
        <v>1</v>
      </c>
    </row>
    <row r="5893" spans="1:3" x14ac:dyDescent="0.2">
      <c r="A5893" t="s">
        <v>4796</v>
      </c>
      <c r="B5893" t="str">
        <f>"18166894704"</f>
        <v>18166894704</v>
      </c>
      <c r="C5893" t="s">
        <v>1</v>
      </c>
    </row>
    <row r="5894" spans="1:3" x14ac:dyDescent="0.2">
      <c r="A5894" t="s">
        <v>4369</v>
      </c>
      <c r="B5894" t="str">
        <f>"15064575702"</f>
        <v>15064575702</v>
      </c>
      <c r="C5894" t="s">
        <v>1</v>
      </c>
    </row>
    <row r="5895" spans="1:3" x14ac:dyDescent="0.2">
      <c r="A5895" t="s">
        <v>4369</v>
      </c>
      <c r="B5895" t="str">
        <f>"18040599144"</f>
        <v>18040599144</v>
      </c>
      <c r="C5895" t="s">
        <v>1</v>
      </c>
    </row>
    <row r="5896" spans="1:3" x14ac:dyDescent="0.2">
      <c r="A5896" t="s">
        <v>4369</v>
      </c>
      <c r="B5896" t="str">
        <f>"18587368712"</f>
        <v>18587368712</v>
      </c>
      <c r="C5896" t="s">
        <v>1</v>
      </c>
    </row>
    <row r="5897" spans="1:3" x14ac:dyDescent="0.2">
      <c r="A5897" t="s">
        <v>4797</v>
      </c>
      <c r="B5897" t="str">
        <f>"18350117139"</f>
        <v>18350117139</v>
      </c>
      <c r="C5897" t="s">
        <v>1</v>
      </c>
    </row>
    <row r="5898" spans="1:3" x14ac:dyDescent="0.2">
      <c r="A5898" t="s">
        <v>4798</v>
      </c>
      <c r="B5898" t="str">
        <f>"15166922961"</f>
        <v>15166922961</v>
      </c>
      <c r="C5898" t="s">
        <v>1</v>
      </c>
    </row>
    <row r="5899" spans="1:3" x14ac:dyDescent="0.2">
      <c r="A5899" t="s">
        <v>4369</v>
      </c>
      <c r="B5899" t="str">
        <f>"18006383123"</f>
        <v>18006383123</v>
      </c>
      <c r="C5899" t="s">
        <v>1</v>
      </c>
    </row>
    <row r="5900" spans="1:3" x14ac:dyDescent="0.2">
      <c r="A5900" t="s">
        <v>4799</v>
      </c>
      <c r="B5900" t="str">
        <f>"13592796393"</f>
        <v>13592796393</v>
      </c>
      <c r="C5900" t="s">
        <v>1</v>
      </c>
    </row>
    <row r="5901" spans="1:3" x14ac:dyDescent="0.2">
      <c r="A5901" t="s">
        <v>4369</v>
      </c>
      <c r="B5901" t="str">
        <f>"18162437713"</f>
        <v>18162437713</v>
      </c>
      <c r="C5901" t="s">
        <v>1</v>
      </c>
    </row>
    <row r="5902" spans="1:3" x14ac:dyDescent="0.2">
      <c r="A5902" t="s">
        <v>4800</v>
      </c>
      <c r="B5902" t="str">
        <f>"15774090386"</f>
        <v>15774090386</v>
      </c>
      <c r="C5902" t="s">
        <v>1</v>
      </c>
    </row>
    <row r="5903" spans="1:3" x14ac:dyDescent="0.2">
      <c r="A5903" t="s">
        <v>4801</v>
      </c>
      <c r="B5903" t="str">
        <f>"18250287396"</f>
        <v>18250287396</v>
      </c>
      <c r="C5903" t="s">
        <v>1</v>
      </c>
    </row>
    <row r="5904" spans="1:3" x14ac:dyDescent="0.2">
      <c r="A5904" t="s">
        <v>4369</v>
      </c>
      <c r="B5904" t="str">
        <f>"13578509671"</f>
        <v>13578509671</v>
      </c>
      <c r="C5904" t="s">
        <v>1</v>
      </c>
    </row>
    <row r="5905" spans="1:3" x14ac:dyDescent="0.2">
      <c r="A5905" t="s">
        <v>4369</v>
      </c>
      <c r="B5905" t="str">
        <f>"18607619362"</f>
        <v>18607619362</v>
      </c>
      <c r="C5905" t="s">
        <v>1</v>
      </c>
    </row>
    <row r="5906" spans="1:3" x14ac:dyDescent="0.2">
      <c r="A5906" t="s">
        <v>4802</v>
      </c>
      <c r="B5906" t="str">
        <f>"13415023487"</f>
        <v>13415023487</v>
      </c>
      <c r="C5906" t="s">
        <v>1</v>
      </c>
    </row>
    <row r="5907" spans="1:3" x14ac:dyDescent="0.2">
      <c r="A5907" t="s">
        <v>4369</v>
      </c>
      <c r="B5907" t="str">
        <f>"15252201163"</f>
        <v>15252201163</v>
      </c>
      <c r="C5907" t="s">
        <v>1</v>
      </c>
    </row>
    <row r="5908" spans="1:3" x14ac:dyDescent="0.2">
      <c r="A5908" t="s">
        <v>4369</v>
      </c>
      <c r="B5908" t="str">
        <f>"13930267600"</f>
        <v>13930267600</v>
      </c>
      <c r="C5908" t="s">
        <v>1</v>
      </c>
    </row>
    <row r="5909" spans="1:3" x14ac:dyDescent="0.2">
      <c r="A5909" t="s">
        <v>4803</v>
      </c>
      <c r="B5909" t="str">
        <f>"15108162497"</f>
        <v>15108162497</v>
      </c>
      <c r="C5909" t="s">
        <v>1</v>
      </c>
    </row>
    <row r="5910" spans="1:3" x14ac:dyDescent="0.2">
      <c r="A5910" t="s">
        <v>4804</v>
      </c>
      <c r="B5910" t="str">
        <f>"13858453077"</f>
        <v>13858453077</v>
      </c>
      <c r="C5910" t="s">
        <v>1</v>
      </c>
    </row>
    <row r="5911" spans="1:3" x14ac:dyDescent="0.2">
      <c r="A5911" t="s">
        <v>4369</v>
      </c>
      <c r="B5911" t="str">
        <f>"18193410439"</f>
        <v>18193410439</v>
      </c>
      <c r="C5911" t="s">
        <v>1</v>
      </c>
    </row>
    <row r="5912" spans="1:3" x14ac:dyDescent="0.2">
      <c r="A5912" t="s">
        <v>4805</v>
      </c>
      <c r="B5912" t="str">
        <f>"13952100842"</f>
        <v>13952100842</v>
      </c>
      <c r="C5912" t="s">
        <v>1</v>
      </c>
    </row>
    <row r="5913" spans="1:3" x14ac:dyDescent="0.2">
      <c r="A5913" t="s">
        <v>4369</v>
      </c>
      <c r="B5913" t="str">
        <f>"18457919569"</f>
        <v>18457919569</v>
      </c>
      <c r="C5913" t="s">
        <v>1</v>
      </c>
    </row>
    <row r="5914" spans="1:3" x14ac:dyDescent="0.2">
      <c r="A5914" t="s">
        <v>4806</v>
      </c>
      <c r="B5914" t="str">
        <f>"13068240379"</f>
        <v>13068240379</v>
      </c>
      <c r="C5914" t="s">
        <v>1</v>
      </c>
    </row>
    <row r="5915" spans="1:3" x14ac:dyDescent="0.2">
      <c r="A5915" t="s">
        <v>4807</v>
      </c>
      <c r="B5915" t="str">
        <f>"15855171456"</f>
        <v>15855171456</v>
      </c>
      <c r="C5915" t="s">
        <v>1</v>
      </c>
    </row>
    <row r="5916" spans="1:3" x14ac:dyDescent="0.2">
      <c r="A5916" t="s">
        <v>4808</v>
      </c>
      <c r="B5916" t="str">
        <f>"15866362683"</f>
        <v>15866362683</v>
      </c>
      <c r="C5916" t="s">
        <v>1</v>
      </c>
    </row>
    <row r="5917" spans="1:3" x14ac:dyDescent="0.2">
      <c r="A5917" t="s">
        <v>4809</v>
      </c>
      <c r="B5917" t="str">
        <f>"18878729060"</f>
        <v>18878729060</v>
      </c>
      <c r="C5917" t="s">
        <v>1</v>
      </c>
    </row>
    <row r="5918" spans="1:3" x14ac:dyDescent="0.2">
      <c r="A5918" t="s">
        <v>4369</v>
      </c>
      <c r="B5918" t="str">
        <f>"18603495626"</f>
        <v>18603495626</v>
      </c>
      <c r="C5918" t="s">
        <v>1</v>
      </c>
    </row>
    <row r="5919" spans="1:3" x14ac:dyDescent="0.2">
      <c r="A5919" t="s">
        <v>4810</v>
      </c>
      <c r="B5919" t="str">
        <f>"14737323987"</f>
        <v>14737323987</v>
      </c>
      <c r="C5919" t="s">
        <v>1</v>
      </c>
    </row>
    <row r="5920" spans="1:3" x14ac:dyDescent="0.2">
      <c r="A5920" t="s">
        <v>4811</v>
      </c>
      <c r="B5920" t="str">
        <f>"13266772490"</f>
        <v>13266772490</v>
      </c>
      <c r="C5920" t="s">
        <v>1</v>
      </c>
    </row>
    <row r="5921" spans="1:3" x14ac:dyDescent="0.2">
      <c r="A5921" t="s">
        <v>4369</v>
      </c>
      <c r="B5921" t="str">
        <f>"15537936949"</f>
        <v>15537936949</v>
      </c>
      <c r="C5921" t="s">
        <v>1</v>
      </c>
    </row>
    <row r="5922" spans="1:3" x14ac:dyDescent="0.2">
      <c r="A5922" t="s">
        <v>4812</v>
      </c>
      <c r="B5922" t="str">
        <f>"18545020753"</f>
        <v>18545020753</v>
      </c>
      <c r="C5922" t="s">
        <v>1</v>
      </c>
    </row>
    <row r="5923" spans="1:3" x14ac:dyDescent="0.2">
      <c r="A5923" t="s">
        <v>4813</v>
      </c>
      <c r="B5923" t="str">
        <f>"18625502029"</f>
        <v>18625502029</v>
      </c>
      <c r="C5923" t="s">
        <v>1</v>
      </c>
    </row>
    <row r="5924" spans="1:3" x14ac:dyDescent="0.2">
      <c r="A5924" t="s">
        <v>4814</v>
      </c>
      <c r="B5924" t="str">
        <f>"15813927549"</f>
        <v>15813927549</v>
      </c>
      <c r="C5924" t="s">
        <v>1</v>
      </c>
    </row>
    <row r="5925" spans="1:3" x14ac:dyDescent="0.2">
      <c r="A5925" t="s">
        <v>4815</v>
      </c>
      <c r="B5925" t="str">
        <f>"15751126622"</f>
        <v>15751126622</v>
      </c>
      <c r="C5925" t="s">
        <v>1</v>
      </c>
    </row>
    <row r="5926" spans="1:3" x14ac:dyDescent="0.2">
      <c r="A5926" t="s">
        <v>4369</v>
      </c>
      <c r="B5926" t="str">
        <f>"15252446255"</f>
        <v>15252446255</v>
      </c>
      <c r="C5926" t="s">
        <v>1</v>
      </c>
    </row>
    <row r="5927" spans="1:3" x14ac:dyDescent="0.2">
      <c r="A5927" t="s">
        <v>4816</v>
      </c>
      <c r="B5927" t="str">
        <f>"13953486779"</f>
        <v>13953486779</v>
      </c>
      <c r="C5927" t="s">
        <v>1</v>
      </c>
    </row>
    <row r="5928" spans="1:3" x14ac:dyDescent="0.2">
      <c r="A5928" t="s">
        <v>4369</v>
      </c>
      <c r="B5928" t="str">
        <f>"15118855875"</f>
        <v>15118855875</v>
      </c>
      <c r="C5928" t="s">
        <v>1</v>
      </c>
    </row>
    <row r="5929" spans="1:3" x14ac:dyDescent="0.2">
      <c r="A5929" t="s">
        <v>4817</v>
      </c>
      <c r="B5929" t="str">
        <f>"18667371663"</f>
        <v>18667371663</v>
      </c>
      <c r="C5929" t="s">
        <v>1</v>
      </c>
    </row>
    <row r="5930" spans="1:3" x14ac:dyDescent="0.2">
      <c r="A5930" t="s">
        <v>4818</v>
      </c>
      <c r="B5930" t="str">
        <f>"18451235725"</f>
        <v>18451235725</v>
      </c>
      <c r="C5930" t="s">
        <v>1</v>
      </c>
    </row>
    <row r="5931" spans="1:3" x14ac:dyDescent="0.2">
      <c r="A5931" t="s">
        <v>4369</v>
      </c>
      <c r="B5931" t="str">
        <f>"15162020753"</f>
        <v>15162020753</v>
      </c>
      <c r="C5931" t="s">
        <v>1</v>
      </c>
    </row>
    <row r="5932" spans="1:3" x14ac:dyDescent="0.2">
      <c r="A5932" t="s">
        <v>4819</v>
      </c>
      <c r="B5932" t="str">
        <f>"18253072910"</f>
        <v>18253072910</v>
      </c>
      <c r="C5932" t="s">
        <v>1</v>
      </c>
    </row>
    <row r="5933" spans="1:3" x14ac:dyDescent="0.2">
      <c r="A5933" t="s">
        <v>4820</v>
      </c>
      <c r="B5933" t="str">
        <f>"15161721301"</f>
        <v>15161721301</v>
      </c>
      <c r="C5933" t="s">
        <v>1</v>
      </c>
    </row>
    <row r="5934" spans="1:3" x14ac:dyDescent="0.2">
      <c r="A5934" t="s">
        <v>4821</v>
      </c>
      <c r="B5934" t="str">
        <f>"15889763232"</f>
        <v>15889763232</v>
      </c>
      <c r="C5934" t="s">
        <v>1</v>
      </c>
    </row>
    <row r="5935" spans="1:3" x14ac:dyDescent="0.2">
      <c r="A5935" t="s">
        <v>4369</v>
      </c>
      <c r="B5935" t="str">
        <f>"15897854779"</f>
        <v>15897854779</v>
      </c>
      <c r="C5935" t="s">
        <v>1</v>
      </c>
    </row>
    <row r="5936" spans="1:3" x14ac:dyDescent="0.2">
      <c r="A5936" t="s">
        <v>4822</v>
      </c>
      <c r="B5936" t="str">
        <f>"18533712924"</f>
        <v>18533712924</v>
      </c>
      <c r="C5936" t="s">
        <v>1</v>
      </c>
    </row>
    <row r="5937" spans="1:3" x14ac:dyDescent="0.2">
      <c r="A5937" t="s">
        <v>4823</v>
      </c>
      <c r="B5937" t="str">
        <f>"15940579555"</f>
        <v>15940579555</v>
      </c>
      <c r="C5937" t="s">
        <v>1</v>
      </c>
    </row>
    <row r="5938" spans="1:3" x14ac:dyDescent="0.2">
      <c r="A5938" t="s">
        <v>4824</v>
      </c>
      <c r="B5938" t="str">
        <f>"18506020862"</f>
        <v>18506020862</v>
      </c>
      <c r="C5938" t="s">
        <v>1</v>
      </c>
    </row>
    <row r="5939" spans="1:3" x14ac:dyDescent="0.2">
      <c r="A5939" t="s">
        <v>4369</v>
      </c>
      <c r="B5939" t="str">
        <f>"13192056690"</f>
        <v>13192056690</v>
      </c>
      <c r="C5939" t="s">
        <v>1</v>
      </c>
    </row>
    <row r="5940" spans="1:3" x14ac:dyDescent="0.2">
      <c r="A5940" t="s">
        <v>4369</v>
      </c>
      <c r="B5940" t="str">
        <f>"13808036696"</f>
        <v>13808036696</v>
      </c>
      <c r="C5940" t="s">
        <v>1</v>
      </c>
    </row>
    <row r="5941" spans="1:3" x14ac:dyDescent="0.2">
      <c r="A5941" t="s">
        <v>4369</v>
      </c>
      <c r="B5941" t="str">
        <f>"15935189881"</f>
        <v>15935189881</v>
      </c>
      <c r="C5941" t="s">
        <v>1</v>
      </c>
    </row>
    <row r="5942" spans="1:3" x14ac:dyDescent="0.2">
      <c r="A5942" t="s">
        <v>4369</v>
      </c>
      <c r="B5942" t="str">
        <f>"15046902125"</f>
        <v>15046902125</v>
      </c>
      <c r="C5942" t="s">
        <v>1</v>
      </c>
    </row>
    <row r="5943" spans="1:3" x14ac:dyDescent="0.2">
      <c r="A5943" t="s">
        <v>4369</v>
      </c>
      <c r="B5943" t="str">
        <f>"13322021007"</f>
        <v>13322021007</v>
      </c>
      <c r="C5943" t="s">
        <v>1</v>
      </c>
    </row>
    <row r="5944" spans="1:3" x14ac:dyDescent="0.2">
      <c r="A5944" t="s">
        <v>4825</v>
      </c>
      <c r="B5944" t="str">
        <f>"13011155252"</f>
        <v>13011155252</v>
      </c>
      <c r="C5944" t="s">
        <v>1</v>
      </c>
    </row>
    <row r="5945" spans="1:3" x14ac:dyDescent="0.2">
      <c r="A5945" t="s">
        <v>4826</v>
      </c>
      <c r="B5945" t="str">
        <f>"13113992628"</f>
        <v>13113992628</v>
      </c>
      <c r="C5945" t="s">
        <v>1</v>
      </c>
    </row>
    <row r="5946" spans="1:3" x14ac:dyDescent="0.2">
      <c r="A5946" t="s">
        <v>4827</v>
      </c>
      <c r="B5946" t="str">
        <f>"17326656362"</f>
        <v>17326656362</v>
      </c>
      <c r="C5946" t="s">
        <v>1</v>
      </c>
    </row>
    <row r="5947" spans="1:3" x14ac:dyDescent="0.2">
      <c r="A5947" t="s">
        <v>4828</v>
      </c>
      <c r="B5947" t="str">
        <f>"18111021031"</f>
        <v>18111021031</v>
      </c>
      <c r="C5947" t="s">
        <v>1</v>
      </c>
    </row>
    <row r="5948" spans="1:3" x14ac:dyDescent="0.2">
      <c r="A5948" t="s">
        <v>4369</v>
      </c>
      <c r="B5948" t="str">
        <f>"18664353363"</f>
        <v>18664353363</v>
      </c>
      <c r="C5948" t="s">
        <v>1</v>
      </c>
    </row>
    <row r="5949" spans="1:3" x14ac:dyDescent="0.2">
      <c r="A5949" t="s">
        <v>4829</v>
      </c>
      <c r="B5949" t="str">
        <f>"13733520214"</f>
        <v>13733520214</v>
      </c>
      <c r="C5949" t="s">
        <v>1</v>
      </c>
    </row>
    <row r="5950" spans="1:3" x14ac:dyDescent="0.2">
      <c r="A5950" t="s">
        <v>4369</v>
      </c>
      <c r="B5950" t="str">
        <f>"18712755611"</f>
        <v>18712755611</v>
      </c>
      <c r="C5950" t="s">
        <v>1</v>
      </c>
    </row>
    <row r="5951" spans="1:3" x14ac:dyDescent="0.2">
      <c r="A5951" t="s">
        <v>861</v>
      </c>
      <c r="B5951" t="str">
        <f>"17609064895"</f>
        <v>17609064895</v>
      </c>
      <c r="C5951" t="s">
        <v>1</v>
      </c>
    </row>
    <row r="5952" spans="1:3" x14ac:dyDescent="0.2">
      <c r="A5952" t="s">
        <v>4369</v>
      </c>
      <c r="B5952" t="str">
        <f>"13657400107"</f>
        <v>13657400107</v>
      </c>
      <c r="C5952" t="s">
        <v>1</v>
      </c>
    </row>
    <row r="5953" spans="1:3" x14ac:dyDescent="0.2">
      <c r="A5953" t="s">
        <v>4830</v>
      </c>
      <c r="B5953" t="str">
        <f>"15235483225"</f>
        <v>15235483225</v>
      </c>
      <c r="C5953" t="s">
        <v>1</v>
      </c>
    </row>
    <row r="5954" spans="1:3" x14ac:dyDescent="0.2">
      <c r="A5954" t="s">
        <v>4369</v>
      </c>
      <c r="B5954" t="str">
        <f>"17629170872"</f>
        <v>17629170872</v>
      </c>
      <c r="C5954" t="s">
        <v>1</v>
      </c>
    </row>
    <row r="5955" spans="1:3" x14ac:dyDescent="0.2">
      <c r="A5955" t="s">
        <v>4831</v>
      </c>
      <c r="B5955" t="str">
        <f>"15154218035"</f>
        <v>15154218035</v>
      </c>
      <c r="C5955" t="s">
        <v>1</v>
      </c>
    </row>
    <row r="5956" spans="1:3" x14ac:dyDescent="0.2">
      <c r="A5956" t="s">
        <v>4369</v>
      </c>
      <c r="B5956" t="str">
        <f>"15835866096"</f>
        <v>15835866096</v>
      </c>
      <c r="C5956" t="s">
        <v>1</v>
      </c>
    </row>
    <row r="5957" spans="1:3" x14ac:dyDescent="0.2">
      <c r="A5957" t="s">
        <v>4832</v>
      </c>
      <c r="B5957" t="str">
        <f>"18539775220"</f>
        <v>18539775220</v>
      </c>
      <c r="C5957" t="s">
        <v>1</v>
      </c>
    </row>
    <row r="5958" spans="1:3" x14ac:dyDescent="0.2">
      <c r="A5958" t="s">
        <v>4833</v>
      </c>
      <c r="B5958" t="str">
        <f>"13937493785"</f>
        <v>13937493785</v>
      </c>
      <c r="C5958" t="s">
        <v>1</v>
      </c>
    </row>
    <row r="5959" spans="1:3" x14ac:dyDescent="0.2">
      <c r="A5959" t="s">
        <v>4369</v>
      </c>
      <c r="B5959" t="str">
        <f>"13017421348"</f>
        <v>13017421348</v>
      </c>
      <c r="C5959" t="s">
        <v>1</v>
      </c>
    </row>
    <row r="5960" spans="1:3" x14ac:dyDescent="0.2">
      <c r="A5960" t="s">
        <v>4834</v>
      </c>
      <c r="B5960" t="str">
        <f>"13957960596"</f>
        <v>13957960596</v>
      </c>
      <c r="C5960" t="s">
        <v>1</v>
      </c>
    </row>
    <row r="5961" spans="1:3" x14ac:dyDescent="0.2">
      <c r="A5961" t="s">
        <v>4835</v>
      </c>
      <c r="B5961" t="str">
        <f>"18373209253"</f>
        <v>18373209253</v>
      </c>
      <c r="C5961" t="s">
        <v>1</v>
      </c>
    </row>
    <row r="5962" spans="1:3" x14ac:dyDescent="0.2">
      <c r="A5962" t="s">
        <v>4836</v>
      </c>
      <c r="B5962" t="str">
        <f>"15153561012"</f>
        <v>15153561012</v>
      </c>
      <c r="C5962" t="s">
        <v>1</v>
      </c>
    </row>
    <row r="5963" spans="1:3" x14ac:dyDescent="0.2">
      <c r="A5963" t="s">
        <v>4837</v>
      </c>
      <c r="B5963" t="str">
        <f>"18787282604"</f>
        <v>18787282604</v>
      </c>
      <c r="C5963" t="s">
        <v>1</v>
      </c>
    </row>
    <row r="5964" spans="1:3" x14ac:dyDescent="0.2">
      <c r="A5964" t="s">
        <v>4671</v>
      </c>
      <c r="B5964" t="str">
        <f>"18568101376"</f>
        <v>18568101376</v>
      </c>
      <c r="C5964" t="s">
        <v>1</v>
      </c>
    </row>
    <row r="5965" spans="1:3" x14ac:dyDescent="0.2">
      <c r="A5965" t="s">
        <v>4369</v>
      </c>
      <c r="B5965" t="str">
        <f>"15809153320"</f>
        <v>15809153320</v>
      </c>
      <c r="C5965" t="s">
        <v>1</v>
      </c>
    </row>
    <row r="5966" spans="1:3" x14ac:dyDescent="0.2">
      <c r="A5966" t="s">
        <v>4838</v>
      </c>
      <c r="B5966" t="str">
        <f>"18476352621"</f>
        <v>18476352621</v>
      </c>
      <c r="C5966" t="s">
        <v>1</v>
      </c>
    </row>
    <row r="5967" spans="1:3" x14ac:dyDescent="0.2">
      <c r="A5967" t="s">
        <v>4839</v>
      </c>
      <c r="B5967" t="str">
        <f>"13335247848"</f>
        <v>13335247848</v>
      </c>
      <c r="C5967" t="s">
        <v>1</v>
      </c>
    </row>
    <row r="5968" spans="1:3" x14ac:dyDescent="0.2">
      <c r="A5968" t="s">
        <v>4369</v>
      </c>
      <c r="B5968" t="str">
        <f>"18219971182"</f>
        <v>18219971182</v>
      </c>
      <c r="C5968" t="s">
        <v>1</v>
      </c>
    </row>
    <row r="5969" spans="1:3" x14ac:dyDescent="0.2">
      <c r="A5969" t="s">
        <v>4369</v>
      </c>
      <c r="B5969" t="str">
        <f>"15185195610"</f>
        <v>15185195610</v>
      </c>
      <c r="C5969" t="s">
        <v>1</v>
      </c>
    </row>
    <row r="5970" spans="1:3" x14ac:dyDescent="0.2">
      <c r="A5970" t="s">
        <v>4369</v>
      </c>
      <c r="B5970" t="str">
        <f>"15105449269"</f>
        <v>15105449269</v>
      </c>
      <c r="C5970" t="s">
        <v>1</v>
      </c>
    </row>
    <row r="5971" spans="1:3" x14ac:dyDescent="0.2">
      <c r="A5971" t="s">
        <v>4840</v>
      </c>
      <c r="B5971" t="str">
        <f>"18508805708"</f>
        <v>18508805708</v>
      </c>
      <c r="C5971" t="s">
        <v>1</v>
      </c>
    </row>
    <row r="5972" spans="1:3" x14ac:dyDescent="0.2">
      <c r="A5972" t="s">
        <v>4841</v>
      </c>
      <c r="B5972" t="str">
        <f>"15198645945"</f>
        <v>15198645945</v>
      </c>
      <c r="C5972" t="s">
        <v>1</v>
      </c>
    </row>
    <row r="5973" spans="1:3" x14ac:dyDescent="0.2">
      <c r="A5973" t="s">
        <v>4842</v>
      </c>
      <c r="B5973" t="str">
        <f>"18712389001"</f>
        <v>18712389001</v>
      </c>
      <c r="C5973" t="s">
        <v>1</v>
      </c>
    </row>
    <row r="5974" spans="1:3" x14ac:dyDescent="0.2">
      <c r="A5974" t="s">
        <v>4843</v>
      </c>
      <c r="B5974" t="str">
        <f>"15247551727"</f>
        <v>15247551727</v>
      </c>
      <c r="C5974" t="s">
        <v>1</v>
      </c>
    </row>
    <row r="5975" spans="1:3" x14ac:dyDescent="0.2">
      <c r="A5975" t="s">
        <v>4369</v>
      </c>
      <c r="B5975" t="str">
        <f>"15009900680"</f>
        <v>15009900680</v>
      </c>
      <c r="C5975" t="s">
        <v>1</v>
      </c>
    </row>
    <row r="5976" spans="1:3" x14ac:dyDescent="0.2">
      <c r="A5976" t="s">
        <v>4369</v>
      </c>
      <c r="B5976" t="str">
        <f>"18907281544"</f>
        <v>18907281544</v>
      </c>
      <c r="C5976" t="s">
        <v>1</v>
      </c>
    </row>
    <row r="5977" spans="1:3" x14ac:dyDescent="0.2">
      <c r="A5977" t="s">
        <v>4369</v>
      </c>
      <c r="B5977" t="str">
        <f>"18476308499"</f>
        <v>18476308499</v>
      </c>
      <c r="C5977" t="s">
        <v>1</v>
      </c>
    </row>
    <row r="5978" spans="1:3" x14ac:dyDescent="0.2">
      <c r="A5978" t="s">
        <v>4844</v>
      </c>
      <c r="B5978" t="str">
        <f>"13186270588"</f>
        <v>13186270588</v>
      </c>
      <c r="C5978" t="s">
        <v>1</v>
      </c>
    </row>
    <row r="5979" spans="1:3" x14ac:dyDescent="0.2">
      <c r="A5979" t="s">
        <v>4369</v>
      </c>
      <c r="B5979" t="str">
        <f>"18888717018"</f>
        <v>18888717018</v>
      </c>
      <c r="C5979" t="s">
        <v>1</v>
      </c>
    </row>
    <row r="5980" spans="1:3" x14ac:dyDescent="0.2">
      <c r="A5980" t="s">
        <v>4369</v>
      </c>
      <c r="B5980" t="str">
        <f>"18932550315"</f>
        <v>18932550315</v>
      </c>
      <c r="C5980" t="s">
        <v>1</v>
      </c>
    </row>
    <row r="5981" spans="1:3" x14ac:dyDescent="0.2">
      <c r="A5981" t="s">
        <v>4369</v>
      </c>
      <c r="B5981" t="str">
        <f>"13522428853"</f>
        <v>13522428853</v>
      </c>
      <c r="C5981" t="s">
        <v>1</v>
      </c>
    </row>
    <row r="5982" spans="1:3" x14ac:dyDescent="0.2">
      <c r="A5982" t="s">
        <v>4845</v>
      </c>
      <c r="B5982" t="str">
        <f>"13786630360"</f>
        <v>13786630360</v>
      </c>
      <c r="C5982" t="s">
        <v>1</v>
      </c>
    </row>
    <row r="5983" spans="1:3" x14ac:dyDescent="0.2">
      <c r="A5983" t="s">
        <v>4369</v>
      </c>
      <c r="B5983" t="str">
        <f>"15014995230"</f>
        <v>15014995230</v>
      </c>
      <c r="C5983" t="s">
        <v>1</v>
      </c>
    </row>
    <row r="5984" spans="1:3" x14ac:dyDescent="0.2">
      <c r="A5984" t="s">
        <v>4846</v>
      </c>
      <c r="B5984" t="str">
        <f>"15181450482"</f>
        <v>15181450482</v>
      </c>
      <c r="C5984" t="s">
        <v>1</v>
      </c>
    </row>
    <row r="5985" spans="1:3" x14ac:dyDescent="0.2">
      <c r="A5985" t="s">
        <v>4369</v>
      </c>
      <c r="B5985" t="str">
        <f>"18245770710"</f>
        <v>18245770710</v>
      </c>
      <c r="C5985" t="s">
        <v>1</v>
      </c>
    </row>
    <row r="5986" spans="1:3" x14ac:dyDescent="0.2">
      <c r="A5986" t="s">
        <v>4369</v>
      </c>
      <c r="B5986" t="str">
        <f>"15296361085"</f>
        <v>15296361085</v>
      </c>
      <c r="C5986" t="s">
        <v>1</v>
      </c>
    </row>
    <row r="5987" spans="1:3" x14ac:dyDescent="0.2">
      <c r="A5987" t="s">
        <v>4369</v>
      </c>
      <c r="B5987" t="str">
        <f>"15266529617"</f>
        <v>15266529617</v>
      </c>
      <c r="C5987" t="s">
        <v>1</v>
      </c>
    </row>
    <row r="5988" spans="1:3" x14ac:dyDescent="0.2">
      <c r="A5988" t="s">
        <v>4369</v>
      </c>
      <c r="B5988" t="str">
        <f>"15078520915"</f>
        <v>15078520915</v>
      </c>
      <c r="C5988" t="s">
        <v>1</v>
      </c>
    </row>
    <row r="5989" spans="1:3" x14ac:dyDescent="0.2">
      <c r="A5989" t="s">
        <v>4847</v>
      </c>
      <c r="B5989" t="str">
        <f>"13756444591"</f>
        <v>13756444591</v>
      </c>
      <c r="C5989" t="s">
        <v>1</v>
      </c>
    </row>
    <row r="5990" spans="1:3" x14ac:dyDescent="0.2">
      <c r="A5990" t="s">
        <v>4369</v>
      </c>
      <c r="B5990" t="str">
        <f>"15541743593"</f>
        <v>15541743593</v>
      </c>
      <c r="C5990" t="s">
        <v>1</v>
      </c>
    </row>
    <row r="5991" spans="1:3" x14ac:dyDescent="0.2">
      <c r="A5991" t="s">
        <v>4848</v>
      </c>
      <c r="B5991" t="str">
        <f>"13903480343"</f>
        <v>13903480343</v>
      </c>
      <c r="C5991" t="s">
        <v>1</v>
      </c>
    </row>
    <row r="5992" spans="1:3" x14ac:dyDescent="0.2">
      <c r="A5992" t="s">
        <v>4849</v>
      </c>
      <c r="B5992" t="str">
        <f>"18216847240"</f>
        <v>18216847240</v>
      </c>
      <c r="C5992" t="s">
        <v>1</v>
      </c>
    </row>
    <row r="5993" spans="1:3" x14ac:dyDescent="0.2">
      <c r="A5993" t="s">
        <v>2885</v>
      </c>
      <c r="B5993" t="str">
        <f>"15232370890"</f>
        <v>15232370890</v>
      </c>
      <c r="C5993" t="s">
        <v>1</v>
      </c>
    </row>
    <row r="5994" spans="1:3" x14ac:dyDescent="0.2">
      <c r="A5994" t="s">
        <v>4369</v>
      </c>
      <c r="B5994" t="str">
        <f>"15019300948"</f>
        <v>15019300948</v>
      </c>
      <c r="C5994" t="s">
        <v>1</v>
      </c>
    </row>
    <row r="5995" spans="1:3" x14ac:dyDescent="0.2">
      <c r="A5995" t="s">
        <v>4369</v>
      </c>
      <c r="B5995" t="str">
        <f>"15201467609"</f>
        <v>15201467609</v>
      </c>
      <c r="C5995" t="s">
        <v>1</v>
      </c>
    </row>
    <row r="5996" spans="1:3" x14ac:dyDescent="0.2">
      <c r="A5996" t="s">
        <v>4850</v>
      </c>
      <c r="B5996" t="str">
        <f>"15111091955"</f>
        <v>15111091955</v>
      </c>
      <c r="C5996" t="s">
        <v>1</v>
      </c>
    </row>
    <row r="5997" spans="1:3" x14ac:dyDescent="0.2">
      <c r="A5997" t="s">
        <v>4369</v>
      </c>
      <c r="B5997" t="str">
        <f>"13558563721"</f>
        <v>13558563721</v>
      </c>
      <c r="C5997" t="s">
        <v>1</v>
      </c>
    </row>
    <row r="5998" spans="1:3" x14ac:dyDescent="0.2">
      <c r="A5998" t="s">
        <v>4851</v>
      </c>
      <c r="B5998" t="str">
        <f>"15835250821"</f>
        <v>15835250821</v>
      </c>
      <c r="C5998" t="s">
        <v>1</v>
      </c>
    </row>
    <row r="5999" spans="1:3" x14ac:dyDescent="0.2">
      <c r="A5999" t="s">
        <v>4852</v>
      </c>
      <c r="B5999" t="str">
        <f>"13168102351"</f>
        <v>13168102351</v>
      </c>
      <c r="C5999" t="s">
        <v>1</v>
      </c>
    </row>
    <row r="6000" spans="1:3" x14ac:dyDescent="0.2">
      <c r="A6000" t="s">
        <v>4369</v>
      </c>
      <c r="B6000" t="str">
        <f>"18929602293"</f>
        <v>18929602293</v>
      </c>
      <c r="C6000" t="s">
        <v>1</v>
      </c>
    </row>
    <row r="6001" spans="1:3" x14ac:dyDescent="0.2">
      <c r="A6001" t="s">
        <v>4369</v>
      </c>
      <c r="B6001" t="str">
        <f>"15970310896"</f>
        <v>15970310896</v>
      </c>
      <c r="C6001" t="s">
        <v>1</v>
      </c>
    </row>
    <row r="6002" spans="1:3" x14ac:dyDescent="0.2">
      <c r="A6002" t="s">
        <v>4853</v>
      </c>
      <c r="B6002" t="str">
        <f>"13664900724"</f>
        <v>13664900724</v>
      </c>
      <c r="C6002" t="s">
        <v>1</v>
      </c>
    </row>
    <row r="6003" spans="1:3" x14ac:dyDescent="0.2">
      <c r="A6003" t="s">
        <v>4369</v>
      </c>
      <c r="B6003" t="str">
        <f>"13070725601"</f>
        <v>13070725601</v>
      </c>
      <c r="C6003" t="s">
        <v>1</v>
      </c>
    </row>
    <row r="6004" spans="1:3" x14ac:dyDescent="0.2">
      <c r="A6004" t="s">
        <v>4369</v>
      </c>
      <c r="B6004" t="str">
        <f>"15244551380"</f>
        <v>15244551380</v>
      </c>
      <c r="C6004" t="s">
        <v>1</v>
      </c>
    </row>
    <row r="6005" spans="1:3" x14ac:dyDescent="0.2">
      <c r="A6005" t="s">
        <v>4369</v>
      </c>
      <c r="B6005" t="str">
        <f>"15854508073"</f>
        <v>15854508073</v>
      </c>
      <c r="C6005" t="s">
        <v>1</v>
      </c>
    </row>
    <row r="6006" spans="1:3" x14ac:dyDescent="0.2">
      <c r="A6006" t="s">
        <v>4369</v>
      </c>
      <c r="B6006" t="str">
        <f>"13517088488"</f>
        <v>13517088488</v>
      </c>
      <c r="C6006" t="s">
        <v>1</v>
      </c>
    </row>
    <row r="6007" spans="1:3" x14ac:dyDescent="0.2">
      <c r="A6007" t="s">
        <v>4369</v>
      </c>
      <c r="B6007" t="str">
        <f>"13006589393"</f>
        <v>13006589393</v>
      </c>
      <c r="C6007" t="s">
        <v>1</v>
      </c>
    </row>
    <row r="6008" spans="1:3" x14ac:dyDescent="0.2">
      <c r="A6008" t="s">
        <v>4854</v>
      </c>
      <c r="B6008" t="str">
        <f>"18698121066"</f>
        <v>18698121066</v>
      </c>
      <c r="C6008" t="s">
        <v>1</v>
      </c>
    </row>
    <row r="6009" spans="1:3" x14ac:dyDescent="0.2">
      <c r="A6009" t="s">
        <v>4855</v>
      </c>
      <c r="B6009" t="str">
        <f>"15866538690"</f>
        <v>15866538690</v>
      </c>
      <c r="C6009" t="s">
        <v>1</v>
      </c>
    </row>
    <row r="6010" spans="1:3" x14ac:dyDescent="0.2">
      <c r="A6010" t="s">
        <v>4369</v>
      </c>
      <c r="B6010" t="str">
        <f>"13810543639"</f>
        <v>13810543639</v>
      </c>
      <c r="C6010" t="s">
        <v>1</v>
      </c>
    </row>
    <row r="6011" spans="1:3" x14ac:dyDescent="0.2">
      <c r="A6011" t="s">
        <v>4369</v>
      </c>
      <c r="B6011" t="str">
        <f>"15211283719"</f>
        <v>15211283719</v>
      </c>
      <c r="C6011" t="s">
        <v>1</v>
      </c>
    </row>
    <row r="6012" spans="1:3" x14ac:dyDescent="0.2">
      <c r="A6012" t="s">
        <v>4856</v>
      </c>
      <c r="B6012" t="str">
        <f>"13898797470"</f>
        <v>13898797470</v>
      </c>
      <c r="C6012" t="s">
        <v>1</v>
      </c>
    </row>
    <row r="6013" spans="1:3" x14ac:dyDescent="0.2">
      <c r="A6013" t="s">
        <v>4369</v>
      </c>
      <c r="B6013" t="str">
        <f>"15735013647"</f>
        <v>15735013647</v>
      </c>
      <c r="C6013" t="s">
        <v>1</v>
      </c>
    </row>
    <row r="6014" spans="1:3" x14ac:dyDescent="0.2">
      <c r="A6014" t="s">
        <v>4857</v>
      </c>
      <c r="B6014" t="str">
        <f>"15734146656"</f>
        <v>15734146656</v>
      </c>
      <c r="C6014" t="s">
        <v>1</v>
      </c>
    </row>
    <row r="6015" spans="1:3" x14ac:dyDescent="0.2">
      <c r="A6015" t="s">
        <v>4858</v>
      </c>
      <c r="B6015" t="str">
        <f>"15260080397"</f>
        <v>15260080397</v>
      </c>
      <c r="C6015" t="s">
        <v>1</v>
      </c>
    </row>
    <row r="6016" spans="1:3" x14ac:dyDescent="0.2">
      <c r="A6016" t="s">
        <v>4369</v>
      </c>
      <c r="B6016" t="str">
        <f>"15809663818"</f>
        <v>15809663818</v>
      </c>
      <c r="C6016" t="s">
        <v>1</v>
      </c>
    </row>
    <row r="6017" spans="1:3" x14ac:dyDescent="0.2">
      <c r="A6017" t="s">
        <v>4369</v>
      </c>
      <c r="B6017" t="str">
        <f>"17795232656"</f>
        <v>17795232656</v>
      </c>
      <c r="C6017" t="s">
        <v>1</v>
      </c>
    </row>
    <row r="6018" spans="1:3" x14ac:dyDescent="0.2">
      <c r="A6018" t="s">
        <v>4369</v>
      </c>
      <c r="B6018" t="str">
        <f>"17631521550"</f>
        <v>17631521550</v>
      </c>
      <c r="C6018" t="s">
        <v>1</v>
      </c>
    </row>
    <row r="6019" spans="1:3" x14ac:dyDescent="0.2">
      <c r="A6019" t="s">
        <v>4859</v>
      </c>
      <c r="B6019" t="str">
        <f>"15731441037"</f>
        <v>15731441037</v>
      </c>
      <c r="C6019" t="s">
        <v>1</v>
      </c>
    </row>
    <row r="6020" spans="1:3" x14ac:dyDescent="0.2">
      <c r="A6020" t="s">
        <v>4860</v>
      </c>
      <c r="B6020" t="str">
        <f>"13289693345"</f>
        <v>13289693345</v>
      </c>
      <c r="C6020" t="s">
        <v>1</v>
      </c>
    </row>
    <row r="6021" spans="1:3" x14ac:dyDescent="0.2">
      <c r="A6021" t="s">
        <v>4861</v>
      </c>
      <c r="B6021" t="str">
        <f>"18520930072"</f>
        <v>18520930072</v>
      </c>
      <c r="C6021" t="s">
        <v>1</v>
      </c>
    </row>
    <row r="6022" spans="1:3" x14ac:dyDescent="0.2">
      <c r="A6022" t="s">
        <v>4369</v>
      </c>
      <c r="B6022" t="str">
        <f>"18245709995"</f>
        <v>18245709995</v>
      </c>
      <c r="C6022" t="s">
        <v>1</v>
      </c>
    </row>
    <row r="6023" spans="1:3" x14ac:dyDescent="0.2">
      <c r="A6023" t="s">
        <v>4862</v>
      </c>
      <c r="B6023" t="str">
        <f>"15901210890"</f>
        <v>15901210890</v>
      </c>
      <c r="C6023" t="s">
        <v>1</v>
      </c>
    </row>
    <row r="6024" spans="1:3" x14ac:dyDescent="0.2">
      <c r="A6024" t="s">
        <v>4369</v>
      </c>
      <c r="B6024" t="str">
        <f>"18636200368"</f>
        <v>18636200368</v>
      </c>
      <c r="C6024" t="s">
        <v>1</v>
      </c>
    </row>
    <row r="6025" spans="1:3" x14ac:dyDescent="0.2">
      <c r="A6025" t="s">
        <v>4369</v>
      </c>
      <c r="B6025" t="str">
        <f>"13798533095"</f>
        <v>13798533095</v>
      </c>
      <c r="C6025" t="s">
        <v>1</v>
      </c>
    </row>
    <row r="6026" spans="1:3" x14ac:dyDescent="0.2">
      <c r="A6026" t="s">
        <v>4369</v>
      </c>
      <c r="B6026" t="str">
        <f>"17521024900"</f>
        <v>17521024900</v>
      </c>
      <c r="C6026" t="s">
        <v>1</v>
      </c>
    </row>
    <row r="6027" spans="1:3" x14ac:dyDescent="0.2">
      <c r="A6027" t="s">
        <v>4863</v>
      </c>
      <c r="B6027" t="str">
        <f>"15207910536"</f>
        <v>15207910536</v>
      </c>
      <c r="C6027" t="s">
        <v>1</v>
      </c>
    </row>
    <row r="6028" spans="1:3" x14ac:dyDescent="0.2">
      <c r="A6028" t="s">
        <v>4864</v>
      </c>
      <c r="B6028" t="str">
        <f>"13810209507"</f>
        <v>13810209507</v>
      </c>
      <c r="C6028" t="s">
        <v>1</v>
      </c>
    </row>
    <row r="6029" spans="1:3" x14ac:dyDescent="0.2">
      <c r="A6029" t="s">
        <v>4865</v>
      </c>
      <c r="B6029" t="str">
        <f>"13859818607"</f>
        <v>13859818607</v>
      </c>
      <c r="C6029" t="s">
        <v>1</v>
      </c>
    </row>
    <row r="6030" spans="1:3" x14ac:dyDescent="0.2">
      <c r="A6030" t="s">
        <v>4369</v>
      </c>
      <c r="B6030" t="str">
        <f>"13644165882"</f>
        <v>13644165882</v>
      </c>
      <c r="C6030" t="s">
        <v>1</v>
      </c>
    </row>
    <row r="6031" spans="1:3" x14ac:dyDescent="0.2">
      <c r="A6031" t="s">
        <v>4866</v>
      </c>
      <c r="B6031" t="str">
        <f>"18502064878"</f>
        <v>18502064878</v>
      </c>
      <c r="C6031" t="s">
        <v>1</v>
      </c>
    </row>
    <row r="6032" spans="1:3" x14ac:dyDescent="0.2">
      <c r="A6032" t="s">
        <v>4867</v>
      </c>
      <c r="B6032" t="str">
        <f>"15574936546"</f>
        <v>15574936546</v>
      </c>
      <c r="C6032" t="s">
        <v>1</v>
      </c>
    </row>
    <row r="6033" spans="1:3" x14ac:dyDescent="0.2">
      <c r="A6033" t="s">
        <v>4868</v>
      </c>
      <c r="B6033" t="str">
        <f>"13066833318"</f>
        <v>13066833318</v>
      </c>
      <c r="C6033" t="s">
        <v>1</v>
      </c>
    </row>
    <row r="6034" spans="1:3" x14ac:dyDescent="0.2">
      <c r="A6034" t="s">
        <v>4369</v>
      </c>
      <c r="B6034" t="str">
        <f>"18815170171"</f>
        <v>18815170171</v>
      </c>
      <c r="C6034" t="s">
        <v>1</v>
      </c>
    </row>
    <row r="6035" spans="1:3" x14ac:dyDescent="0.2">
      <c r="A6035" t="s">
        <v>4869</v>
      </c>
      <c r="B6035" t="str">
        <f>"15990476972"</f>
        <v>15990476972</v>
      </c>
      <c r="C6035" t="s">
        <v>1</v>
      </c>
    </row>
    <row r="6036" spans="1:3" x14ac:dyDescent="0.2">
      <c r="A6036" t="s">
        <v>4870</v>
      </c>
      <c r="B6036" t="str">
        <f>"17743299618"</f>
        <v>17743299618</v>
      </c>
      <c r="C6036" t="s">
        <v>1</v>
      </c>
    </row>
    <row r="6037" spans="1:3" x14ac:dyDescent="0.2">
      <c r="A6037" t="s">
        <v>4369</v>
      </c>
      <c r="B6037" t="str">
        <f>"18185078346"</f>
        <v>18185078346</v>
      </c>
      <c r="C6037" t="s">
        <v>1</v>
      </c>
    </row>
    <row r="6038" spans="1:3" x14ac:dyDescent="0.2">
      <c r="A6038" t="s">
        <v>4369</v>
      </c>
      <c r="B6038" t="str">
        <f>"13152914507"</f>
        <v>13152914507</v>
      </c>
      <c r="C6038" t="s">
        <v>1</v>
      </c>
    </row>
    <row r="6039" spans="1:3" x14ac:dyDescent="0.2">
      <c r="A6039" t="s">
        <v>4369</v>
      </c>
      <c r="B6039" t="str">
        <f>"18348932783"</f>
        <v>18348932783</v>
      </c>
      <c r="C6039" t="s">
        <v>1</v>
      </c>
    </row>
    <row r="6040" spans="1:3" x14ac:dyDescent="0.2">
      <c r="A6040" t="s">
        <v>4871</v>
      </c>
      <c r="B6040" t="str">
        <f>"18032003910"</f>
        <v>18032003910</v>
      </c>
      <c r="C6040" t="s">
        <v>1</v>
      </c>
    </row>
    <row r="6041" spans="1:3" x14ac:dyDescent="0.2">
      <c r="A6041" t="s">
        <v>4872</v>
      </c>
      <c r="B6041" t="str">
        <f>"18452525256"</f>
        <v>18452525256</v>
      </c>
      <c r="C6041" t="s">
        <v>1</v>
      </c>
    </row>
    <row r="6042" spans="1:3" x14ac:dyDescent="0.2">
      <c r="A6042" t="s">
        <v>4369</v>
      </c>
      <c r="B6042" t="str">
        <f>"18131640052"</f>
        <v>18131640052</v>
      </c>
      <c r="C6042" t="s">
        <v>1</v>
      </c>
    </row>
    <row r="6043" spans="1:3" x14ac:dyDescent="0.2">
      <c r="A6043" t="s">
        <v>4369</v>
      </c>
      <c r="B6043" t="str">
        <f>"15536728861"</f>
        <v>15536728861</v>
      </c>
      <c r="C6043" t="s">
        <v>1</v>
      </c>
    </row>
    <row r="6044" spans="1:3" x14ac:dyDescent="0.2">
      <c r="A6044" t="s">
        <v>4873</v>
      </c>
      <c r="B6044" t="str">
        <f>"18281417059"</f>
        <v>18281417059</v>
      </c>
      <c r="C6044" t="s">
        <v>1</v>
      </c>
    </row>
    <row r="6045" spans="1:3" x14ac:dyDescent="0.2">
      <c r="A6045" t="s">
        <v>4369</v>
      </c>
      <c r="B6045" t="str">
        <f>"13012154208"</f>
        <v>13012154208</v>
      </c>
      <c r="C6045" t="s">
        <v>1</v>
      </c>
    </row>
    <row r="6046" spans="1:3" x14ac:dyDescent="0.2">
      <c r="A6046" t="s">
        <v>4369</v>
      </c>
      <c r="B6046" t="str">
        <f>"18675292017"</f>
        <v>18675292017</v>
      </c>
      <c r="C6046" t="s">
        <v>1</v>
      </c>
    </row>
    <row r="6047" spans="1:3" x14ac:dyDescent="0.2">
      <c r="A6047" t="s">
        <v>4874</v>
      </c>
      <c r="B6047" t="str">
        <f>"13127503118"</f>
        <v>13127503118</v>
      </c>
      <c r="C6047" t="s">
        <v>1</v>
      </c>
    </row>
    <row r="6048" spans="1:3" x14ac:dyDescent="0.2">
      <c r="A6048" t="s">
        <v>4369</v>
      </c>
      <c r="B6048" t="str">
        <f>"18678315820"</f>
        <v>18678315820</v>
      </c>
      <c r="C6048" t="s">
        <v>1</v>
      </c>
    </row>
    <row r="6049" spans="1:3" x14ac:dyDescent="0.2">
      <c r="A6049" t="s">
        <v>4875</v>
      </c>
      <c r="B6049" t="str">
        <f>"13953544299"</f>
        <v>13953544299</v>
      </c>
      <c r="C6049" t="s">
        <v>1</v>
      </c>
    </row>
    <row r="6050" spans="1:3" x14ac:dyDescent="0.2">
      <c r="A6050" t="s">
        <v>4369</v>
      </c>
      <c r="B6050" t="str">
        <f>"15967825448"</f>
        <v>15967825448</v>
      </c>
      <c r="C6050" t="s">
        <v>1</v>
      </c>
    </row>
    <row r="6051" spans="1:3" x14ac:dyDescent="0.2">
      <c r="A6051" t="s">
        <v>4369</v>
      </c>
      <c r="B6051" t="str">
        <f>"15843093757"</f>
        <v>15843093757</v>
      </c>
      <c r="C6051" t="s">
        <v>1</v>
      </c>
    </row>
    <row r="6052" spans="1:3" x14ac:dyDescent="0.2">
      <c r="A6052" t="s">
        <v>4876</v>
      </c>
      <c r="B6052" t="str">
        <f>"13186642293"</f>
        <v>13186642293</v>
      </c>
      <c r="C6052" t="s">
        <v>1</v>
      </c>
    </row>
    <row r="6053" spans="1:3" x14ac:dyDescent="0.2">
      <c r="A6053" t="s">
        <v>4369</v>
      </c>
      <c r="B6053" t="str">
        <f>"13771682212"</f>
        <v>13771682212</v>
      </c>
      <c r="C6053" t="s">
        <v>1</v>
      </c>
    </row>
    <row r="6054" spans="1:3" x14ac:dyDescent="0.2">
      <c r="A6054" t="s">
        <v>4877</v>
      </c>
      <c r="B6054" t="str">
        <f>"15645252879"</f>
        <v>15645252879</v>
      </c>
      <c r="C6054" t="s">
        <v>1</v>
      </c>
    </row>
    <row r="6055" spans="1:3" x14ac:dyDescent="0.2">
      <c r="A6055" t="s">
        <v>4369</v>
      </c>
      <c r="B6055" t="str">
        <f>"18765393678"</f>
        <v>18765393678</v>
      </c>
      <c r="C6055" t="s">
        <v>1</v>
      </c>
    </row>
    <row r="6056" spans="1:3" x14ac:dyDescent="0.2">
      <c r="A6056" t="s">
        <v>4369</v>
      </c>
      <c r="B6056" t="str">
        <f>"13966568893"</f>
        <v>13966568893</v>
      </c>
      <c r="C6056" t="s">
        <v>1</v>
      </c>
    </row>
    <row r="6057" spans="1:3" x14ac:dyDescent="0.2">
      <c r="A6057" t="s">
        <v>4369</v>
      </c>
      <c r="B6057" t="str">
        <f>"15288218337"</f>
        <v>15288218337</v>
      </c>
      <c r="C6057" t="s">
        <v>1</v>
      </c>
    </row>
    <row r="6058" spans="1:3" x14ac:dyDescent="0.2">
      <c r="A6058" t="s">
        <v>4369</v>
      </c>
      <c r="B6058" t="str">
        <f>"13013306076"</f>
        <v>13013306076</v>
      </c>
      <c r="C6058" t="s">
        <v>1</v>
      </c>
    </row>
    <row r="6059" spans="1:3" x14ac:dyDescent="0.2">
      <c r="A6059" t="s">
        <v>4369</v>
      </c>
      <c r="B6059" t="str">
        <f>"18234495430"</f>
        <v>18234495430</v>
      </c>
      <c r="C6059" t="s">
        <v>1</v>
      </c>
    </row>
    <row r="6060" spans="1:3" x14ac:dyDescent="0.2">
      <c r="A6060" t="s">
        <v>4878</v>
      </c>
      <c r="B6060" t="str">
        <f>"13076090390"</f>
        <v>13076090390</v>
      </c>
      <c r="C6060" t="s">
        <v>1</v>
      </c>
    </row>
    <row r="6061" spans="1:3" x14ac:dyDescent="0.2">
      <c r="A6061" t="s">
        <v>2652</v>
      </c>
      <c r="B6061" t="str">
        <f>"15086866510"</f>
        <v>15086866510</v>
      </c>
      <c r="C6061" t="s">
        <v>1</v>
      </c>
    </row>
    <row r="6062" spans="1:3" x14ac:dyDescent="0.2">
      <c r="A6062" t="s">
        <v>4369</v>
      </c>
      <c r="B6062" t="str">
        <f>"15855578713"</f>
        <v>15855578713</v>
      </c>
      <c r="C6062" t="s">
        <v>1</v>
      </c>
    </row>
    <row r="6063" spans="1:3" x14ac:dyDescent="0.2">
      <c r="A6063" t="s">
        <v>4369</v>
      </c>
      <c r="B6063" t="str">
        <f>"15203121231"</f>
        <v>15203121231</v>
      </c>
      <c r="C6063" t="s">
        <v>1</v>
      </c>
    </row>
    <row r="6064" spans="1:3" x14ac:dyDescent="0.2">
      <c r="A6064" t="s">
        <v>4369</v>
      </c>
      <c r="B6064" t="str">
        <f>"13546127829"</f>
        <v>13546127829</v>
      </c>
      <c r="C6064" t="s">
        <v>1</v>
      </c>
    </row>
    <row r="6065" spans="1:3" x14ac:dyDescent="0.2">
      <c r="A6065" t="s">
        <v>4879</v>
      </c>
      <c r="B6065" t="str">
        <f>"18780686982"</f>
        <v>18780686982</v>
      </c>
      <c r="C6065" t="s">
        <v>1</v>
      </c>
    </row>
    <row r="6066" spans="1:3" x14ac:dyDescent="0.2">
      <c r="A6066" t="s">
        <v>4369</v>
      </c>
      <c r="B6066" t="str">
        <f>"15979882231"</f>
        <v>15979882231</v>
      </c>
      <c r="C6066" t="s">
        <v>1</v>
      </c>
    </row>
    <row r="6067" spans="1:3" x14ac:dyDescent="0.2">
      <c r="A6067" t="s">
        <v>4369</v>
      </c>
      <c r="B6067" t="str">
        <f>"13797736959"</f>
        <v>13797736959</v>
      </c>
      <c r="C6067" t="s">
        <v>1</v>
      </c>
    </row>
    <row r="6068" spans="1:3" x14ac:dyDescent="0.2">
      <c r="A6068" t="s">
        <v>4880</v>
      </c>
      <c r="B6068" t="str">
        <f>"18617561893"</f>
        <v>18617561893</v>
      </c>
      <c r="C6068" t="s">
        <v>1</v>
      </c>
    </row>
    <row r="6069" spans="1:3" x14ac:dyDescent="0.2">
      <c r="A6069" t="s">
        <v>106</v>
      </c>
      <c r="B6069" t="str">
        <f>"13675116425"</f>
        <v>13675116425</v>
      </c>
      <c r="C6069" t="s">
        <v>1</v>
      </c>
    </row>
    <row r="6070" spans="1:3" x14ac:dyDescent="0.2">
      <c r="A6070" t="s">
        <v>4369</v>
      </c>
      <c r="B6070" t="str">
        <f>"13506504156"</f>
        <v>13506504156</v>
      </c>
      <c r="C6070" t="s">
        <v>1</v>
      </c>
    </row>
    <row r="6071" spans="1:3" x14ac:dyDescent="0.2">
      <c r="A6071" t="s">
        <v>4369</v>
      </c>
      <c r="B6071" t="str">
        <f>"13932023922"</f>
        <v>13932023922</v>
      </c>
      <c r="C6071" t="s">
        <v>1</v>
      </c>
    </row>
    <row r="6072" spans="1:3" x14ac:dyDescent="0.2">
      <c r="A6072" t="s">
        <v>4369</v>
      </c>
      <c r="B6072" t="str">
        <f>"13696381620"</f>
        <v>13696381620</v>
      </c>
      <c r="C6072" t="s">
        <v>1</v>
      </c>
    </row>
    <row r="6073" spans="1:3" x14ac:dyDescent="0.2">
      <c r="A6073" t="s">
        <v>4369</v>
      </c>
      <c r="B6073" t="str">
        <f>"17687012070"</f>
        <v>17687012070</v>
      </c>
      <c r="C6073" t="s">
        <v>1</v>
      </c>
    </row>
    <row r="6074" spans="1:3" x14ac:dyDescent="0.2">
      <c r="A6074" t="s">
        <v>4881</v>
      </c>
      <c r="B6074" t="str">
        <f>"15762508695"</f>
        <v>15762508695</v>
      </c>
      <c r="C6074" t="s">
        <v>1</v>
      </c>
    </row>
    <row r="6075" spans="1:3" x14ac:dyDescent="0.2">
      <c r="A6075" t="s">
        <v>4369</v>
      </c>
      <c r="B6075" t="str">
        <f>"13506459839"</f>
        <v>13506459839</v>
      </c>
      <c r="C6075" t="s">
        <v>1</v>
      </c>
    </row>
    <row r="6076" spans="1:3" x14ac:dyDescent="0.2">
      <c r="A6076" t="s">
        <v>4369</v>
      </c>
      <c r="B6076" t="str">
        <f>"15528700244"</f>
        <v>15528700244</v>
      </c>
      <c r="C6076" t="s">
        <v>1</v>
      </c>
    </row>
    <row r="6077" spans="1:3" x14ac:dyDescent="0.2">
      <c r="A6077" t="s">
        <v>4882</v>
      </c>
      <c r="B6077" t="str">
        <f>"15533676910"</f>
        <v>15533676910</v>
      </c>
      <c r="C6077" t="s">
        <v>1</v>
      </c>
    </row>
    <row r="6078" spans="1:3" x14ac:dyDescent="0.2">
      <c r="A6078" t="s">
        <v>4883</v>
      </c>
      <c r="B6078" t="str">
        <f>"13734932928"</f>
        <v>13734932928</v>
      </c>
      <c r="C6078" t="s">
        <v>1</v>
      </c>
    </row>
    <row r="6079" spans="1:3" x14ac:dyDescent="0.2">
      <c r="A6079" t="s">
        <v>4369</v>
      </c>
      <c r="B6079" t="str">
        <f>"18660054231"</f>
        <v>18660054231</v>
      </c>
      <c r="C6079" t="s">
        <v>1</v>
      </c>
    </row>
    <row r="6080" spans="1:3" x14ac:dyDescent="0.2">
      <c r="A6080" t="s">
        <v>4369</v>
      </c>
      <c r="B6080" t="str">
        <f>"15216327111"</f>
        <v>15216327111</v>
      </c>
      <c r="C6080" t="s">
        <v>1</v>
      </c>
    </row>
    <row r="6081" spans="1:3" x14ac:dyDescent="0.2">
      <c r="A6081" t="s">
        <v>4884</v>
      </c>
      <c r="B6081" t="str">
        <f>"13589776864"</f>
        <v>13589776864</v>
      </c>
      <c r="C6081" t="s">
        <v>1</v>
      </c>
    </row>
    <row r="6082" spans="1:3" x14ac:dyDescent="0.2">
      <c r="A6082" t="s">
        <v>2255</v>
      </c>
      <c r="B6082" t="str">
        <f>"15763274333"</f>
        <v>15763274333</v>
      </c>
      <c r="C6082" t="s">
        <v>1</v>
      </c>
    </row>
    <row r="6083" spans="1:3" x14ac:dyDescent="0.2">
      <c r="A6083" t="s">
        <v>4885</v>
      </c>
      <c r="B6083" t="str">
        <f>"15832498323"</f>
        <v>15832498323</v>
      </c>
      <c r="C6083" t="s">
        <v>1</v>
      </c>
    </row>
    <row r="6084" spans="1:3" x14ac:dyDescent="0.2">
      <c r="A6084" t="s">
        <v>4369</v>
      </c>
      <c r="B6084" t="str">
        <f>"18249026272"</f>
        <v>18249026272</v>
      </c>
      <c r="C6084" t="s">
        <v>1</v>
      </c>
    </row>
    <row r="6085" spans="1:3" x14ac:dyDescent="0.2">
      <c r="A6085" t="s">
        <v>4369</v>
      </c>
      <c r="B6085" t="str">
        <f>"15897812963"</f>
        <v>15897812963</v>
      </c>
      <c r="C6085" t="s">
        <v>1</v>
      </c>
    </row>
    <row r="6086" spans="1:3" x14ac:dyDescent="0.2">
      <c r="A6086" t="s">
        <v>4369</v>
      </c>
      <c r="B6086" t="str">
        <f>"13455522388"</f>
        <v>13455522388</v>
      </c>
      <c r="C6086" t="s">
        <v>1</v>
      </c>
    </row>
    <row r="6087" spans="1:3" x14ac:dyDescent="0.2">
      <c r="A6087" t="s">
        <v>4369</v>
      </c>
      <c r="B6087" t="str">
        <f>"13287431263"</f>
        <v>13287431263</v>
      </c>
      <c r="C6087" t="s">
        <v>1</v>
      </c>
    </row>
    <row r="6088" spans="1:3" x14ac:dyDescent="0.2">
      <c r="A6088" t="s">
        <v>4886</v>
      </c>
      <c r="B6088" t="str">
        <f>"13538607064"</f>
        <v>13538607064</v>
      </c>
      <c r="C6088" t="s">
        <v>1</v>
      </c>
    </row>
    <row r="6089" spans="1:3" x14ac:dyDescent="0.2">
      <c r="A6089" t="s">
        <v>4369</v>
      </c>
      <c r="B6089" t="str">
        <f>"15195930285"</f>
        <v>15195930285</v>
      </c>
      <c r="C6089" t="s">
        <v>1</v>
      </c>
    </row>
    <row r="6090" spans="1:3" x14ac:dyDescent="0.2">
      <c r="A6090" t="s">
        <v>4369</v>
      </c>
      <c r="B6090" t="str">
        <f>"18260062448"</f>
        <v>18260062448</v>
      </c>
      <c r="C6090" t="s">
        <v>1</v>
      </c>
    </row>
    <row r="6091" spans="1:3" x14ac:dyDescent="0.2">
      <c r="A6091" t="s">
        <v>4369</v>
      </c>
      <c r="B6091" t="str">
        <f>"15863706270"</f>
        <v>15863706270</v>
      </c>
      <c r="C6091" t="s">
        <v>1</v>
      </c>
    </row>
    <row r="6092" spans="1:3" x14ac:dyDescent="0.2">
      <c r="A6092" t="s">
        <v>4887</v>
      </c>
      <c r="B6092" t="str">
        <f>"18250022509"</f>
        <v>18250022509</v>
      </c>
      <c r="C6092" t="s">
        <v>1</v>
      </c>
    </row>
    <row r="6093" spans="1:3" x14ac:dyDescent="0.2">
      <c r="A6093" t="s">
        <v>4888</v>
      </c>
      <c r="B6093" t="str">
        <f>"13427641892"</f>
        <v>13427641892</v>
      </c>
      <c r="C6093" t="s">
        <v>1</v>
      </c>
    </row>
    <row r="6094" spans="1:3" x14ac:dyDescent="0.2">
      <c r="A6094" t="s">
        <v>4369</v>
      </c>
      <c r="B6094" t="str">
        <f>"15106502119"</f>
        <v>15106502119</v>
      </c>
      <c r="C6094" t="s">
        <v>1</v>
      </c>
    </row>
    <row r="6095" spans="1:3" x14ac:dyDescent="0.2">
      <c r="A6095" t="s">
        <v>4889</v>
      </c>
      <c r="B6095" t="str">
        <f>"15087353767"</f>
        <v>15087353767</v>
      </c>
      <c r="C6095" t="s">
        <v>1</v>
      </c>
    </row>
    <row r="6096" spans="1:3" x14ac:dyDescent="0.2">
      <c r="A6096" t="s">
        <v>4890</v>
      </c>
      <c r="B6096" t="str">
        <f>"13734055176"</f>
        <v>13734055176</v>
      </c>
      <c r="C6096" t="s">
        <v>1</v>
      </c>
    </row>
    <row r="6097" spans="1:3" x14ac:dyDescent="0.2">
      <c r="A6097" t="s">
        <v>4891</v>
      </c>
      <c r="B6097" t="str">
        <f>"18763858567"</f>
        <v>18763858567</v>
      </c>
      <c r="C6097" t="s">
        <v>1</v>
      </c>
    </row>
    <row r="6098" spans="1:3" x14ac:dyDescent="0.2">
      <c r="A6098" t="s">
        <v>4892</v>
      </c>
      <c r="B6098" t="str">
        <f>"15344179506"</f>
        <v>15344179506</v>
      </c>
      <c r="C6098" t="s">
        <v>1</v>
      </c>
    </row>
    <row r="6099" spans="1:3" x14ac:dyDescent="0.2">
      <c r="A6099" t="s">
        <v>4369</v>
      </c>
      <c r="B6099" t="str">
        <f>"18777248787"</f>
        <v>18777248787</v>
      </c>
      <c r="C6099" t="s">
        <v>1</v>
      </c>
    </row>
    <row r="6100" spans="1:3" x14ac:dyDescent="0.2">
      <c r="A6100" t="s">
        <v>4369</v>
      </c>
      <c r="B6100" t="str">
        <f>"15887671240"</f>
        <v>15887671240</v>
      </c>
      <c r="C6100" t="s">
        <v>1</v>
      </c>
    </row>
    <row r="6101" spans="1:3" x14ac:dyDescent="0.2">
      <c r="A6101" t="s">
        <v>4893</v>
      </c>
      <c r="B6101" t="str">
        <f>"15250436033"</f>
        <v>15250436033</v>
      </c>
      <c r="C6101" t="s">
        <v>1</v>
      </c>
    </row>
    <row r="6102" spans="1:3" x14ac:dyDescent="0.2">
      <c r="A6102" t="s">
        <v>4894</v>
      </c>
      <c r="B6102" t="str">
        <f>"17395887373"</f>
        <v>17395887373</v>
      </c>
      <c r="C6102" t="s">
        <v>1</v>
      </c>
    </row>
    <row r="6103" spans="1:3" x14ac:dyDescent="0.2">
      <c r="A6103" t="s">
        <v>4369</v>
      </c>
      <c r="B6103" t="str">
        <f>"18287982052"</f>
        <v>18287982052</v>
      </c>
      <c r="C6103" t="s">
        <v>1</v>
      </c>
    </row>
    <row r="6104" spans="1:3" x14ac:dyDescent="0.2">
      <c r="A6104" t="s">
        <v>4895</v>
      </c>
      <c r="B6104" t="str">
        <f>"15943193031"</f>
        <v>15943193031</v>
      </c>
      <c r="C6104" t="s">
        <v>1</v>
      </c>
    </row>
    <row r="6105" spans="1:3" x14ac:dyDescent="0.2">
      <c r="A6105" t="s">
        <v>4369</v>
      </c>
      <c r="B6105" t="str">
        <f>"17777238769"</f>
        <v>17777238769</v>
      </c>
      <c r="C6105" t="s">
        <v>1</v>
      </c>
    </row>
    <row r="6106" spans="1:3" x14ac:dyDescent="0.2">
      <c r="A6106" t="s">
        <v>4369</v>
      </c>
      <c r="B6106" t="str">
        <f>"15320006090"</f>
        <v>15320006090</v>
      </c>
      <c r="C6106" t="s">
        <v>1</v>
      </c>
    </row>
    <row r="6107" spans="1:3" x14ac:dyDescent="0.2">
      <c r="A6107" t="s">
        <v>4369</v>
      </c>
      <c r="B6107" t="str">
        <f>"15700759967"</f>
        <v>15700759967</v>
      </c>
      <c r="C6107" t="s">
        <v>1</v>
      </c>
    </row>
    <row r="6108" spans="1:3" x14ac:dyDescent="0.2">
      <c r="A6108" t="s">
        <v>4369</v>
      </c>
      <c r="B6108" t="str">
        <f>"17791951333"</f>
        <v>17791951333</v>
      </c>
      <c r="C6108" t="s">
        <v>1</v>
      </c>
    </row>
    <row r="6109" spans="1:3" x14ac:dyDescent="0.2">
      <c r="A6109" t="s">
        <v>4369</v>
      </c>
      <c r="B6109" t="str">
        <f>"13858755009"</f>
        <v>13858755009</v>
      </c>
      <c r="C6109" t="s">
        <v>1</v>
      </c>
    </row>
    <row r="6110" spans="1:3" x14ac:dyDescent="0.2">
      <c r="A6110" t="s">
        <v>4369</v>
      </c>
      <c r="B6110" t="str">
        <f>"17393164889"</f>
        <v>17393164889</v>
      </c>
      <c r="C6110" t="s">
        <v>1</v>
      </c>
    </row>
    <row r="6111" spans="1:3" x14ac:dyDescent="0.2">
      <c r="A6111" t="s">
        <v>4369</v>
      </c>
      <c r="B6111" t="str">
        <f>"13518688021"</f>
        <v>13518688021</v>
      </c>
      <c r="C6111" t="s">
        <v>1</v>
      </c>
    </row>
    <row r="6112" spans="1:3" x14ac:dyDescent="0.2">
      <c r="A6112" t="s">
        <v>4369</v>
      </c>
      <c r="B6112" t="str">
        <f>"13716424128"</f>
        <v>13716424128</v>
      </c>
      <c r="C6112" t="s">
        <v>1</v>
      </c>
    </row>
    <row r="6113" spans="1:3" x14ac:dyDescent="0.2">
      <c r="A6113" t="s">
        <v>4369</v>
      </c>
      <c r="B6113" t="str">
        <f>"15956569990"</f>
        <v>15956569990</v>
      </c>
      <c r="C6113" t="s">
        <v>1</v>
      </c>
    </row>
    <row r="6114" spans="1:3" x14ac:dyDescent="0.2">
      <c r="A6114" t="s">
        <v>4896</v>
      </c>
      <c r="B6114" t="str">
        <f>"13696892341"</f>
        <v>13696892341</v>
      </c>
      <c r="C6114" t="s">
        <v>1</v>
      </c>
    </row>
    <row r="6115" spans="1:3" x14ac:dyDescent="0.2">
      <c r="A6115" t="s">
        <v>1880</v>
      </c>
      <c r="B6115" t="str">
        <f>"15657892255"</f>
        <v>15657892255</v>
      </c>
      <c r="C6115" t="s">
        <v>1</v>
      </c>
    </row>
    <row r="6116" spans="1:3" x14ac:dyDescent="0.2">
      <c r="A6116" t="s">
        <v>4369</v>
      </c>
      <c r="B6116" t="str">
        <f>"13882030328"</f>
        <v>13882030328</v>
      </c>
      <c r="C6116" t="s">
        <v>1</v>
      </c>
    </row>
    <row r="6117" spans="1:3" x14ac:dyDescent="0.2">
      <c r="A6117" t="s">
        <v>4369</v>
      </c>
      <c r="B6117" t="str">
        <f>"13508729391"</f>
        <v>13508729391</v>
      </c>
      <c r="C6117" t="s">
        <v>1</v>
      </c>
    </row>
    <row r="6118" spans="1:3" x14ac:dyDescent="0.2">
      <c r="A6118" t="s">
        <v>4369</v>
      </c>
      <c r="B6118" t="str">
        <f>"13890913732"</f>
        <v>13890913732</v>
      </c>
      <c r="C6118" t="s">
        <v>1</v>
      </c>
    </row>
    <row r="6119" spans="1:3" x14ac:dyDescent="0.2">
      <c r="A6119" t="s">
        <v>4369</v>
      </c>
      <c r="B6119" t="str">
        <f>"13659606302"</f>
        <v>13659606302</v>
      </c>
      <c r="C6119" t="s">
        <v>1</v>
      </c>
    </row>
    <row r="6120" spans="1:3" x14ac:dyDescent="0.2">
      <c r="A6120" t="s">
        <v>4897</v>
      </c>
      <c r="B6120" t="str">
        <f>"17361972969"</f>
        <v>17361972969</v>
      </c>
      <c r="C6120" t="s">
        <v>1</v>
      </c>
    </row>
    <row r="6121" spans="1:3" x14ac:dyDescent="0.2">
      <c r="A6121" t="s">
        <v>4369</v>
      </c>
      <c r="B6121" t="str">
        <f>"13573566255"</f>
        <v>13573566255</v>
      </c>
      <c r="C6121" t="s">
        <v>1</v>
      </c>
    </row>
    <row r="6122" spans="1:3" x14ac:dyDescent="0.2">
      <c r="A6122" t="s">
        <v>4369</v>
      </c>
      <c r="B6122" t="str">
        <f>"13670304075"</f>
        <v>13670304075</v>
      </c>
      <c r="C6122" t="s">
        <v>1</v>
      </c>
    </row>
    <row r="6123" spans="1:3" x14ac:dyDescent="0.2">
      <c r="A6123" t="s">
        <v>4369</v>
      </c>
      <c r="B6123" t="str">
        <f>"13772909559"</f>
        <v>13772909559</v>
      </c>
      <c r="C6123" t="s">
        <v>1</v>
      </c>
    </row>
    <row r="6124" spans="1:3" x14ac:dyDescent="0.2">
      <c r="A6124" t="s">
        <v>4369</v>
      </c>
      <c r="B6124" t="str">
        <f>"15200958598"</f>
        <v>15200958598</v>
      </c>
      <c r="C6124" t="s">
        <v>1</v>
      </c>
    </row>
    <row r="6125" spans="1:3" x14ac:dyDescent="0.2">
      <c r="A6125" t="s">
        <v>4369</v>
      </c>
      <c r="B6125" t="str">
        <f>"18525763756"</f>
        <v>18525763756</v>
      </c>
      <c r="C6125" t="s">
        <v>1</v>
      </c>
    </row>
    <row r="6126" spans="1:3" x14ac:dyDescent="0.2">
      <c r="A6126" t="s">
        <v>4369</v>
      </c>
      <c r="B6126" t="str">
        <f>"13853443376"</f>
        <v>13853443376</v>
      </c>
      <c r="C6126" t="s">
        <v>1</v>
      </c>
    </row>
    <row r="6127" spans="1:3" x14ac:dyDescent="0.2">
      <c r="A6127" t="s">
        <v>4369</v>
      </c>
      <c r="B6127" t="str">
        <f>"18319129105"</f>
        <v>18319129105</v>
      </c>
      <c r="C6127" t="s">
        <v>1</v>
      </c>
    </row>
    <row r="6128" spans="1:3" x14ac:dyDescent="0.2">
      <c r="A6128" t="s">
        <v>4898</v>
      </c>
      <c r="B6128" t="str">
        <f>"18384670393"</f>
        <v>18384670393</v>
      </c>
      <c r="C6128" t="s">
        <v>1</v>
      </c>
    </row>
    <row r="6129" spans="1:3" x14ac:dyDescent="0.2">
      <c r="A6129" t="s">
        <v>4899</v>
      </c>
      <c r="B6129" t="str">
        <f>"15273991693"</f>
        <v>15273991693</v>
      </c>
      <c r="C6129" t="s">
        <v>1</v>
      </c>
    </row>
    <row r="6130" spans="1:3" x14ac:dyDescent="0.2">
      <c r="A6130" t="s">
        <v>4900</v>
      </c>
      <c r="B6130" t="str">
        <f>"13998203176"</f>
        <v>13998203176</v>
      </c>
      <c r="C6130" t="s">
        <v>1</v>
      </c>
    </row>
    <row r="6131" spans="1:3" x14ac:dyDescent="0.2">
      <c r="A6131" t="s">
        <v>4369</v>
      </c>
      <c r="B6131" t="str">
        <f>"13515950578"</f>
        <v>13515950578</v>
      </c>
      <c r="C6131" t="s">
        <v>1</v>
      </c>
    </row>
    <row r="6132" spans="1:3" x14ac:dyDescent="0.2">
      <c r="A6132" t="s">
        <v>4369</v>
      </c>
      <c r="B6132" t="str">
        <f>"13770829545"</f>
        <v>13770829545</v>
      </c>
      <c r="C6132" t="s">
        <v>1</v>
      </c>
    </row>
    <row r="6133" spans="1:3" x14ac:dyDescent="0.2">
      <c r="A6133" t="s">
        <v>4901</v>
      </c>
      <c r="B6133" t="str">
        <f>"15153309858"</f>
        <v>15153309858</v>
      </c>
      <c r="C6133" t="s">
        <v>1</v>
      </c>
    </row>
    <row r="6134" spans="1:3" x14ac:dyDescent="0.2">
      <c r="A6134" t="s">
        <v>4902</v>
      </c>
      <c r="B6134" t="str">
        <f>"15953087967"</f>
        <v>15953087967</v>
      </c>
      <c r="C6134" t="s">
        <v>1</v>
      </c>
    </row>
    <row r="6135" spans="1:3" x14ac:dyDescent="0.2">
      <c r="A6135" t="s">
        <v>4369</v>
      </c>
      <c r="B6135" t="str">
        <f>"13433880303"</f>
        <v>13433880303</v>
      </c>
      <c r="C6135" t="s">
        <v>1</v>
      </c>
    </row>
    <row r="6136" spans="1:3" x14ac:dyDescent="0.2">
      <c r="A6136" t="s">
        <v>4369</v>
      </c>
      <c r="B6136" t="str">
        <f>"13858407188"</f>
        <v>13858407188</v>
      </c>
      <c r="C6136" t="s">
        <v>1</v>
      </c>
    </row>
    <row r="6137" spans="1:3" x14ac:dyDescent="0.2">
      <c r="A6137" t="s">
        <v>4369</v>
      </c>
      <c r="B6137" t="str">
        <f>"18051788631"</f>
        <v>18051788631</v>
      </c>
      <c r="C6137" t="s">
        <v>1</v>
      </c>
    </row>
    <row r="6138" spans="1:3" x14ac:dyDescent="0.2">
      <c r="A6138" t="s">
        <v>4369</v>
      </c>
      <c r="B6138" t="str">
        <f>"18516117256"</f>
        <v>18516117256</v>
      </c>
      <c r="C6138" t="s">
        <v>1</v>
      </c>
    </row>
    <row r="6139" spans="1:3" x14ac:dyDescent="0.2">
      <c r="A6139" t="s">
        <v>4369</v>
      </c>
      <c r="B6139" t="str">
        <f>"15759269041"</f>
        <v>15759269041</v>
      </c>
      <c r="C6139" t="s">
        <v>1</v>
      </c>
    </row>
    <row r="6140" spans="1:3" x14ac:dyDescent="0.2">
      <c r="A6140" t="s">
        <v>4903</v>
      </c>
      <c r="B6140" t="str">
        <f>"18603550610"</f>
        <v>18603550610</v>
      </c>
      <c r="C6140" t="s">
        <v>1</v>
      </c>
    </row>
    <row r="6141" spans="1:3" x14ac:dyDescent="0.2">
      <c r="A6141" t="s">
        <v>4904</v>
      </c>
      <c r="B6141" t="str">
        <f>"15105638432"</f>
        <v>15105638432</v>
      </c>
      <c r="C6141" t="s">
        <v>1</v>
      </c>
    </row>
    <row r="6142" spans="1:3" x14ac:dyDescent="0.2">
      <c r="A6142" t="s">
        <v>4905</v>
      </c>
      <c r="B6142" t="str">
        <f>"18321022401"</f>
        <v>18321022401</v>
      </c>
      <c r="C6142" t="s">
        <v>1</v>
      </c>
    </row>
    <row r="6143" spans="1:3" x14ac:dyDescent="0.2">
      <c r="A6143" t="s">
        <v>4369</v>
      </c>
      <c r="B6143" t="str">
        <f>"14745764458"</f>
        <v>14745764458</v>
      </c>
      <c r="C6143" t="s">
        <v>1</v>
      </c>
    </row>
    <row r="6144" spans="1:3" x14ac:dyDescent="0.2">
      <c r="A6144" t="s">
        <v>4369</v>
      </c>
      <c r="B6144" t="str">
        <f>"15962289159"</f>
        <v>15962289159</v>
      </c>
      <c r="C6144" t="s">
        <v>1</v>
      </c>
    </row>
    <row r="6145" spans="1:3" x14ac:dyDescent="0.2">
      <c r="A6145" t="s">
        <v>4369</v>
      </c>
      <c r="B6145" t="str">
        <f>"13552307053"</f>
        <v>13552307053</v>
      </c>
      <c r="C6145" t="s">
        <v>1</v>
      </c>
    </row>
    <row r="6146" spans="1:3" x14ac:dyDescent="0.2">
      <c r="A6146" t="s">
        <v>4906</v>
      </c>
      <c r="B6146" t="str">
        <f>"18053966726"</f>
        <v>18053966726</v>
      </c>
      <c r="C6146" t="s">
        <v>1</v>
      </c>
    </row>
    <row r="6147" spans="1:3" x14ac:dyDescent="0.2">
      <c r="A6147" t="s">
        <v>4907</v>
      </c>
      <c r="B6147" t="str">
        <f>"18707981797"</f>
        <v>18707981797</v>
      </c>
      <c r="C6147" t="s">
        <v>1</v>
      </c>
    </row>
    <row r="6148" spans="1:3" x14ac:dyDescent="0.2">
      <c r="A6148" t="s">
        <v>4908</v>
      </c>
      <c r="B6148" t="str">
        <f>"15882196093"</f>
        <v>15882196093</v>
      </c>
      <c r="C6148" t="s">
        <v>1</v>
      </c>
    </row>
    <row r="6149" spans="1:3" x14ac:dyDescent="0.2">
      <c r="A6149" t="s">
        <v>4369</v>
      </c>
      <c r="B6149" t="str">
        <f>"13923455789"</f>
        <v>13923455789</v>
      </c>
      <c r="C6149" t="s">
        <v>1</v>
      </c>
    </row>
    <row r="6150" spans="1:3" x14ac:dyDescent="0.2">
      <c r="A6150" t="s">
        <v>4909</v>
      </c>
      <c r="B6150" t="str">
        <f>"13870012766"</f>
        <v>13870012766</v>
      </c>
      <c r="C6150" t="s">
        <v>1</v>
      </c>
    </row>
    <row r="6151" spans="1:3" x14ac:dyDescent="0.2">
      <c r="A6151" t="s">
        <v>4910</v>
      </c>
      <c r="B6151" t="str">
        <f>"15034824466"</f>
        <v>15034824466</v>
      </c>
      <c r="C6151" t="s">
        <v>1</v>
      </c>
    </row>
    <row r="6152" spans="1:3" x14ac:dyDescent="0.2">
      <c r="A6152" t="s">
        <v>4911</v>
      </c>
      <c r="B6152" t="str">
        <f>"18627354555"</f>
        <v>18627354555</v>
      </c>
      <c r="C6152" t="s">
        <v>1</v>
      </c>
    </row>
    <row r="6153" spans="1:3" x14ac:dyDescent="0.2">
      <c r="A6153" t="s">
        <v>4369</v>
      </c>
      <c r="B6153" t="str">
        <f>"15084936911"</f>
        <v>15084936911</v>
      </c>
      <c r="C6153" t="s">
        <v>1</v>
      </c>
    </row>
    <row r="6154" spans="1:3" x14ac:dyDescent="0.2">
      <c r="A6154" t="s">
        <v>4369</v>
      </c>
      <c r="B6154" t="str">
        <f>"13809402971"</f>
        <v>13809402971</v>
      </c>
      <c r="C6154" t="s">
        <v>1</v>
      </c>
    </row>
    <row r="6155" spans="1:3" x14ac:dyDescent="0.2">
      <c r="A6155" t="s">
        <v>4369</v>
      </c>
      <c r="B6155" t="str">
        <f>"13826158388"</f>
        <v>13826158388</v>
      </c>
      <c r="C6155" t="s">
        <v>1</v>
      </c>
    </row>
    <row r="6156" spans="1:3" x14ac:dyDescent="0.2">
      <c r="A6156" t="s">
        <v>4369</v>
      </c>
      <c r="B6156" t="str">
        <f>"13388051920"</f>
        <v>13388051920</v>
      </c>
      <c r="C6156" t="s">
        <v>1</v>
      </c>
    </row>
    <row r="6157" spans="1:3" x14ac:dyDescent="0.2">
      <c r="A6157" t="s">
        <v>4912</v>
      </c>
      <c r="B6157" t="str">
        <f>"13929760030"</f>
        <v>13929760030</v>
      </c>
      <c r="C6157" t="s">
        <v>1</v>
      </c>
    </row>
    <row r="6158" spans="1:3" x14ac:dyDescent="0.2">
      <c r="A6158" t="s">
        <v>4369</v>
      </c>
      <c r="B6158" t="str">
        <f>"18045647817"</f>
        <v>18045647817</v>
      </c>
      <c r="C6158" t="s">
        <v>1</v>
      </c>
    </row>
    <row r="6159" spans="1:3" x14ac:dyDescent="0.2">
      <c r="A6159" t="s">
        <v>4369</v>
      </c>
      <c r="B6159" t="str">
        <f>"15817298980"</f>
        <v>15817298980</v>
      </c>
      <c r="C6159" t="s">
        <v>1</v>
      </c>
    </row>
    <row r="6160" spans="1:3" x14ac:dyDescent="0.2">
      <c r="A6160" t="s">
        <v>4369</v>
      </c>
      <c r="B6160" t="str">
        <f>"13331668876"</f>
        <v>13331668876</v>
      </c>
      <c r="C6160" t="s">
        <v>1</v>
      </c>
    </row>
    <row r="6161" spans="1:3" x14ac:dyDescent="0.2">
      <c r="A6161" t="s">
        <v>4369</v>
      </c>
      <c r="B6161" t="str">
        <f>"15776290470"</f>
        <v>15776290470</v>
      </c>
      <c r="C6161" t="s">
        <v>1</v>
      </c>
    </row>
    <row r="6162" spans="1:3" x14ac:dyDescent="0.2">
      <c r="A6162" t="s">
        <v>4369</v>
      </c>
      <c r="B6162" t="str">
        <f>"13413993487"</f>
        <v>13413993487</v>
      </c>
      <c r="C6162" t="s">
        <v>1</v>
      </c>
    </row>
    <row r="6163" spans="1:3" x14ac:dyDescent="0.2">
      <c r="A6163" t="s">
        <v>4369</v>
      </c>
      <c r="B6163" t="str">
        <f>"18067162877"</f>
        <v>18067162877</v>
      </c>
      <c r="C6163" t="s">
        <v>1</v>
      </c>
    </row>
    <row r="6164" spans="1:3" x14ac:dyDescent="0.2">
      <c r="A6164" t="s">
        <v>4913</v>
      </c>
      <c r="B6164" t="str">
        <f>"18061352223"</f>
        <v>18061352223</v>
      </c>
      <c r="C6164" t="s">
        <v>1</v>
      </c>
    </row>
    <row r="6165" spans="1:3" x14ac:dyDescent="0.2">
      <c r="A6165" t="s">
        <v>4914</v>
      </c>
      <c r="B6165" t="str">
        <f>"13667375320"</f>
        <v>13667375320</v>
      </c>
      <c r="C6165" t="s">
        <v>1</v>
      </c>
    </row>
    <row r="6166" spans="1:3" x14ac:dyDescent="0.2">
      <c r="A6166" t="s">
        <v>4915</v>
      </c>
      <c r="B6166" t="str">
        <f>"15330559518"</f>
        <v>15330559518</v>
      </c>
      <c r="C6166" t="s">
        <v>1</v>
      </c>
    </row>
    <row r="6167" spans="1:3" x14ac:dyDescent="0.2">
      <c r="A6167" t="s">
        <v>4916</v>
      </c>
      <c r="B6167" t="str">
        <f>"18062578716"</f>
        <v>18062578716</v>
      </c>
      <c r="C6167" t="s">
        <v>1</v>
      </c>
    </row>
    <row r="6168" spans="1:3" x14ac:dyDescent="0.2">
      <c r="A6168" t="s">
        <v>4917</v>
      </c>
      <c r="B6168" t="str">
        <f>"15201728965"</f>
        <v>15201728965</v>
      </c>
      <c r="C6168" t="s">
        <v>1</v>
      </c>
    </row>
    <row r="6169" spans="1:3" x14ac:dyDescent="0.2">
      <c r="A6169" t="s">
        <v>4369</v>
      </c>
      <c r="B6169" t="str">
        <f>"18710092518"</f>
        <v>18710092518</v>
      </c>
      <c r="C6169" t="s">
        <v>1</v>
      </c>
    </row>
    <row r="6170" spans="1:3" x14ac:dyDescent="0.2">
      <c r="A6170" t="s">
        <v>4474</v>
      </c>
      <c r="B6170" t="str">
        <f>"18661738371"</f>
        <v>18661738371</v>
      </c>
      <c r="C6170" t="s">
        <v>1</v>
      </c>
    </row>
    <row r="6171" spans="1:3" x14ac:dyDescent="0.2">
      <c r="A6171" t="s">
        <v>4369</v>
      </c>
      <c r="B6171" t="str">
        <f>"15548269735"</f>
        <v>15548269735</v>
      </c>
      <c r="C6171" t="s">
        <v>1</v>
      </c>
    </row>
    <row r="6172" spans="1:3" x14ac:dyDescent="0.2">
      <c r="A6172" t="s">
        <v>4918</v>
      </c>
      <c r="B6172" t="str">
        <f>"13524502931"</f>
        <v>13524502931</v>
      </c>
      <c r="C6172" t="s">
        <v>1</v>
      </c>
    </row>
    <row r="6173" spans="1:3" x14ac:dyDescent="0.2">
      <c r="A6173" t="s">
        <v>4369</v>
      </c>
      <c r="B6173" t="str">
        <f>"18064058126"</f>
        <v>18064058126</v>
      </c>
      <c r="C6173" t="s">
        <v>1</v>
      </c>
    </row>
    <row r="6174" spans="1:3" x14ac:dyDescent="0.2">
      <c r="A6174" t="s">
        <v>4919</v>
      </c>
      <c r="B6174" t="str">
        <f>"13641777368"</f>
        <v>13641777368</v>
      </c>
      <c r="C6174" t="s">
        <v>1</v>
      </c>
    </row>
    <row r="6175" spans="1:3" x14ac:dyDescent="0.2">
      <c r="A6175" t="s">
        <v>4369</v>
      </c>
      <c r="B6175" t="str">
        <f>"15133666879"</f>
        <v>15133666879</v>
      </c>
      <c r="C6175" t="s">
        <v>1</v>
      </c>
    </row>
    <row r="6176" spans="1:3" x14ac:dyDescent="0.2">
      <c r="A6176" t="s">
        <v>4369</v>
      </c>
      <c r="B6176" t="str">
        <f>"18057715107"</f>
        <v>18057715107</v>
      </c>
      <c r="C6176" t="s">
        <v>1</v>
      </c>
    </row>
    <row r="6177" spans="1:3" x14ac:dyDescent="0.2">
      <c r="A6177" t="s">
        <v>4369</v>
      </c>
      <c r="B6177" t="str">
        <f>"13811158016"</f>
        <v>13811158016</v>
      </c>
      <c r="C6177" t="s">
        <v>1</v>
      </c>
    </row>
    <row r="6178" spans="1:3" x14ac:dyDescent="0.2">
      <c r="A6178" t="s">
        <v>4369</v>
      </c>
      <c r="B6178" t="str">
        <f>"18061110876"</f>
        <v>18061110876</v>
      </c>
      <c r="C6178" t="s">
        <v>1</v>
      </c>
    </row>
    <row r="6179" spans="1:3" x14ac:dyDescent="0.2">
      <c r="A6179" t="s">
        <v>4369</v>
      </c>
      <c r="B6179" t="str">
        <f>"18053168620"</f>
        <v>18053168620</v>
      </c>
      <c r="C6179" t="s">
        <v>1</v>
      </c>
    </row>
    <row r="6180" spans="1:3" x14ac:dyDescent="0.2">
      <c r="A6180" t="s">
        <v>4369</v>
      </c>
      <c r="B6180" t="str">
        <f>"13524252119"</f>
        <v>13524252119</v>
      </c>
      <c r="C6180" t="s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</dc:creator>
  <cp:lastModifiedBy>MD</cp:lastModifiedBy>
  <dcterms:created xsi:type="dcterms:W3CDTF">2018-11-01T04:12:41Z</dcterms:created>
  <dcterms:modified xsi:type="dcterms:W3CDTF">2018-11-02T10:15:18Z</dcterms:modified>
</cp:coreProperties>
</file>