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2" windowWidth="22020" windowHeight="100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R11" i="1" l="1"/>
  <c r="R10" i="1"/>
  <c r="Z32" i="1" l="1"/>
  <c r="Z40" i="1"/>
  <c r="E52" i="1" l="1"/>
  <c r="D52" i="1"/>
  <c r="U49" i="1" l="1"/>
  <c r="T49" i="1"/>
  <c r="S49" i="1"/>
  <c r="R49" i="1" s="1"/>
  <c r="Q49" i="1"/>
  <c r="P49" i="1"/>
  <c r="O49" i="1"/>
  <c r="S34" i="1"/>
  <c r="Q34" i="1"/>
  <c r="S33" i="1"/>
  <c r="Q33" i="1"/>
  <c r="P50" i="1" l="1"/>
  <c r="S50" i="1" s="1"/>
  <c r="O50" i="1"/>
  <c r="Q50" i="1" s="1"/>
  <c r="P33" i="1"/>
  <c r="O33" i="1"/>
  <c r="T50" i="1" l="1"/>
  <c r="O51" i="1" s="1"/>
  <c r="Q51" i="1" s="1"/>
  <c r="U50" i="1"/>
  <c r="R50" i="1"/>
  <c r="P51" i="1"/>
  <c r="S51" i="1" s="1"/>
  <c r="R33" i="1"/>
  <c r="T33" i="1"/>
  <c r="U33" i="1"/>
  <c r="H98" i="1"/>
  <c r="H97" i="1"/>
  <c r="B75" i="1"/>
  <c r="D75" i="1" s="1"/>
  <c r="B76" i="1" s="1"/>
  <c r="C75" i="1"/>
  <c r="F75" i="1" s="1"/>
  <c r="K83" i="1"/>
  <c r="K82" i="1" s="1"/>
  <c r="K81" i="1" s="1"/>
  <c r="K80" i="1" s="1"/>
  <c r="K79" i="1" s="1"/>
  <c r="K78" i="1" s="1"/>
  <c r="K77" i="1" s="1"/>
  <c r="K76" i="1" s="1"/>
  <c r="K75" i="1" s="1"/>
  <c r="K74" i="1" s="1"/>
  <c r="K73" i="1" s="1"/>
  <c r="K72" i="1" s="1"/>
  <c r="K71" i="1" s="1"/>
  <c r="K70" i="1" s="1"/>
  <c r="K84" i="1"/>
  <c r="K85" i="1"/>
  <c r="E54" i="1"/>
  <c r="E55" i="1"/>
  <c r="E51" i="1"/>
  <c r="G34" i="1"/>
  <c r="G33" i="1"/>
  <c r="E33" i="1"/>
  <c r="D33" i="1"/>
  <c r="C33" i="1"/>
  <c r="T51" i="1" l="1"/>
  <c r="U51" i="1"/>
  <c r="O52" i="1"/>
  <c r="Q52" i="1" s="1"/>
  <c r="P52" i="1"/>
  <c r="S52" i="1" s="1"/>
  <c r="R51" i="1"/>
  <c r="P34" i="1"/>
  <c r="O34" i="1"/>
  <c r="C104" i="1"/>
  <c r="F104" i="1" s="1"/>
  <c r="B104" i="1"/>
  <c r="D104" i="1" s="1"/>
  <c r="E75" i="1"/>
  <c r="H75" i="1"/>
  <c r="G75" i="1"/>
  <c r="D76" i="1" s="1"/>
  <c r="E69" i="1"/>
  <c r="F33" i="1"/>
  <c r="I33" i="1"/>
  <c r="H33" i="1"/>
  <c r="T52" i="1" l="1"/>
  <c r="U52" i="1"/>
  <c r="R52" i="1"/>
  <c r="U34" i="1"/>
  <c r="T34" i="1"/>
  <c r="R34" i="1"/>
  <c r="E104" i="1"/>
  <c r="H104" i="1"/>
  <c r="G104" i="1"/>
  <c r="B105" i="1" s="1"/>
  <c r="D105" i="1" s="1"/>
  <c r="C76" i="1"/>
  <c r="F76" i="1" s="1"/>
  <c r="H76" i="1" s="1"/>
  <c r="D34" i="1"/>
  <c r="C34" i="1"/>
  <c r="E34" i="1" s="1"/>
  <c r="P35" i="1" l="1"/>
  <c r="S35" i="1" s="1"/>
  <c r="O35" i="1"/>
  <c r="Q35" i="1" s="1"/>
  <c r="C105" i="1"/>
  <c r="E76" i="1"/>
  <c r="G76" i="1"/>
  <c r="B77" i="1" s="1"/>
  <c r="D77" i="1" s="1"/>
  <c r="C77" i="1"/>
  <c r="F77" i="1" s="1"/>
  <c r="F34" i="1"/>
  <c r="I34" i="1"/>
  <c r="H34" i="1"/>
  <c r="U35" i="1" l="1"/>
  <c r="T35" i="1"/>
  <c r="R35" i="1"/>
  <c r="F105" i="1"/>
  <c r="H105" i="1" s="1"/>
  <c r="H77" i="1"/>
  <c r="E77" i="1"/>
  <c r="G77" i="1"/>
  <c r="B78" i="1" s="1"/>
  <c r="D78" i="1" s="1"/>
  <c r="C78" i="1"/>
  <c r="F78" i="1" s="1"/>
  <c r="D35" i="1"/>
  <c r="G35" i="1" s="1"/>
  <c r="C35" i="1"/>
  <c r="E35" i="1" s="1"/>
  <c r="P36" i="1" l="1"/>
  <c r="S36" i="1" s="1"/>
  <c r="O36" i="1"/>
  <c r="Q36" i="1" s="1"/>
  <c r="C106" i="1"/>
  <c r="F106" i="1" s="1"/>
  <c r="E105" i="1"/>
  <c r="G105" i="1"/>
  <c r="B106" i="1" s="1"/>
  <c r="D106" i="1" s="1"/>
  <c r="H106" i="1" s="1"/>
  <c r="E78" i="1"/>
  <c r="H78" i="1"/>
  <c r="G78" i="1"/>
  <c r="B79" i="1" s="1"/>
  <c r="D79" i="1" s="1"/>
  <c r="H35" i="1"/>
  <c r="F35" i="1"/>
  <c r="I35" i="1"/>
  <c r="U36" i="1" l="1"/>
  <c r="T36" i="1"/>
  <c r="R36" i="1"/>
  <c r="C107" i="1"/>
  <c r="F107" i="1" s="1"/>
  <c r="E106" i="1"/>
  <c r="G106" i="1"/>
  <c r="B107" i="1" s="1"/>
  <c r="C79" i="1"/>
  <c r="F79" i="1" s="1"/>
  <c r="E79" i="1" s="1"/>
  <c r="D36" i="1"/>
  <c r="G36" i="1" s="1"/>
  <c r="C36" i="1"/>
  <c r="E36" i="1" s="1"/>
  <c r="P37" i="1" l="1"/>
  <c r="S37" i="1" s="1"/>
  <c r="O37" i="1"/>
  <c r="Q37" i="1" s="1"/>
  <c r="D107" i="1"/>
  <c r="G107" i="1" s="1"/>
  <c r="G79" i="1"/>
  <c r="H79" i="1"/>
  <c r="B80" i="1"/>
  <c r="D80" i="1" s="1"/>
  <c r="I36" i="1"/>
  <c r="H36" i="1"/>
  <c r="F36" i="1"/>
  <c r="U37" i="1" l="1"/>
  <c r="T37" i="1"/>
  <c r="R37" i="1"/>
  <c r="H107" i="1"/>
  <c r="B108" i="1" s="1"/>
  <c r="D108" i="1" s="1"/>
  <c r="E107" i="1"/>
  <c r="C80" i="1"/>
  <c r="F80" i="1" s="1"/>
  <c r="G80" i="1" s="1"/>
  <c r="D37" i="1"/>
  <c r="G37" i="1" s="1"/>
  <c r="C37" i="1"/>
  <c r="E37" i="1" s="1"/>
  <c r="P38" i="1" l="1"/>
  <c r="S38" i="1" s="1"/>
  <c r="O38" i="1"/>
  <c r="Q38" i="1" s="1"/>
  <c r="H80" i="1"/>
  <c r="E80" i="1"/>
  <c r="C108" i="1"/>
  <c r="F108" i="1" s="1"/>
  <c r="G108" i="1" s="1"/>
  <c r="B81" i="1"/>
  <c r="D81" i="1" s="1"/>
  <c r="E81" i="1" s="1"/>
  <c r="C81" i="1"/>
  <c r="F81" i="1" s="1"/>
  <c r="I37" i="1"/>
  <c r="H37" i="1"/>
  <c r="F37" i="1"/>
  <c r="U38" i="1" l="1"/>
  <c r="T38" i="1"/>
  <c r="R38" i="1"/>
  <c r="G81" i="1"/>
  <c r="B82" i="1" s="1"/>
  <c r="D82" i="1" s="1"/>
  <c r="H81" i="1"/>
  <c r="E108" i="1"/>
  <c r="H108" i="1"/>
  <c r="B109" i="1" s="1"/>
  <c r="D109" i="1" s="1"/>
  <c r="C38" i="1"/>
  <c r="E38" i="1" s="1"/>
  <c r="D38" i="1"/>
  <c r="G38" i="1" s="1"/>
  <c r="P39" i="1" l="1"/>
  <c r="S39" i="1" s="1"/>
  <c r="O39" i="1"/>
  <c r="Q39" i="1" s="1"/>
  <c r="C82" i="1"/>
  <c r="F82" i="1" s="1"/>
  <c r="E82" i="1" s="1"/>
  <c r="C109" i="1"/>
  <c r="F109" i="1" s="1"/>
  <c r="I38" i="1"/>
  <c r="F38" i="1"/>
  <c r="H38" i="1"/>
  <c r="U39" i="1" l="1"/>
  <c r="T39" i="1"/>
  <c r="R39" i="1"/>
  <c r="H82" i="1"/>
  <c r="G82" i="1"/>
  <c r="C83" i="1" s="1"/>
  <c r="F83" i="1" s="1"/>
  <c r="B83" i="1"/>
  <c r="D83" i="1" s="1"/>
  <c r="G83" i="1" s="1"/>
  <c r="H109" i="1"/>
  <c r="E109" i="1"/>
  <c r="G109" i="1"/>
  <c r="C110" i="1"/>
  <c r="F110" i="1" s="1"/>
  <c r="D39" i="1"/>
  <c r="G39" i="1" s="1"/>
  <c r="C39" i="1"/>
  <c r="E39" i="1" s="1"/>
  <c r="P40" i="1" l="1"/>
  <c r="S40" i="1" s="1"/>
  <c r="O40" i="1"/>
  <c r="Q40" i="1" s="1"/>
  <c r="H83" i="1"/>
  <c r="B84" i="1" s="1"/>
  <c r="D84" i="1" s="1"/>
  <c r="E83" i="1"/>
  <c r="B110" i="1"/>
  <c r="D110" i="1" s="1"/>
  <c r="E110" i="1" s="1"/>
  <c r="C84" i="1"/>
  <c r="F84" i="1" s="1"/>
  <c r="H39" i="1"/>
  <c r="F39" i="1"/>
  <c r="I39" i="1"/>
  <c r="R40" i="1" l="1"/>
  <c r="U40" i="1"/>
  <c r="T40" i="1"/>
  <c r="B111" i="1"/>
  <c r="D111" i="1" s="1"/>
  <c r="G110" i="1"/>
  <c r="H110" i="1"/>
  <c r="H84" i="1"/>
  <c r="E84" i="1"/>
  <c r="G84" i="1"/>
  <c r="C85" i="1" s="1"/>
  <c r="F85" i="1" s="1"/>
  <c r="D40" i="1"/>
  <c r="G40" i="1" s="1"/>
  <c r="C40" i="1"/>
  <c r="E40" i="1" s="1"/>
  <c r="P41" i="1" l="1"/>
  <c r="S41" i="1" s="1"/>
  <c r="O41" i="1"/>
  <c r="Q41" i="1" s="1"/>
  <c r="C111" i="1"/>
  <c r="F111" i="1" s="1"/>
  <c r="E111" i="1" s="1"/>
  <c r="B85" i="1"/>
  <c r="D85" i="1" s="1"/>
  <c r="H40" i="1"/>
  <c r="I40" i="1"/>
  <c r="F40" i="1"/>
  <c r="R41" i="1" l="1"/>
  <c r="U41" i="1"/>
  <c r="T41" i="1"/>
  <c r="G111" i="1"/>
  <c r="C112" i="1"/>
  <c r="F112" i="1" s="1"/>
  <c r="H111" i="1"/>
  <c r="B112" i="1" s="1"/>
  <c r="D112" i="1" s="1"/>
  <c r="E85" i="1"/>
  <c r="H85" i="1"/>
  <c r="G85" i="1"/>
  <c r="C86" i="1" s="1"/>
  <c r="F86" i="1" s="1"/>
  <c r="B86" i="1"/>
  <c r="D86" i="1" s="1"/>
  <c r="P42" i="1" l="1"/>
  <c r="S42" i="1" s="1"/>
  <c r="O42" i="1"/>
  <c r="Q42" i="1" s="1"/>
  <c r="G112" i="1"/>
  <c r="B113" i="1" s="1"/>
  <c r="D113" i="1" s="1"/>
  <c r="H112" i="1"/>
  <c r="E112" i="1"/>
  <c r="C113" i="1"/>
  <c r="F113" i="1" s="1"/>
  <c r="E113" i="1" s="1"/>
  <c r="G86" i="1"/>
  <c r="E86" i="1"/>
  <c r="C87" i="1"/>
  <c r="F87" i="1" s="1"/>
  <c r="H86" i="1"/>
  <c r="T42" i="1" l="1"/>
  <c r="U42" i="1"/>
  <c r="R42" i="1"/>
  <c r="H113" i="1"/>
  <c r="G113" i="1"/>
  <c r="C114" i="1"/>
  <c r="F114" i="1" s="1"/>
  <c r="B87" i="1"/>
  <c r="D87" i="1" s="1"/>
  <c r="H87" i="1" s="1"/>
  <c r="P43" i="1" l="1"/>
  <c r="S43" i="1" s="1"/>
  <c r="O43" i="1"/>
  <c r="Q43" i="1" s="1"/>
  <c r="B88" i="1"/>
  <c r="D88" i="1" s="1"/>
  <c r="G87" i="1"/>
  <c r="C88" i="1" s="1"/>
  <c r="F88" i="1" s="1"/>
  <c r="C89" i="1" s="1"/>
  <c r="F89" i="1" s="1"/>
  <c r="E87" i="1"/>
  <c r="B114" i="1"/>
  <c r="D114" i="1" s="1"/>
  <c r="E114" i="1" s="1"/>
  <c r="U43" i="1" l="1"/>
  <c r="T43" i="1"/>
  <c r="R43" i="1"/>
  <c r="H88" i="1"/>
  <c r="E88" i="1"/>
  <c r="G88" i="1"/>
  <c r="B89" i="1" s="1"/>
  <c r="D89" i="1" s="1"/>
  <c r="H114" i="1"/>
  <c r="B115" i="1"/>
  <c r="D115" i="1" s="1"/>
  <c r="G114" i="1"/>
  <c r="C115" i="1" s="1"/>
  <c r="F115" i="1" s="1"/>
  <c r="P44" i="1" l="1"/>
  <c r="S44" i="1" s="1"/>
  <c r="O44" i="1"/>
  <c r="Q44" i="1" s="1"/>
  <c r="C116" i="1"/>
  <c r="F116" i="1" s="1"/>
  <c r="E115" i="1"/>
  <c r="G115" i="1"/>
  <c r="H115" i="1"/>
  <c r="B116" i="1"/>
  <c r="D116" i="1" s="1"/>
  <c r="E116" i="1" s="1"/>
  <c r="G89" i="1"/>
  <c r="H89" i="1"/>
  <c r="E89" i="1"/>
  <c r="U44" i="1" l="1"/>
  <c r="T44" i="1"/>
  <c r="R44" i="1"/>
  <c r="H116" i="1"/>
  <c r="B117" i="1" s="1"/>
  <c r="D117" i="1" s="1"/>
  <c r="G116" i="1"/>
  <c r="O45" i="1" l="1"/>
  <c r="Q45" i="1" s="1"/>
  <c r="P45" i="1"/>
  <c r="S45" i="1" s="1"/>
  <c r="C117" i="1"/>
  <c r="F117" i="1" s="1"/>
  <c r="C118" i="1" s="1"/>
  <c r="F118" i="1" s="1"/>
  <c r="U45" i="1" l="1"/>
  <c r="T45" i="1"/>
  <c r="R45" i="1"/>
  <c r="H117" i="1"/>
  <c r="G117" i="1"/>
  <c r="E117" i="1"/>
  <c r="P46" i="1" l="1"/>
  <c r="S46" i="1" s="1"/>
  <c r="O46" i="1"/>
  <c r="Q46" i="1" s="1"/>
  <c r="B118" i="1"/>
  <c r="D118" i="1" s="1"/>
  <c r="G118" i="1"/>
  <c r="H118" i="1"/>
  <c r="E118" i="1"/>
  <c r="U46" i="1" l="1"/>
  <c r="T46" i="1"/>
  <c r="R46" i="1"/>
  <c r="P47" i="1" l="1"/>
  <c r="S47" i="1" s="1"/>
  <c r="O47" i="1"/>
  <c r="Q47" i="1" s="1"/>
  <c r="U47" i="1" l="1"/>
  <c r="T47" i="1"/>
  <c r="R47" i="1"/>
  <c r="P48" i="1" l="1"/>
  <c r="S48" i="1" s="1"/>
  <c r="O48" i="1"/>
  <c r="Q48" i="1" s="1"/>
  <c r="R48" i="1" l="1"/>
  <c r="U48" i="1"/>
  <c r="T48" i="1"/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1" i="1"/>
  <c r="B10" i="1"/>
  <c r="K5" i="1"/>
  <c r="L5" i="1"/>
  <c r="M5" i="1"/>
  <c r="N5" i="1"/>
  <c r="N6" i="1" s="1"/>
  <c r="O5" i="1"/>
  <c r="O6" i="1" s="1"/>
  <c r="P5" i="1"/>
  <c r="P6" i="1" s="1"/>
  <c r="Q5" i="1"/>
  <c r="J5" i="1"/>
  <c r="J6" i="1" s="1"/>
  <c r="C5" i="1"/>
  <c r="D5" i="1"/>
  <c r="E5" i="1"/>
  <c r="F5" i="1"/>
  <c r="G5" i="1"/>
  <c r="H5" i="1"/>
  <c r="H6" i="1" s="1"/>
  <c r="I5" i="1"/>
  <c r="I6" i="1" s="1"/>
  <c r="B5" i="1"/>
  <c r="B6" i="1" s="1"/>
  <c r="J10" i="1"/>
  <c r="K10" i="1"/>
  <c r="L10" i="1"/>
  <c r="M10" i="1"/>
  <c r="N10" i="1"/>
  <c r="O10" i="1"/>
  <c r="P10" i="1"/>
  <c r="Q10" i="1"/>
  <c r="Q6" i="1"/>
  <c r="F6" i="1"/>
  <c r="G6" i="1"/>
  <c r="D6" i="1"/>
  <c r="E6" i="1"/>
  <c r="C10" i="1"/>
  <c r="D10" i="1"/>
  <c r="E10" i="1"/>
  <c r="F10" i="1"/>
  <c r="G10" i="1"/>
  <c r="H10" i="1"/>
  <c r="I10" i="1"/>
  <c r="K6" i="1"/>
  <c r="L6" i="1"/>
  <c r="M6" i="1"/>
  <c r="C6" i="1"/>
</calcChain>
</file>

<file path=xl/sharedStrings.xml><?xml version="1.0" encoding="utf-8"?>
<sst xmlns="http://schemas.openxmlformats.org/spreadsheetml/2006/main" count="69" uniqueCount="25">
  <si>
    <t>x</t>
  </si>
  <si>
    <t>f(x)</t>
  </si>
  <si>
    <t>номер отсчёта</t>
  </si>
  <si>
    <t>Метод пассивного поиска</t>
  </si>
  <si>
    <t>Метод дихотомии</t>
  </si>
  <si>
    <t>Итерация</t>
  </si>
  <si>
    <t>x1</t>
  </si>
  <si>
    <t>x2</t>
  </si>
  <si>
    <t>f1</t>
  </si>
  <si>
    <t xml:space="preserve">      &lt;        &gt;</t>
  </si>
  <si>
    <t>f2</t>
  </si>
  <si>
    <t>a</t>
  </si>
  <si>
    <t>b</t>
  </si>
  <si>
    <t>-</t>
  </si>
  <si>
    <t>точки:</t>
  </si>
  <si>
    <t>ф-я:</t>
  </si>
  <si>
    <t>Метод Фибоначчи</t>
  </si>
  <si>
    <t>e</t>
  </si>
  <si>
    <t>Числа Ф.</t>
  </si>
  <si>
    <t>Ф1</t>
  </si>
  <si>
    <t>Ф2</t>
  </si>
  <si>
    <t>Метод золого сечения</t>
  </si>
  <si>
    <t>ограничение на е</t>
  </si>
  <si>
    <t>qi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</si>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</sst>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165" fontId="0" fillId="0" borderId="0" xfId="0" applyNumberFormat="1" applyFill="1"/>
    <xf numFmtId="0" fontId="0" fillId="0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8"/>
  <sheetViews>
    <sheetView tabSelected="1" workbookViewId="0">
      <selection activeCell="C83" sqref="C83"/>
    </sheetView>
  </sheetViews>
  <sheetFormatPr defaultRowHeight="14.4" x14ac:dyDescent="0.3"/>
  <cols>
    <col min="1" max="1" width="14.44140625" customWidth="1"/>
  </cols>
  <sheetData>
    <row r="1" spans="1:18" ht="15" thickBot="1" x14ac:dyDescent="0.35"/>
    <row r="2" spans="1:18" ht="18.600000000000001" thickBot="1" x14ac:dyDescent="0.4">
      <c r="G2" s="11" t="s">
        <v>3</v>
      </c>
      <c r="H2" s="12"/>
      <c r="I2" s="12"/>
      <c r="J2" s="13"/>
    </row>
    <row r="4" spans="1:18" x14ac:dyDescent="0.3">
      <c r="A4" t="s">
        <v>2</v>
      </c>
      <c r="B4">
        <v>1</v>
      </c>
      <c r="C4">
        <v>3</v>
      </c>
      <c r="D4">
        <v>5</v>
      </c>
      <c r="E4">
        <v>7</v>
      </c>
      <c r="F4">
        <v>9</v>
      </c>
      <c r="G4">
        <v>11</v>
      </c>
      <c r="H4">
        <v>13</v>
      </c>
      <c r="I4">
        <v>15</v>
      </c>
      <c r="J4">
        <v>2</v>
      </c>
      <c r="K4">
        <v>4</v>
      </c>
      <c r="L4">
        <v>6</v>
      </c>
      <c r="M4">
        <v>8</v>
      </c>
      <c r="N4">
        <v>10</v>
      </c>
      <c r="O4">
        <v>12</v>
      </c>
      <c r="P4">
        <v>14</v>
      </c>
      <c r="Q4">
        <v>16</v>
      </c>
    </row>
    <row r="5" spans="1:18" x14ac:dyDescent="0.3">
      <c r="A5" t="s">
        <v>0</v>
      </c>
      <c r="B5">
        <f>8/9*((B4+1)/2) + 0.05</f>
        <v>0.93888888888888888</v>
      </c>
      <c r="C5">
        <f t="shared" ref="C5:I5" si="0">8/9*((C4+1)/2) + 0.05</f>
        <v>1.8277777777777777</v>
      </c>
      <c r="D5">
        <f t="shared" si="0"/>
        <v>2.7166666666666663</v>
      </c>
      <c r="E5">
        <f t="shared" si="0"/>
        <v>3.6055555555555552</v>
      </c>
      <c r="F5">
        <f t="shared" si="0"/>
        <v>4.4944444444444445</v>
      </c>
      <c r="G5">
        <f t="shared" si="0"/>
        <v>5.3833333333333329</v>
      </c>
      <c r="H5">
        <f t="shared" si="0"/>
        <v>6.2722222222222213</v>
      </c>
      <c r="I5">
        <f t="shared" si="0"/>
        <v>7.1611111111111105</v>
      </c>
      <c r="J5">
        <f>8/9*J4/2 - 0.05</f>
        <v>0.8388888888888888</v>
      </c>
      <c r="K5">
        <f t="shared" ref="K5:Q5" si="1">8/9*K4/2 - 0.05</f>
        <v>1.7277777777777776</v>
      </c>
      <c r="L5">
        <f t="shared" si="1"/>
        <v>2.6166666666666667</v>
      </c>
      <c r="M5">
        <f t="shared" si="1"/>
        <v>3.5055555555555555</v>
      </c>
      <c r="N5">
        <f t="shared" si="1"/>
        <v>4.3944444444444448</v>
      </c>
      <c r="O5">
        <f t="shared" si="1"/>
        <v>5.2833333333333332</v>
      </c>
      <c r="P5">
        <f t="shared" si="1"/>
        <v>6.1722222222222216</v>
      </c>
      <c r="Q5">
        <f t="shared" si="1"/>
        <v>7.0611111111111109</v>
      </c>
    </row>
    <row r="6" spans="1:18" x14ac:dyDescent="0.3">
      <c r="A6" t="s">
        <v>1</v>
      </c>
      <c r="B6">
        <f>B5*B5-9*B5+8</f>
        <v>0.43151234567901309</v>
      </c>
      <c r="C6">
        <f t="shared" ref="C6:E6" si="2">C5*C5-9*C5+8</f>
        <v>-5.1092283950617272</v>
      </c>
      <c r="D6">
        <f t="shared" si="2"/>
        <v>-9.069722222222218</v>
      </c>
      <c r="E6">
        <f t="shared" si="2"/>
        <v>-11.449969135802469</v>
      </c>
      <c r="F6">
        <f t="shared" ref="F6" si="3">F5*F5-9*F5+8</f>
        <v>-12.249969135802473</v>
      </c>
      <c r="G6">
        <f t="shared" ref="G6" si="4">G5*G5-9*G5+8</f>
        <v>-11.469722222222224</v>
      </c>
      <c r="H6">
        <f t="shared" ref="H6" si="5">H5*H5-9*H5+8</f>
        <v>-9.1092283950617272</v>
      </c>
      <c r="I6">
        <f t="shared" ref="I6" si="6">I5*I5-9*I5+8</f>
        <v>-5.1684876543209839</v>
      </c>
      <c r="J6">
        <f>J5*J5-9*J5+8</f>
        <v>1.1537345679012354</v>
      </c>
      <c r="K6">
        <f>K5*K5-9*K5+8</f>
        <v>-4.5647839506172829</v>
      </c>
      <c r="L6">
        <f>L5*L5-9*L5+8</f>
        <v>-8.703055555555558</v>
      </c>
      <c r="M6">
        <f>M5*M5-9*M5+8</f>
        <v>-11.261080246913579</v>
      </c>
      <c r="N6">
        <f t="shared" ref="N6:Q6" si="7">N5*N5-9*N5+8</f>
        <v>-12.238858024691361</v>
      </c>
      <c r="O6">
        <f t="shared" si="7"/>
        <v>-11.636388888888888</v>
      </c>
      <c r="P6">
        <f t="shared" si="7"/>
        <v>-9.4536728395061758</v>
      </c>
      <c r="Q6">
        <f t="shared" si="7"/>
        <v>-5.6907098765432096</v>
      </c>
    </row>
    <row r="9" spans="1:18" x14ac:dyDescent="0.3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</row>
    <row r="10" spans="1:18" x14ac:dyDescent="0.3">
      <c r="A10" t="s">
        <v>0</v>
      </c>
      <c r="B10">
        <f>4/9*B9</f>
        <v>0.44444444444444442</v>
      </c>
      <c r="C10">
        <f t="shared" ref="C10:I10" si="8">4/9*C9</f>
        <v>0.88888888888888884</v>
      </c>
      <c r="D10">
        <f t="shared" si="8"/>
        <v>1.3333333333333333</v>
      </c>
      <c r="E10">
        <f t="shared" si="8"/>
        <v>1.7777777777777777</v>
      </c>
      <c r="F10">
        <f t="shared" si="8"/>
        <v>2.2222222222222223</v>
      </c>
      <c r="G10">
        <f t="shared" si="8"/>
        <v>2.6666666666666665</v>
      </c>
      <c r="H10">
        <f t="shared" si="8"/>
        <v>3.1111111111111107</v>
      </c>
      <c r="I10">
        <f t="shared" si="8"/>
        <v>3.5555555555555554</v>
      </c>
      <c r="J10">
        <f t="shared" ref="J10" si="9">4/9*J9</f>
        <v>4</v>
      </c>
      <c r="K10">
        <f t="shared" ref="K10" si="10">4/9*K9</f>
        <v>4.4444444444444446</v>
      </c>
      <c r="L10">
        <f t="shared" ref="L10" si="11">4/9*L9</f>
        <v>4.8888888888888884</v>
      </c>
      <c r="M10">
        <f t="shared" ref="M10" si="12">4/9*M9</f>
        <v>5.333333333333333</v>
      </c>
      <c r="N10">
        <f t="shared" ref="N10" si="13">4/9*N9</f>
        <v>5.7777777777777777</v>
      </c>
      <c r="O10">
        <f t="shared" ref="O10" si="14">4/9*O9</f>
        <v>6.2222222222222214</v>
      </c>
      <c r="P10">
        <f t="shared" ref="P10" si="15">4/9*P9</f>
        <v>6.6666666666666661</v>
      </c>
      <c r="Q10">
        <f t="shared" ref="Q10:R10" si="16">4/9*Q9</f>
        <v>7.1111111111111107</v>
      </c>
      <c r="R10" s="1">
        <f t="shared" si="16"/>
        <v>7.5555555555555554</v>
      </c>
    </row>
    <row r="11" spans="1:18" x14ac:dyDescent="0.3">
      <c r="A11" t="s">
        <v>1</v>
      </c>
      <c r="B11">
        <f>B10*B10-9*B10+8</f>
        <v>4.1975308641975309</v>
      </c>
      <c r="C11">
        <f t="shared" ref="C11:R11" si="17">C10*C10-9*C10+8</f>
        <v>0.79012345679012341</v>
      </c>
      <c r="D11">
        <f t="shared" si="17"/>
        <v>-2.2222222222222214</v>
      </c>
      <c r="E11">
        <f t="shared" si="17"/>
        <v>-4.8395061728395063</v>
      </c>
      <c r="F11">
        <f t="shared" si="17"/>
        <v>-7.0617283950617278</v>
      </c>
      <c r="G11">
        <f t="shared" si="17"/>
        <v>-8.8888888888888893</v>
      </c>
      <c r="H11">
        <f t="shared" si="17"/>
        <v>-10.320987654320987</v>
      </c>
      <c r="I11">
        <f t="shared" si="17"/>
        <v>-11.358024691358025</v>
      </c>
      <c r="J11">
        <f t="shared" si="17"/>
        <v>-12</v>
      </c>
      <c r="K11">
        <f t="shared" si="17"/>
        <v>-12.246913580246911</v>
      </c>
      <c r="L11">
        <f t="shared" si="17"/>
        <v>-12.098765432098762</v>
      </c>
      <c r="M11">
        <f t="shared" si="17"/>
        <v>-11.555555555555557</v>
      </c>
      <c r="N11">
        <f t="shared" si="17"/>
        <v>-10.617283950617285</v>
      </c>
      <c r="O11">
        <f t="shared" si="17"/>
        <v>-9.2839506172839563</v>
      </c>
      <c r="P11">
        <f t="shared" si="17"/>
        <v>-7.5555555555555571</v>
      </c>
      <c r="Q11">
        <f t="shared" si="17"/>
        <v>-5.4320987654321016</v>
      </c>
      <c r="R11" s="1">
        <f t="shared" si="17"/>
        <v>-2.9135802469135825</v>
      </c>
    </row>
    <row r="27" spans="2:26" ht="15" thickBot="1" x14ac:dyDescent="0.35"/>
    <row r="28" spans="2:26" ht="18.600000000000001" thickBot="1" x14ac:dyDescent="0.4">
      <c r="G28" s="11" t="s">
        <v>4</v>
      </c>
      <c r="H28" s="12"/>
      <c r="I28" s="12"/>
      <c r="J28" s="13"/>
    </row>
    <row r="30" spans="2:26" x14ac:dyDescent="0.3">
      <c r="F30">
        <v>0.1</v>
      </c>
      <c r="N30" s="1"/>
      <c r="O30" s="1"/>
      <c r="P30" s="1"/>
      <c r="Q30" s="1"/>
      <c r="R30" s="1">
        <v>0.1</v>
      </c>
      <c r="S30" s="1"/>
      <c r="T30" s="1"/>
      <c r="U30" s="1"/>
    </row>
    <row r="31" spans="2:26" x14ac:dyDescent="0.3">
      <c r="B31" s="1" t="s">
        <v>5</v>
      </c>
      <c r="C31" s="1" t="s">
        <v>6</v>
      </c>
      <c r="D31" s="1" t="s">
        <v>7</v>
      </c>
      <c r="E31" s="1" t="s">
        <v>8</v>
      </c>
      <c r="F31" s="1" t="s">
        <v>9</v>
      </c>
      <c r="G31" s="1" t="s">
        <v>10</v>
      </c>
      <c r="H31" s="1" t="s">
        <v>11</v>
      </c>
      <c r="I31" s="1" t="s">
        <v>12</v>
      </c>
      <c r="N31" s="1" t="s">
        <v>5</v>
      </c>
      <c r="O31" s="1" t="s">
        <v>6</v>
      </c>
      <c r="P31" s="1" t="s">
        <v>7</v>
      </c>
      <c r="Q31" s="1" t="s">
        <v>8</v>
      </c>
      <c r="R31" s="1" t="s">
        <v>9</v>
      </c>
      <c r="S31" s="1" t="s">
        <v>10</v>
      </c>
      <c r="T31" s="1" t="s">
        <v>11</v>
      </c>
      <c r="U31" s="1" t="s">
        <v>12</v>
      </c>
      <c r="W31" s="1"/>
      <c r="X31" s="1" t="s">
        <v>23</v>
      </c>
      <c r="Y31" s="1"/>
      <c r="Z31" s="1" t="s">
        <v>24</v>
      </c>
    </row>
    <row r="32" spans="2:26" x14ac:dyDescent="0.3">
      <c r="B32" s="1">
        <v>0</v>
      </c>
      <c r="C32" s="1" t="s">
        <v>13</v>
      </c>
      <c r="D32" s="1" t="s">
        <v>13</v>
      </c>
      <c r="E32" s="1" t="s">
        <v>13</v>
      </c>
      <c r="F32" s="1" t="s">
        <v>13</v>
      </c>
      <c r="G32" s="1" t="s">
        <v>13</v>
      </c>
      <c r="H32" s="1">
        <v>0</v>
      </c>
      <c r="I32" s="1">
        <v>8</v>
      </c>
      <c r="N32" s="1">
        <v>0</v>
      </c>
      <c r="O32" s="1" t="s">
        <v>13</v>
      </c>
      <c r="P32" s="1" t="s">
        <v>13</v>
      </c>
      <c r="Q32" s="1" t="s">
        <v>13</v>
      </c>
      <c r="R32" s="1" t="s">
        <v>13</v>
      </c>
      <c r="S32" s="1" t="s">
        <v>13</v>
      </c>
      <c r="T32" s="1">
        <v>0</v>
      </c>
      <c r="U32" s="1">
        <v>900</v>
      </c>
      <c r="W32" s="1">
        <v>1</v>
      </c>
      <c r="X32" s="1">
        <v>10</v>
      </c>
      <c r="Y32" s="1"/>
      <c r="Z32" s="1">
        <f>4500/X32+2*X32+4000/X33+3.5*X33+8800/X34+3*X34+1400/X35+2*X35+300/X36+X36</f>
        <v>2015</v>
      </c>
    </row>
    <row r="33" spans="2:26" x14ac:dyDescent="0.3">
      <c r="B33" s="1">
        <v>1</v>
      </c>
      <c r="C33" s="3">
        <f>1/2 *(H32 +I32)-$F$30/2</f>
        <v>3.95</v>
      </c>
      <c r="D33" s="3">
        <f>1/2*(H32+I32)+$F$30/2</f>
        <v>4.05</v>
      </c>
      <c r="E33" s="3">
        <f>C33*C33-9*C33+8</f>
        <v>-11.947500000000005</v>
      </c>
      <c r="F33" s="3" t="str">
        <f>IF(E33&lt;G33,"&lt;","&gt;")</f>
        <v>&gt;</v>
      </c>
      <c r="G33" s="3">
        <f>D33*D33-9*D33+8</f>
        <v>-12.047499999999996</v>
      </c>
      <c r="H33" s="3">
        <f>IF(E33&lt;=G33,H32,C33)</f>
        <v>3.95</v>
      </c>
      <c r="I33" s="3">
        <f>IF(E33&lt;G33,D33,I32)</f>
        <v>8</v>
      </c>
      <c r="N33" s="1">
        <v>1</v>
      </c>
      <c r="O33" s="9">
        <f>1/2 *(T32 +U32)-$F$30/2</f>
        <v>449.95</v>
      </c>
      <c r="P33" s="9">
        <f>1/2*(T32+U32)+$F$30/2</f>
        <v>450.05</v>
      </c>
      <c r="Q33" s="3">
        <f>1985 + O33 + 300/(O33 +10)</f>
        <v>2435.6022448092181</v>
      </c>
      <c r="R33" s="3" t="str">
        <f>IF(Q33&lt;S33,"&lt;","&gt;")</f>
        <v>&lt;</v>
      </c>
      <c r="S33" s="3">
        <f>1985 + P33 + 300/(P33 +10)</f>
        <v>2435.7021030322794</v>
      </c>
      <c r="T33" s="3">
        <f>IF(Q33&lt;=S33,T32,O33)</f>
        <v>0</v>
      </c>
      <c r="U33" s="3">
        <f>IF(Q33&lt;S33,P33,U32)</f>
        <v>450.05</v>
      </c>
      <c r="W33" s="1">
        <v>2</v>
      </c>
      <c r="X33" s="1">
        <v>10</v>
      </c>
      <c r="Y33" s="1"/>
      <c r="Z33" s="1"/>
    </row>
    <row r="34" spans="2:26" x14ac:dyDescent="0.3">
      <c r="B34" s="1">
        <v>2</v>
      </c>
      <c r="C34" s="3">
        <f>1/2 *(H33 +I33)-$F$30/2</f>
        <v>5.9249999999999998</v>
      </c>
      <c r="D34" s="3">
        <f>1/2*(H33+I33)+$F$30/2</f>
        <v>6.0249999999999995</v>
      </c>
      <c r="E34" s="3">
        <f t="shared" ref="E34:E40" si="18">C34*C34-9*C34+8</f>
        <v>-10.219374999999999</v>
      </c>
      <c r="F34" s="3" t="str">
        <f>IF(E34&lt;G34,"&lt;","&gt;")</f>
        <v>&lt;</v>
      </c>
      <c r="G34" s="3">
        <f t="shared" ref="G34:G40" si="19">D34*D34-9*D34+8</f>
        <v>-9.9243749999999977</v>
      </c>
      <c r="H34" s="3">
        <f>IF(E34&lt;=G34,H33,C34)</f>
        <v>3.95</v>
      </c>
      <c r="I34" s="3">
        <f>IF(E34&lt;G34,D34,I33)</f>
        <v>6.0249999999999995</v>
      </c>
      <c r="N34" s="1">
        <v>2</v>
      </c>
      <c r="O34" s="9">
        <f>1/2 *(T33 +U33)-$F$30/2</f>
        <v>224.97499999999999</v>
      </c>
      <c r="P34" s="9">
        <f>1/2*(T33+U33)+$F$30/2</f>
        <v>225.07500000000002</v>
      </c>
      <c r="Q34" s="3">
        <f t="shared" ref="Q34:Q52" si="20">1985 + O34 + 300/(O34 +10)</f>
        <v>2211.251731567188</v>
      </c>
      <c r="R34" s="3" t="str">
        <f>IF(Q34&lt;S34,"&lt;","&gt;")</f>
        <v>&lt;</v>
      </c>
      <c r="S34" s="3">
        <f t="shared" ref="S34:S52" si="21">1985 + P34 + 300/(P34 +10)</f>
        <v>2211.3511884504942</v>
      </c>
      <c r="T34" s="3">
        <f>IF(Q34&lt;=S34,T33,O34)</f>
        <v>0</v>
      </c>
      <c r="U34" s="3">
        <f>IF(Q34&lt;S34,P34,U33)</f>
        <v>225.07500000000002</v>
      </c>
      <c r="W34" s="1">
        <v>3</v>
      </c>
      <c r="X34" s="1">
        <v>10</v>
      </c>
      <c r="Y34" s="1"/>
      <c r="Z34" s="1"/>
    </row>
    <row r="35" spans="2:26" x14ac:dyDescent="0.3">
      <c r="B35" s="1">
        <v>3</v>
      </c>
      <c r="C35" s="3">
        <f t="shared" ref="C35:C40" si="22">1/2 *(H34 +I34)-$F$30/2</f>
        <v>4.9375</v>
      </c>
      <c r="D35" s="3">
        <f t="shared" ref="D35:D40" si="23">1/2*(H34+I34)+$F$30/2</f>
        <v>5.0374999999999996</v>
      </c>
      <c r="E35" s="3">
        <f t="shared" si="18"/>
        <v>-12.05859375</v>
      </c>
      <c r="F35" s="3" t="str">
        <f t="shared" ref="F35:F40" si="24">IF(E35&lt;G35,"&lt;","&gt;")</f>
        <v>&lt;</v>
      </c>
      <c r="G35" s="3">
        <f t="shared" si="19"/>
        <v>-11.961093750000003</v>
      </c>
      <c r="H35" s="3">
        <f t="shared" ref="H35:H40" si="25">IF(E35&lt;=G35,H34,C35)</f>
        <v>3.95</v>
      </c>
      <c r="I35" s="3">
        <f t="shared" ref="I35:I40" si="26">IF(E35&lt;G35,D35,I34)</f>
        <v>5.0374999999999996</v>
      </c>
      <c r="N35" s="1">
        <v>3</v>
      </c>
      <c r="O35" s="9">
        <f t="shared" ref="O35:O52" si="27">1/2 *(T34 +U34)-$F$30/2</f>
        <v>112.48750000000001</v>
      </c>
      <c r="P35" s="9">
        <f t="shared" ref="P35:P52" si="28">1/2*(T34+U34)+$F$30/2</f>
        <v>112.58750000000001</v>
      </c>
      <c r="Q35" s="3">
        <f t="shared" si="20"/>
        <v>2099.9367295132156</v>
      </c>
      <c r="R35" s="3" t="str">
        <f t="shared" ref="R35:R52" si="29">IF(Q35&lt;S35,"&lt;","&gt;")</f>
        <v>&lt;</v>
      </c>
      <c r="S35" s="3">
        <f t="shared" si="21"/>
        <v>2100.0347315692875</v>
      </c>
      <c r="T35" s="3">
        <f t="shared" ref="T35:T52" si="30">IF(Q35&lt;=S35,T34,O35)</f>
        <v>0</v>
      </c>
      <c r="U35" s="3">
        <f t="shared" ref="U35:U52" si="31">IF(Q35&lt;S35,P35,U34)</f>
        <v>112.58750000000001</v>
      </c>
      <c r="W35" s="1">
        <v>4</v>
      </c>
      <c r="X35" s="1">
        <v>10</v>
      </c>
      <c r="Y35" s="1"/>
      <c r="Z35" s="1"/>
    </row>
    <row r="36" spans="2:26" x14ac:dyDescent="0.3">
      <c r="B36" s="1">
        <v>4</v>
      </c>
      <c r="C36" s="8">
        <f t="shared" si="22"/>
        <v>4.4437500000000005</v>
      </c>
      <c r="D36" s="8">
        <f t="shared" si="23"/>
        <v>4.5437500000000002</v>
      </c>
      <c r="E36" s="3">
        <f t="shared" si="18"/>
        <v>-12.246835937500002</v>
      </c>
      <c r="F36" s="3" t="str">
        <f t="shared" si="24"/>
        <v>&gt;</v>
      </c>
      <c r="G36" s="3">
        <f t="shared" si="19"/>
        <v>-12.248085937500004</v>
      </c>
      <c r="H36" s="3">
        <f t="shared" si="25"/>
        <v>4.4437500000000005</v>
      </c>
      <c r="I36" s="3">
        <f t="shared" si="26"/>
        <v>5.0374999999999996</v>
      </c>
      <c r="N36" s="1">
        <v>4</v>
      </c>
      <c r="O36" s="9">
        <f t="shared" si="27"/>
        <v>56.243750000000006</v>
      </c>
      <c r="P36" s="9">
        <f t="shared" si="28"/>
        <v>56.34375</v>
      </c>
      <c r="Q36" s="3">
        <f t="shared" si="20"/>
        <v>2045.7724791253893</v>
      </c>
      <c r="R36" s="3" t="str">
        <f t="shared" si="29"/>
        <v>&lt;</v>
      </c>
      <c r="S36" s="3">
        <f t="shared" si="21"/>
        <v>2045.8656529674988</v>
      </c>
      <c r="T36" s="3">
        <f t="shared" si="30"/>
        <v>0</v>
      </c>
      <c r="U36" s="3">
        <f t="shared" si="31"/>
        <v>56.34375</v>
      </c>
      <c r="W36" s="1">
        <v>5</v>
      </c>
      <c r="X36" s="1">
        <v>10</v>
      </c>
      <c r="Y36" s="1"/>
      <c r="Z36" s="1"/>
    </row>
    <row r="37" spans="2:26" x14ac:dyDescent="0.3">
      <c r="B37" s="1">
        <v>5</v>
      </c>
      <c r="C37" s="3">
        <f t="shared" si="22"/>
        <v>4.6906249999999998</v>
      </c>
      <c r="D37" s="3">
        <f t="shared" si="23"/>
        <v>4.7906249999999995</v>
      </c>
      <c r="E37" s="3">
        <f t="shared" si="18"/>
        <v>-12.213662109374997</v>
      </c>
      <c r="F37" s="3" t="str">
        <f t="shared" si="24"/>
        <v>&lt;</v>
      </c>
      <c r="G37" s="3">
        <f t="shared" si="19"/>
        <v>-12.165537109374998</v>
      </c>
      <c r="H37" s="3">
        <f t="shared" si="25"/>
        <v>4.4437500000000005</v>
      </c>
      <c r="I37" s="3">
        <f t="shared" si="26"/>
        <v>4.7906249999999995</v>
      </c>
      <c r="N37" s="1">
        <v>5</v>
      </c>
      <c r="O37" s="9">
        <f t="shared" si="27"/>
        <v>28.121874999999999</v>
      </c>
      <c r="P37" s="9">
        <f t="shared" si="28"/>
        <v>28.221875000000001</v>
      </c>
      <c r="Q37" s="3">
        <f t="shared" si="20"/>
        <v>2020.991372499795</v>
      </c>
      <c r="R37" s="3" t="str">
        <f t="shared" si="29"/>
        <v>&lt;</v>
      </c>
      <c r="S37" s="3">
        <f t="shared" si="21"/>
        <v>2021.07078351116</v>
      </c>
      <c r="T37" s="3">
        <f t="shared" si="30"/>
        <v>0</v>
      </c>
      <c r="U37" s="3">
        <f t="shared" si="31"/>
        <v>28.221875000000001</v>
      </c>
    </row>
    <row r="38" spans="2:26" x14ac:dyDescent="0.3">
      <c r="B38" s="1">
        <v>6</v>
      </c>
      <c r="C38" s="8">
        <f t="shared" si="22"/>
        <v>4.5671875000000002</v>
      </c>
      <c r="D38" s="3">
        <f t="shared" si="23"/>
        <v>4.6671874999999998</v>
      </c>
      <c r="E38" s="3">
        <f t="shared" si="18"/>
        <v>-12.245485839843752</v>
      </c>
      <c r="F38" s="3" t="str">
        <f t="shared" si="24"/>
        <v>&lt;</v>
      </c>
      <c r="G38" s="3">
        <f t="shared" si="19"/>
        <v>-12.222048339843749</v>
      </c>
      <c r="H38" s="3">
        <f t="shared" si="25"/>
        <v>4.4437500000000005</v>
      </c>
      <c r="I38" s="3">
        <f t="shared" si="26"/>
        <v>4.6671874999999998</v>
      </c>
      <c r="N38" s="1">
        <v>6</v>
      </c>
      <c r="O38" s="9">
        <f t="shared" si="27"/>
        <v>14.0609375</v>
      </c>
      <c r="P38" s="9">
        <f t="shared" si="28"/>
        <v>14.160937500000001</v>
      </c>
      <c r="Q38" s="3">
        <f t="shared" si="20"/>
        <v>2011.5292796001363</v>
      </c>
      <c r="R38" s="3" t="str">
        <f t="shared" si="29"/>
        <v>&lt;</v>
      </c>
      <c r="S38" s="3">
        <f t="shared" si="21"/>
        <v>2011.577674226379</v>
      </c>
      <c r="T38" s="3">
        <f t="shared" si="30"/>
        <v>0</v>
      </c>
      <c r="U38" s="3">
        <f t="shared" si="31"/>
        <v>14.160937500000001</v>
      </c>
    </row>
    <row r="39" spans="2:26" x14ac:dyDescent="0.3">
      <c r="B39" s="1">
        <v>7</v>
      </c>
      <c r="C39" s="8">
        <f t="shared" si="22"/>
        <v>4.5054687500000004</v>
      </c>
      <c r="D39" s="3">
        <f t="shared" si="23"/>
        <v>4.60546875</v>
      </c>
      <c r="E39" s="3">
        <f t="shared" si="18"/>
        <v>-12.249970092773435</v>
      </c>
      <c r="F39" s="3" t="str">
        <f t="shared" si="24"/>
        <v>&lt;</v>
      </c>
      <c r="G39" s="3">
        <f t="shared" si="19"/>
        <v>-12.238876342773438</v>
      </c>
      <c r="H39" s="3">
        <f t="shared" si="25"/>
        <v>4.4437500000000005</v>
      </c>
      <c r="I39" s="3">
        <f t="shared" si="26"/>
        <v>4.60546875</v>
      </c>
      <c r="N39" s="1">
        <v>7</v>
      </c>
      <c r="O39" s="9">
        <f t="shared" si="27"/>
        <v>7.0304687500000007</v>
      </c>
      <c r="P39" s="9">
        <f t="shared" si="28"/>
        <v>7.1304687500000004</v>
      </c>
      <c r="Q39" s="3">
        <f t="shared" si="20"/>
        <v>2009.6459556989425</v>
      </c>
      <c r="R39" s="3" t="str">
        <f t="shared" si="29"/>
        <v>&gt;</v>
      </c>
      <c r="S39" s="3">
        <f t="shared" si="21"/>
        <v>2009.6431243800453</v>
      </c>
      <c r="T39" s="3">
        <f t="shared" si="30"/>
        <v>7.0304687500000007</v>
      </c>
      <c r="U39" s="3">
        <f t="shared" si="31"/>
        <v>14.160937500000001</v>
      </c>
      <c r="W39" s="1"/>
      <c r="X39" s="1" t="s">
        <v>23</v>
      </c>
      <c r="Y39" s="1"/>
      <c r="Z39" s="1" t="s">
        <v>24</v>
      </c>
    </row>
    <row r="40" spans="2:26" x14ac:dyDescent="0.3">
      <c r="B40" s="1">
        <v>8</v>
      </c>
      <c r="C40" s="8">
        <f t="shared" si="22"/>
        <v>4.4746093750000009</v>
      </c>
      <c r="D40" s="8">
        <f t="shared" si="23"/>
        <v>4.5746093750000005</v>
      </c>
      <c r="E40" s="3">
        <f t="shared" si="18"/>
        <v>-12.249355316162109</v>
      </c>
      <c r="F40" s="3" t="str">
        <f t="shared" si="24"/>
        <v>&lt;</v>
      </c>
      <c r="G40" s="3">
        <f t="shared" si="19"/>
        <v>-12.244433441162109</v>
      </c>
      <c r="H40" s="4">
        <f t="shared" si="25"/>
        <v>4.4437500000000005</v>
      </c>
      <c r="I40" s="4">
        <f t="shared" si="26"/>
        <v>4.5746093750000005</v>
      </c>
      <c r="N40" s="1">
        <v>8</v>
      </c>
      <c r="O40" s="9">
        <f t="shared" si="27"/>
        <v>10.545703124999999</v>
      </c>
      <c r="P40" s="9">
        <f t="shared" si="28"/>
        <v>10.645703125000001</v>
      </c>
      <c r="Q40" s="3">
        <f t="shared" si="20"/>
        <v>2010.1472963717631</v>
      </c>
      <c r="R40" s="3" t="str">
        <f t="shared" si="29"/>
        <v>&lt;</v>
      </c>
      <c r="S40" s="3">
        <f t="shared" si="21"/>
        <v>2010.1765717606497</v>
      </c>
      <c r="T40" s="3">
        <f t="shared" si="30"/>
        <v>7.0304687500000007</v>
      </c>
      <c r="U40" s="3">
        <f t="shared" si="31"/>
        <v>10.645703125000001</v>
      </c>
      <c r="W40" s="1">
        <v>1</v>
      </c>
      <c r="X40" s="1">
        <v>10</v>
      </c>
      <c r="Y40" s="1"/>
      <c r="Z40" s="1">
        <f>4500/X40+2*X40+4000/X41+3.5*X41+8800/X42+3*X42+1400/X43+2*X43+300/X44+X44</f>
        <v>2009.6410404624278</v>
      </c>
    </row>
    <row r="41" spans="2:26" x14ac:dyDescent="0.3">
      <c r="B41" s="1"/>
      <c r="C41" s="9"/>
      <c r="D41" s="9"/>
      <c r="E41" s="3"/>
      <c r="F41" s="3"/>
      <c r="G41" s="3"/>
      <c r="H41" s="3"/>
      <c r="I41" s="3"/>
      <c r="N41" s="1">
        <v>9</v>
      </c>
      <c r="O41" s="9">
        <f t="shared" si="27"/>
        <v>8.7880859375</v>
      </c>
      <c r="P41" s="9">
        <f t="shared" si="28"/>
        <v>8.8880859375000014</v>
      </c>
      <c r="Q41" s="3">
        <f t="shared" si="20"/>
        <v>2009.7556518193026</v>
      </c>
      <c r="R41" s="3" t="str">
        <f t="shared" si="29"/>
        <v>&lt;</v>
      </c>
      <c r="S41" s="3">
        <f t="shared" si="21"/>
        <v>2009.7711140533549</v>
      </c>
      <c r="T41" s="3">
        <f t="shared" si="30"/>
        <v>7.0304687500000007</v>
      </c>
      <c r="U41" s="3">
        <f t="shared" si="31"/>
        <v>8.8880859375000014</v>
      </c>
      <c r="W41" s="1">
        <v>2</v>
      </c>
      <c r="X41" s="1">
        <v>10</v>
      </c>
      <c r="Y41" s="1"/>
      <c r="Z41" s="1"/>
    </row>
    <row r="42" spans="2:26" x14ac:dyDescent="0.3">
      <c r="B42" s="1"/>
      <c r="C42" s="9"/>
      <c r="D42" s="9"/>
      <c r="E42" s="3"/>
      <c r="F42" s="3"/>
      <c r="G42" s="3"/>
      <c r="H42" s="3"/>
      <c r="I42" s="3"/>
      <c r="N42" s="1">
        <v>10</v>
      </c>
      <c r="O42" s="9">
        <f t="shared" si="27"/>
        <v>7.9092773437500012</v>
      </c>
      <c r="P42" s="9">
        <f t="shared" si="28"/>
        <v>8.0092773437500018</v>
      </c>
      <c r="Q42" s="3">
        <f t="shared" si="20"/>
        <v>2009.6603719994312</v>
      </c>
      <c r="R42" s="3" t="str">
        <f t="shared" si="29"/>
        <v>&lt;</v>
      </c>
      <c r="S42" s="3">
        <f t="shared" si="21"/>
        <v>2009.6673583024572</v>
      </c>
      <c r="T42" s="3">
        <f t="shared" si="30"/>
        <v>7.0304687500000007</v>
      </c>
      <c r="U42" s="3">
        <f t="shared" si="31"/>
        <v>8.0092773437500018</v>
      </c>
      <c r="W42" s="1">
        <v>3</v>
      </c>
      <c r="X42" s="1">
        <v>10</v>
      </c>
      <c r="Y42" s="1"/>
      <c r="Z42" s="1"/>
    </row>
    <row r="43" spans="2:26" x14ac:dyDescent="0.3">
      <c r="B43" s="1"/>
      <c r="C43" s="9"/>
      <c r="D43" s="9"/>
      <c r="E43" s="3"/>
      <c r="F43" s="3"/>
      <c r="G43" s="3"/>
      <c r="H43" s="3"/>
      <c r="I43" s="3"/>
      <c r="N43" s="1">
        <v>11</v>
      </c>
      <c r="O43" s="9">
        <f t="shared" si="27"/>
        <v>7.4698730468750014</v>
      </c>
      <c r="P43" s="9">
        <f t="shared" si="28"/>
        <v>7.5698730468750011</v>
      </c>
      <c r="Q43" s="3">
        <f t="shared" si="20"/>
        <v>2009.6422932009907</v>
      </c>
      <c r="R43" s="3" t="str">
        <f t="shared" si="29"/>
        <v>&lt;</v>
      </c>
      <c r="S43" s="3">
        <f t="shared" si="21"/>
        <v>2009.6445553282795</v>
      </c>
      <c r="T43" s="3">
        <f t="shared" si="30"/>
        <v>7.0304687500000007</v>
      </c>
      <c r="U43" s="3">
        <f t="shared" si="31"/>
        <v>7.5698730468750011</v>
      </c>
      <c r="W43" s="1">
        <v>4</v>
      </c>
      <c r="X43" s="1">
        <v>10</v>
      </c>
      <c r="Y43" s="1"/>
      <c r="Z43" s="1"/>
    </row>
    <row r="44" spans="2:26" x14ac:dyDescent="0.3">
      <c r="B44" s="1"/>
      <c r="C44" s="9"/>
      <c r="D44" s="9"/>
      <c r="E44" s="3"/>
      <c r="F44" s="3"/>
      <c r="G44" s="3"/>
      <c r="H44" s="3"/>
      <c r="N44" s="1">
        <v>12</v>
      </c>
      <c r="O44" s="9">
        <f t="shared" si="27"/>
        <v>7.2501708984375011</v>
      </c>
      <c r="P44" s="9">
        <f t="shared" si="28"/>
        <v>7.3501708984375007</v>
      </c>
      <c r="Q44" s="3">
        <f t="shared" si="20"/>
        <v>2009.6413029496089</v>
      </c>
      <c r="R44" s="3" t="str">
        <f t="shared" si="29"/>
        <v>&gt;</v>
      </c>
      <c r="S44" s="3">
        <f t="shared" si="21"/>
        <v>2009.6410668645985</v>
      </c>
      <c r="T44" s="3">
        <f t="shared" si="30"/>
        <v>7.2501708984375011</v>
      </c>
      <c r="U44" s="3">
        <f t="shared" si="31"/>
        <v>7.5698730468750011</v>
      </c>
      <c r="W44" s="1">
        <v>5</v>
      </c>
      <c r="X44" s="1">
        <v>17.3</v>
      </c>
      <c r="Y44" s="1"/>
      <c r="Z44" s="1"/>
    </row>
    <row r="45" spans="2:26" x14ac:dyDescent="0.3">
      <c r="B45" s="1"/>
      <c r="C45" s="3"/>
      <c r="D45" s="3"/>
      <c r="E45" s="3"/>
      <c r="F45" s="3"/>
      <c r="G45" s="9"/>
      <c r="H45" s="9"/>
      <c r="N45" s="1">
        <v>13</v>
      </c>
      <c r="O45" s="3">
        <f t="shared" si="27"/>
        <v>7.3600219726562512</v>
      </c>
      <c r="P45" s="3">
        <f t="shared" si="28"/>
        <v>7.4600219726562509</v>
      </c>
      <c r="Q45" s="3">
        <f t="shared" si="20"/>
        <v>2009.6411060906678</v>
      </c>
      <c r="R45" s="3" t="str">
        <f t="shared" si="29"/>
        <v>&lt;</v>
      </c>
      <c r="S45" s="3">
        <f t="shared" si="21"/>
        <v>2009.6421309339064</v>
      </c>
      <c r="T45" s="3">
        <f t="shared" si="30"/>
        <v>7.2501708984375011</v>
      </c>
      <c r="U45" s="3">
        <f t="shared" si="31"/>
        <v>7.4600219726562509</v>
      </c>
    </row>
    <row r="46" spans="2:26" x14ac:dyDescent="0.3">
      <c r="B46" s="1"/>
      <c r="C46" s="3"/>
      <c r="D46" s="3"/>
      <c r="E46" s="3"/>
      <c r="F46" s="3"/>
      <c r="G46" s="9"/>
      <c r="H46" s="9"/>
      <c r="N46" s="1">
        <v>14</v>
      </c>
      <c r="O46" s="3">
        <f t="shared" si="27"/>
        <v>7.3050964355468766</v>
      </c>
      <c r="P46" s="3">
        <f t="shared" si="28"/>
        <v>7.4050964355468762</v>
      </c>
      <c r="Q46" s="3">
        <f t="shared" si="20"/>
        <v>2009.641029876736</v>
      </c>
      <c r="R46" s="3" t="str">
        <f t="shared" si="29"/>
        <v>&lt;</v>
      </c>
      <c r="S46" s="3">
        <f t="shared" si="21"/>
        <v>2009.6414272488196</v>
      </c>
      <c r="T46" s="3">
        <f t="shared" si="30"/>
        <v>7.2501708984375011</v>
      </c>
      <c r="U46" s="3">
        <f t="shared" si="31"/>
        <v>7.4050964355468762</v>
      </c>
    </row>
    <row r="47" spans="2:26" x14ac:dyDescent="0.3">
      <c r="B47" s="1"/>
      <c r="C47" s="3"/>
      <c r="D47" s="3"/>
      <c r="E47" s="3"/>
      <c r="F47" s="3"/>
      <c r="G47" s="9"/>
      <c r="H47" s="9"/>
      <c r="N47" s="1">
        <v>15</v>
      </c>
      <c r="O47" s="3">
        <f t="shared" si="27"/>
        <v>7.2776336669921884</v>
      </c>
      <c r="P47" s="3">
        <f t="shared" si="28"/>
        <v>7.377633666992188</v>
      </c>
      <c r="Q47" s="3">
        <f t="shared" si="20"/>
        <v>2009.6411225441254</v>
      </c>
      <c r="R47" s="3" t="str">
        <f t="shared" si="29"/>
        <v>&lt;</v>
      </c>
      <c r="S47" s="3">
        <f t="shared" si="21"/>
        <v>2009.6412039406498</v>
      </c>
      <c r="T47" s="3">
        <f t="shared" si="30"/>
        <v>7.2501708984375011</v>
      </c>
      <c r="U47" s="3">
        <f t="shared" si="31"/>
        <v>7.377633666992188</v>
      </c>
    </row>
    <row r="48" spans="2:26" x14ac:dyDescent="0.3">
      <c r="B48" s="1"/>
      <c r="C48" s="3"/>
      <c r="D48" s="3"/>
      <c r="E48" s="3"/>
      <c r="F48" s="3"/>
      <c r="G48" s="9"/>
      <c r="H48" s="9"/>
      <c r="N48" s="1">
        <v>16</v>
      </c>
      <c r="O48" s="3">
        <f t="shared" si="27"/>
        <v>7.2639022827148443</v>
      </c>
      <c r="P48" s="3">
        <f t="shared" si="28"/>
        <v>7.3639022827148439</v>
      </c>
      <c r="Q48" s="3">
        <f t="shared" si="20"/>
        <v>2009.6412017534358</v>
      </c>
      <c r="R48" s="3" t="str">
        <f t="shared" si="29"/>
        <v>&gt;</v>
      </c>
      <c r="S48" s="3">
        <f t="shared" si="21"/>
        <v>2009.6411245980373</v>
      </c>
      <c r="T48" s="9">
        <f t="shared" si="30"/>
        <v>7.2639022827148443</v>
      </c>
      <c r="U48" s="9">
        <f t="shared" si="31"/>
        <v>7.377633666992188</v>
      </c>
    </row>
    <row r="49" spans="2:21" x14ac:dyDescent="0.3">
      <c r="G49" s="10"/>
      <c r="H49" s="10"/>
      <c r="N49">
        <v>17</v>
      </c>
      <c r="O49" s="3">
        <f t="shared" si="27"/>
        <v>7.2707679748535163</v>
      </c>
      <c r="P49" s="3">
        <f t="shared" si="28"/>
        <v>7.370767974853516</v>
      </c>
      <c r="Q49" s="3">
        <f t="shared" si="20"/>
        <v>2009.6411594037004</v>
      </c>
      <c r="R49" s="3" t="str">
        <f t="shared" si="29"/>
        <v>&lt;</v>
      </c>
      <c r="S49" s="3">
        <f t="shared" si="21"/>
        <v>2009.6411615713998</v>
      </c>
      <c r="T49" s="9">
        <f t="shared" si="30"/>
        <v>7.2639022827148443</v>
      </c>
      <c r="U49" s="9">
        <f t="shared" si="31"/>
        <v>7.370767974853516</v>
      </c>
    </row>
    <row r="50" spans="2:21" x14ac:dyDescent="0.3">
      <c r="D50" t="s">
        <v>14</v>
      </c>
      <c r="E50" t="s">
        <v>15</v>
      </c>
      <c r="G50" s="10"/>
      <c r="H50" s="10"/>
      <c r="I50" s="10"/>
      <c r="J50" s="10"/>
      <c r="N50">
        <v>18</v>
      </c>
      <c r="O50" s="3">
        <f t="shared" si="27"/>
        <v>7.2673351287841799</v>
      </c>
      <c r="P50" s="3">
        <f t="shared" si="28"/>
        <v>7.3673351287841795</v>
      </c>
      <c r="Q50" s="3">
        <f t="shared" si="20"/>
        <v>2009.6411798918889</v>
      </c>
      <c r="R50" s="3" t="str">
        <f t="shared" si="29"/>
        <v>&gt;</v>
      </c>
      <c r="S50" s="3">
        <f t="shared" si="21"/>
        <v>2009.6411424098326</v>
      </c>
      <c r="T50" s="9">
        <f t="shared" si="30"/>
        <v>7.2673351287841799</v>
      </c>
      <c r="U50" s="9">
        <f t="shared" si="31"/>
        <v>7.370767974853516</v>
      </c>
    </row>
    <row r="51" spans="2:21" x14ac:dyDescent="0.3">
      <c r="D51">
        <v>4.5437500000000002</v>
      </c>
      <c r="E51">
        <f>D51*D51-9*D51+8</f>
        <v>-12.248085937500004</v>
      </c>
      <c r="N51">
        <v>19</v>
      </c>
      <c r="O51" s="3">
        <f t="shared" si="27"/>
        <v>7.2690515518188485</v>
      </c>
      <c r="P51" s="3">
        <f t="shared" si="28"/>
        <v>7.3690515518188482</v>
      </c>
      <c r="Q51" s="3">
        <f t="shared" si="20"/>
        <v>2009.6411694761759</v>
      </c>
      <c r="R51" s="3" t="str">
        <f t="shared" si="29"/>
        <v>&gt;</v>
      </c>
      <c r="S51" s="3">
        <f t="shared" si="21"/>
        <v>2009.6411518219445</v>
      </c>
      <c r="T51" s="9">
        <f t="shared" si="30"/>
        <v>7.2690515518188485</v>
      </c>
      <c r="U51" s="9">
        <f t="shared" si="31"/>
        <v>7.370767974853516</v>
      </c>
    </row>
    <row r="52" spans="2:21" x14ac:dyDescent="0.3">
      <c r="D52" s="1">
        <f>1/2 *(H37 +I37)-$F$30/2</f>
        <v>4.5671875000000002</v>
      </c>
      <c r="E52" s="1">
        <f>D52*D52-9*D52+8</f>
        <v>-12.245485839843752</v>
      </c>
      <c r="N52">
        <v>20</v>
      </c>
      <c r="O52" s="3">
        <f t="shared" si="27"/>
        <v>7.2699097633361829</v>
      </c>
      <c r="P52" s="3">
        <f t="shared" si="28"/>
        <v>7.3699097633361825</v>
      </c>
      <c r="Q52" s="3">
        <f t="shared" si="20"/>
        <v>2009.64116439704</v>
      </c>
      <c r="R52" s="3" t="str">
        <f t="shared" si="29"/>
        <v>&gt;</v>
      </c>
      <c r="S52" s="3">
        <f t="shared" si="21"/>
        <v>2009.6411566545105</v>
      </c>
      <c r="T52" s="9">
        <f t="shared" si="30"/>
        <v>7.2699097633361829</v>
      </c>
      <c r="U52" s="9">
        <f t="shared" si="31"/>
        <v>7.370767974853516</v>
      </c>
    </row>
    <row r="53" spans="2:21" x14ac:dyDescent="0.3">
      <c r="D53" s="3"/>
      <c r="E53" s="1"/>
    </row>
    <row r="54" spans="2:21" x14ac:dyDescent="0.3">
      <c r="D54" s="4">
        <v>4.5054687500000004</v>
      </c>
      <c r="E54" s="5">
        <f t="shared" ref="E54:E55" si="32">D54*D54-9*D54+8</f>
        <v>-12.249970092773435</v>
      </c>
    </row>
    <row r="55" spans="2:21" x14ac:dyDescent="0.3">
      <c r="D55" s="3">
        <v>4.4746093750000009</v>
      </c>
      <c r="E55" s="1">
        <f t="shared" si="32"/>
        <v>-12.249355316162109</v>
      </c>
    </row>
    <row r="56" spans="2:21" x14ac:dyDescent="0.3">
      <c r="D56" s="3"/>
      <c r="E56" s="1"/>
    </row>
    <row r="57" spans="2:21" x14ac:dyDescent="0.3">
      <c r="D57" s="3"/>
      <c r="E57" s="1"/>
    </row>
    <row r="58" spans="2:21" x14ac:dyDescent="0.3">
      <c r="D58" s="3"/>
      <c r="E58" s="1"/>
    </row>
    <row r="59" spans="2:21" ht="15" thickBot="1" x14ac:dyDescent="0.35"/>
    <row r="60" spans="2:21" ht="18.600000000000001" thickBot="1" x14ac:dyDescent="0.4">
      <c r="G60" s="11" t="s">
        <v>16</v>
      </c>
      <c r="H60" s="12"/>
      <c r="I60" s="12"/>
      <c r="J60" s="13"/>
    </row>
    <row r="64" spans="2:21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3">
      <c r="A68" s="1"/>
      <c r="B68" s="1"/>
      <c r="C68" s="1"/>
      <c r="D68" s="1"/>
      <c r="E68" s="14" t="s">
        <v>22</v>
      </c>
      <c r="F68" s="14"/>
      <c r="G68" s="1"/>
      <c r="H68" s="1"/>
      <c r="I68" s="1"/>
      <c r="J68" s="1"/>
      <c r="K68" s="1"/>
      <c r="L68" s="1"/>
    </row>
    <row r="69" spans="1:12" x14ac:dyDescent="0.3">
      <c r="A69" s="1"/>
      <c r="B69" s="1"/>
      <c r="C69" s="1" t="s">
        <v>17</v>
      </c>
      <c r="D69" s="1">
        <v>2E-3</v>
      </c>
      <c r="E69" s="14">
        <f>8/K70</f>
        <v>3.0959752321981426E-3</v>
      </c>
      <c r="F69" s="14"/>
      <c r="G69" s="1"/>
      <c r="H69" s="1"/>
      <c r="I69" s="1"/>
      <c r="J69" s="1"/>
      <c r="K69" s="1" t="s">
        <v>18</v>
      </c>
      <c r="L69" s="1"/>
    </row>
    <row r="70" spans="1:12" x14ac:dyDescent="0.3">
      <c r="A70" s="1"/>
      <c r="B70" s="1"/>
      <c r="C70" s="1"/>
      <c r="D70" s="1"/>
      <c r="E70" s="1"/>
      <c r="F70" s="1"/>
      <c r="G70" s="1"/>
      <c r="H70" s="1"/>
      <c r="I70" s="1"/>
      <c r="J70" s="1">
        <v>17</v>
      </c>
      <c r="K70" s="1">
        <f t="shared" ref="K70:K84" si="33">K71+K72</f>
        <v>2584</v>
      </c>
      <c r="L70" s="1"/>
    </row>
    <row r="71" spans="1:12" x14ac:dyDescent="0.3">
      <c r="A71" s="1"/>
      <c r="B71" s="1"/>
      <c r="C71" s="1"/>
      <c r="D71" s="1"/>
      <c r="E71" s="1"/>
      <c r="F71" s="1"/>
      <c r="G71" s="1"/>
      <c r="H71" s="1"/>
      <c r="I71" s="1"/>
      <c r="J71" s="1">
        <v>16</v>
      </c>
      <c r="K71" s="1">
        <f t="shared" si="33"/>
        <v>1597</v>
      </c>
      <c r="L71" s="1"/>
    </row>
    <row r="72" spans="1:12" x14ac:dyDescent="0.3">
      <c r="A72" s="1"/>
      <c r="B72" s="1"/>
      <c r="C72" s="1"/>
      <c r="D72" s="1"/>
      <c r="E72" s="1"/>
      <c r="F72" s="1"/>
      <c r="G72" s="1"/>
      <c r="H72" s="1"/>
      <c r="I72" s="1"/>
      <c r="J72" s="1">
        <v>15</v>
      </c>
      <c r="K72" s="1">
        <f t="shared" si="33"/>
        <v>987</v>
      </c>
      <c r="L72" s="1"/>
    </row>
    <row r="73" spans="1:12" x14ac:dyDescent="0.3">
      <c r="A73" s="1" t="s">
        <v>5</v>
      </c>
      <c r="B73" s="1" t="s">
        <v>6</v>
      </c>
      <c r="C73" s="1" t="s">
        <v>7</v>
      </c>
      <c r="D73" s="1" t="s">
        <v>8</v>
      </c>
      <c r="E73" s="1"/>
      <c r="F73" s="1" t="s">
        <v>10</v>
      </c>
      <c r="G73" s="1" t="s">
        <v>11</v>
      </c>
      <c r="H73" s="1" t="s">
        <v>12</v>
      </c>
      <c r="I73" s="1"/>
      <c r="J73" s="1">
        <v>14</v>
      </c>
      <c r="K73" s="1">
        <f t="shared" si="33"/>
        <v>610</v>
      </c>
      <c r="L73" s="1"/>
    </row>
    <row r="74" spans="1:12" x14ac:dyDescent="0.3">
      <c r="A74" s="1">
        <v>0</v>
      </c>
      <c r="B74" s="1" t="s">
        <v>13</v>
      </c>
      <c r="C74" s="1" t="s">
        <v>13</v>
      </c>
      <c r="D74" s="1" t="s">
        <v>13</v>
      </c>
      <c r="E74" s="1"/>
      <c r="F74" s="1" t="s">
        <v>13</v>
      </c>
      <c r="G74" s="1">
        <v>0</v>
      </c>
      <c r="H74" s="1">
        <v>8</v>
      </c>
      <c r="I74" s="1"/>
      <c r="J74" s="1">
        <v>13</v>
      </c>
      <c r="K74" s="1">
        <f>K75+K76</f>
        <v>377</v>
      </c>
      <c r="L74" s="1"/>
    </row>
    <row r="75" spans="1:12" x14ac:dyDescent="0.3">
      <c r="A75" s="1">
        <v>1</v>
      </c>
      <c r="B75" s="7">
        <f>G74+(K73/K71)*(H74-G74)-((-1)^($D$68-A75+1)/K71)*$D$69</f>
        <v>3.0557282404508452</v>
      </c>
      <c r="C75" s="7">
        <f>G74+(K72/K71)*(H74-G74)+((-1)^($D$68-A75+1)/$K$71)*$D$69</f>
        <v>4.9442717595491548</v>
      </c>
      <c r="D75" s="2">
        <f>B75*B75-9*B75+8</f>
        <v>-10.16407908456879</v>
      </c>
      <c r="E75" s="2" t="str">
        <f>IF(D75&lt;F75,"&lt;","&gt;")</f>
        <v>&gt;</v>
      </c>
      <c r="F75" s="2">
        <f>C75*C75-9*C75+8</f>
        <v>-12.052622603667096</v>
      </c>
      <c r="G75" s="2">
        <f>IF(D75&lt;=F75,G74,B75)</f>
        <v>3.0557282404508452</v>
      </c>
      <c r="H75" s="2">
        <f>IF(D75&lt;=F75,C75,H74)</f>
        <v>8</v>
      </c>
      <c r="I75" s="1"/>
      <c r="J75" s="1">
        <v>12</v>
      </c>
      <c r="K75" s="1">
        <f>K76+K77</f>
        <v>233</v>
      </c>
      <c r="L75" s="1"/>
    </row>
    <row r="76" spans="1:12" x14ac:dyDescent="0.3">
      <c r="A76" s="1">
        <v>2</v>
      </c>
      <c r="B76" s="2">
        <f>IF(D75&lt;=F75,G75+(K74/K72)*(H75-G75)-((-1)^($D$68-A76+1)/K72)*$D$69,C75)</f>
        <v>4.9442717595491548</v>
      </c>
      <c r="C76" s="7">
        <f>IF(D75&lt;=F75,B75,G75+(K73/K72)*(H75-G75)+((-1)^($D$68-A76+1)/$K$71)*$D$69)</f>
        <v>6.1114572548959893</v>
      </c>
      <c r="D76" s="2">
        <f t="shared" ref="D76:D89" si="34">B76*B76-9*B76+8</f>
        <v>-12.052622603667096</v>
      </c>
      <c r="E76" s="2" t="str">
        <f>IF(D76&lt;F76,"&lt;","&gt;")</f>
        <v>&lt;</v>
      </c>
      <c r="F76" s="2">
        <f t="shared" ref="F76:F89" si="35">C76*C76-9*C76+8</f>
        <v>-9.65320551564308</v>
      </c>
      <c r="G76" s="2">
        <f>IF(D76&lt;=F76,G75,B76)</f>
        <v>3.0557282404508452</v>
      </c>
      <c r="H76" s="2">
        <f>IF(D76&lt;=F76,C76,H75)</f>
        <v>6.1114572548959893</v>
      </c>
      <c r="I76" s="1"/>
      <c r="J76" s="1">
        <v>11</v>
      </c>
      <c r="K76" s="1">
        <f>K77+K78</f>
        <v>144</v>
      </c>
      <c r="L76" s="1"/>
    </row>
    <row r="77" spans="1:12" x14ac:dyDescent="0.3">
      <c r="A77" s="1">
        <v>3</v>
      </c>
      <c r="B77" s="7">
        <f>IF(D76&lt;=F76,G76+(K75/K73)*(H76-G76)-((-1)^($D$68-A77+1)/K73)*$D$69,C76)</f>
        <v>4.2229132574438264</v>
      </c>
      <c r="C77" s="2">
        <f>IF(D76&lt;=F76,B76,G76+(K74/K73)*(H76-G76)+((-1)^($D$68-A77+1)/$K$71)*$D$69)</f>
        <v>4.9442717595491548</v>
      </c>
      <c r="D77" s="2">
        <f t="shared" si="34"/>
        <v>-12.173222937099609</v>
      </c>
      <c r="E77" s="2" t="str">
        <f>IF(D77&lt;F77,"&lt;","&gt;")</f>
        <v>&lt;</v>
      </c>
      <c r="F77" s="2">
        <f t="shared" si="35"/>
        <v>-12.052622603667096</v>
      </c>
      <c r="G77" s="2">
        <f>IF(D77&lt;=F77,G76,B77)</f>
        <v>3.0557282404508452</v>
      </c>
      <c r="H77" s="2">
        <f>IF(D77&lt;=F77,C77,H76)</f>
        <v>4.9442717595491548</v>
      </c>
      <c r="I77" s="1"/>
      <c r="J77" s="1">
        <v>10</v>
      </c>
      <c r="K77" s="1">
        <f t="shared" si="33"/>
        <v>89</v>
      </c>
      <c r="L77" s="1"/>
    </row>
    <row r="78" spans="1:12" x14ac:dyDescent="0.3">
      <c r="A78" s="1">
        <v>4</v>
      </c>
      <c r="B78" s="7">
        <f>IF(D77&lt;=F77,G77+(K76/K74)*(H77-G77)-((-1)^($D$68-A78+1)/K74)*$D$69,C77)</f>
        <v>3.7770870381966186</v>
      </c>
      <c r="C78" s="2">
        <f>IF(D77&lt;=F77,B77,G77+(K75/K74)*(H77-G77)+((-1)^($D$68-A78+1)/$K$71)*$D$69)</f>
        <v>4.2229132574438264</v>
      </c>
      <c r="D78" s="2">
        <f t="shared" si="34"/>
        <v>-11.72739684965666</v>
      </c>
      <c r="E78" s="2" t="str">
        <f>IF(D78&lt;F78,"&lt;","&gt;")</f>
        <v>&gt;</v>
      </c>
      <c r="F78" s="2">
        <f t="shared" si="35"/>
        <v>-12.173222937099609</v>
      </c>
      <c r="G78" s="2">
        <f>IF(D78&lt;=F78,G77,B78)</f>
        <v>3.7770870381966186</v>
      </c>
      <c r="H78" s="2">
        <f>IF(D78&lt;=F78,C78,H77)</f>
        <v>4.9442717595491548</v>
      </c>
      <c r="I78" s="1"/>
      <c r="J78" s="1">
        <v>9</v>
      </c>
      <c r="K78" s="1">
        <f t="shared" si="33"/>
        <v>55</v>
      </c>
      <c r="L78" s="1"/>
    </row>
    <row r="79" spans="1:12" x14ac:dyDescent="0.3">
      <c r="A79" s="1">
        <v>5</v>
      </c>
      <c r="B79" s="2">
        <f t="shared" ref="B79:B89" si="36">IF(D78&lt;=F78,G78+(K77/K75)*(H78-G78)-((-1)^($D$68-A79+1)/K75)*$D$69,C78)</f>
        <v>4.2229132574438264</v>
      </c>
      <c r="C79" s="7">
        <f t="shared" ref="C79:C89" si="37">IF(D78&lt;=F78,B78,G78+(K76/K75)*(H78-G78)+((-1)^($D$68-A79+1)/$K$71)*$D$69)</f>
        <v>4.4984385045995579</v>
      </c>
      <c r="D79" s="2">
        <f t="shared" si="34"/>
        <v>-12.173222937099609</v>
      </c>
      <c r="E79" s="2" t="str">
        <f t="shared" ref="E79:E89" si="38">IF(D79&lt;F79,"&lt;","&gt;")</f>
        <v>&gt;</v>
      </c>
      <c r="F79" s="2">
        <f t="shared" si="35"/>
        <v>-12.249997561732112</v>
      </c>
      <c r="G79" s="2">
        <f t="shared" ref="G79:G89" si="39">IF(D79&lt;=F79,G78,B79)</f>
        <v>4.2229132574438264</v>
      </c>
      <c r="H79" s="2">
        <f t="shared" ref="H79:H89" si="40">IF(D79&lt;=F79,C79,H78)</f>
        <v>4.9442717595491548</v>
      </c>
      <c r="I79" s="1"/>
      <c r="J79" s="1">
        <v>8</v>
      </c>
      <c r="K79" s="1">
        <f t="shared" si="33"/>
        <v>34</v>
      </c>
      <c r="L79" s="1"/>
    </row>
    <row r="80" spans="1:12" x14ac:dyDescent="0.3">
      <c r="A80" s="1">
        <v>6</v>
      </c>
      <c r="B80" s="2">
        <f t="shared" si="36"/>
        <v>4.4984385045995579</v>
      </c>
      <c r="C80" s="7">
        <f t="shared" si="37"/>
        <v>4.6687516348691052</v>
      </c>
      <c r="D80" s="2">
        <f t="shared" si="34"/>
        <v>-12.249997561732112</v>
      </c>
      <c r="E80" s="2" t="str">
        <f t="shared" si="38"/>
        <v>&lt;</v>
      </c>
      <c r="F80" s="2">
        <f t="shared" si="35"/>
        <v>-12.221522885729001</v>
      </c>
      <c r="G80" s="2">
        <f t="shared" si="39"/>
        <v>4.2229132574438264</v>
      </c>
      <c r="H80" s="2">
        <f t="shared" si="40"/>
        <v>4.6687516348691052</v>
      </c>
      <c r="I80" s="1"/>
      <c r="J80" s="1">
        <v>7</v>
      </c>
      <c r="K80" s="1">
        <f t="shared" si="33"/>
        <v>21</v>
      </c>
      <c r="L80" s="1"/>
    </row>
    <row r="81" spans="1:15" x14ac:dyDescent="0.3">
      <c r="A81" s="1">
        <v>7</v>
      </c>
      <c r="B81" s="7">
        <f t="shared" si="36"/>
        <v>4.3932110645501128</v>
      </c>
      <c r="C81" s="2">
        <f t="shared" si="37"/>
        <v>4.4984385045995579</v>
      </c>
      <c r="D81" s="2">
        <f t="shared" si="34"/>
        <v>-12.238596123265481</v>
      </c>
      <c r="E81" s="2" t="str">
        <f t="shared" si="38"/>
        <v>&gt;</v>
      </c>
      <c r="F81" s="2">
        <f t="shared" si="35"/>
        <v>-12.249997561732112</v>
      </c>
      <c r="G81" s="2">
        <f t="shared" si="39"/>
        <v>4.3932110645501128</v>
      </c>
      <c r="H81" s="2">
        <f t="shared" si="40"/>
        <v>4.6687516348691052</v>
      </c>
      <c r="I81" s="1"/>
      <c r="J81" s="1">
        <v>6</v>
      </c>
      <c r="K81" s="1">
        <f t="shared" si="33"/>
        <v>13</v>
      </c>
      <c r="L81" s="1"/>
    </row>
    <row r="82" spans="1:15" x14ac:dyDescent="0.3">
      <c r="A82" s="1">
        <v>8</v>
      </c>
      <c r="B82" s="2">
        <f t="shared" si="36"/>
        <v>4.4984385045995579</v>
      </c>
      <c r="C82" s="7">
        <f t="shared" si="37"/>
        <v>4.5635439829446094</v>
      </c>
      <c r="D82" s="2">
        <f t="shared" si="34"/>
        <v>-12.249997561732112</v>
      </c>
      <c r="E82" s="2" t="str">
        <f t="shared" si="38"/>
        <v>&lt;</v>
      </c>
      <c r="F82" s="2">
        <f t="shared" si="35"/>
        <v>-12.245962162231535</v>
      </c>
      <c r="G82" s="2">
        <f t="shared" si="39"/>
        <v>4.3932110645501128</v>
      </c>
      <c r="H82" s="2">
        <f t="shared" si="40"/>
        <v>4.5635439829446094</v>
      </c>
      <c r="I82" s="1"/>
      <c r="J82" s="1">
        <v>5</v>
      </c>
      <c r="K82" s="1">
        <f t="shared" si="33"/>
        <v>8</v>
      </c>
      <c r="L82" s="1"/>
    </row>
    <row r="83" spans="1:15" x14ac:dyDescent="0.3">
      <c r="A83" s="1">
        <v>9</v>
      </c>
      <c r="B83" s="7">
        <f t="shared" si="36"/>
        <v>4.4582795333480085</v>
      </c>
      <c r="C83" s="2">
        <f t="shared" si="37"/>
        <v>4.4984385045995579</v>
      </c>
      <c r="D83" s="2">
        <f t="shared" si="34"/>
        <v>-12.248259402662338</v>
      </c>
      <c r="E83" s="2" t="str">
        <f t="shared" si="38"/>
        <v>&gt;</v>
      </c>
      <c r="F83" s="2">
        <f t="shared" si="35"/>
        <v>-12.249997561732112</v>
      </c>
      <c r="G83" s="2">
        <f t="shared" si="39"/>
        <v>4.4582795333480085</v>
      </c>
      <c r="H83" s="2">
        <f t="shared" si="40"/>
        <v>4.5635439829446094</v>
      </c>
      <c r="I83" s="1"/>
      <c r="J83" s="1">
        <v>4</v>
      </c>
      <c r="K83" s="1">
        <f t="shared" si="33"/>
        <v>5</v>
      </c>
      <c r="L83" s="1"/>
    </row>
    <row r="84" spans="1:15" x14ac:dyDescent="0.3">
      <c r="A84" s="1">
        <v>10</v>
      </c>
      <c r="B84" s="2">
        <f t="shared" si="36"/>
        <v>4.4984385045995579</v>
      </c>
      <c r="C84" s="7">
        <f t="shared" si="37"/>
        <v>4.5234419878929888</v>
      </c>
      <c r="D84" s="2">
        <f t="shared" si="34"/>
        <v>-12.249997561732112</v>
      </c>
      <c r="E84" s="2" t="str">
        <f t="shared" si="38"/>
        <v>&lt;</v>
      </c>
      <c r="F84" s="2">
        <f t="shared" si="35"/>
        <v>-12.249450473203623</v>
      </c>
      <c r="G84" s="2">
        <f t="shared" si="39"/>
        <v>4.4582795333480085</v>
      </c>
      <c r="H84" s="2">
        <f t="shared" si="40"/>
        <v>4.5234419878929888</v>
      </c>
      <c r="I84" s="1"/>
      <c r="J84" s="1">
        <v>3</v>
      </c>
      <c r="K84" s="1">
        <f t="shared" si="33"/>
        <v>3</v>
      </c>
      <c r="L84" s="1"/>
    </row>
    <row r="85" spans="1:15" x14ac:dyDescent="0.3">
      <c r="A85" s="1">
        <v>11</v>
      </c>
      <c r="B85" s="7">
        <f t="shared" si="36"/>
        <v>4.4831881697114628</v>
      </c>
      <c r="C85" s="2">
        <f t="shared" si="37"/>
        <v>4.4984385045995579</v>
      </c>
      <c r="D85" s="2">
        <f t="shared" si="34"/>
        <v>-12.249717362362347</v>
      </c>
      <c r="E85" s="2" t="str">
        <f t="shared" si="38"/>
        <v>&gt;</v>
      </c>
      <c r="F85" s="2">
        <f t="shared" si="35"/>
        <v>-12.249997561732112</v>
      </c>
      <c r="G85" s="2">
        <f t="shared" si="39"/>
        <v>4.4831881697114628</v>
      </c>
      <c r="H85" s="2">
        <f t="shared" si="40"/>
        <v>4.5234419878929888</v>
      </c>
      <c r="I85" s="1"/>
      <c r="J85" s="1">
        <v>2</v>
      </c>
      <c r="K85" s="1">
        <f>K86+K87</f>
        <v>2</v>
      </c>
      <c r="L85" s="1"/>
    </row>
    <row r="86" spans="1:15" x14ac:dyDescent="0.3">
      <c r="A86" s="1">
        <v>12</v>
      </c>
      <c r="B86" s="2">
        <f t="shared" si="36"/>
        <v>4.4984385045995579</v>
      </c>
      <c r="C86" s="7">
        <f t="shared" si="37"/>
        <v>4.5083455537267634</v>
      </c>
      <c r="D86" s="2">
        <f t="shared" si="34"/>
        <v>-12.249997561732112</v>
      </c>
      <c r="E86" s="2" t="str">
        <f t="shared" si="38"/>
        <v>&lt;</v>
      </c>
      <c r="F86" s="2">
        <f t="shared" si="35"/>
        <v>-12.249930351732992</v>
      </c>
      <c r="G86" s="2">
        <f t="shared" si="39"/>
        <v>4.4831881697114628</v>
      </c>
      <c r="H86" s="2">
        <f t="shared" si="40"/>
        <v>4.5083455537267634</v>
      </c>
      <c r="I86" s="1"/>
      <c r="J86" s="1">
        <v>1</v>
      </c>
      <c r="K86" s="1">
        <v>1</v>
      </c>
    </row>
    <row r="87" spans="1:15" x14ac:dyDescent="0.3">
      <c r="A87" s="1">
        <v>13</v>
      </c>
      <c r="B87" s="7">
        <f t="shared" si="36"/>
        <v>4.4928511233175827</v>
      </c>
      <c r="C87" s="2">
        <f t="shared" si="37"/>
        <v>4.4984385045995579</v>
      </c>
      <c r="D87" s="2">
        <f t="shared" si="34"/>
        <v>-12.249948893562181</v>
      </c>
      <c r="E87" s="2" t="str">
        <f t="shared" si="38"/>
        <v>&gt;</v>
      </c>
      <c r="F87" s="2">
        <f t="shared" si="35"/>
        <v>-12.249997561732112</v>
      </c>
      <c r="G87" s="2">
        <f t="shared" si="39"/>
        <v>4.4928511233175827</v>
      </c>
      <c r="H87" s="2">
        <f t="shared" si="40"/>
        <v>4.5083455537267634</v>
      </c>
      <c r="I87" s="1"/>
      <c r="J87" s="1">
        <v>0</v>
      </c>
      <c r="K87" s="1">
        <v>1</v>
      </c>
    </row>
    <row r="88" spans="1:15" x14ac:dyDescent="0.3">
      <c r="A88" s="1">
        <v>14</v>
      </c>
      <c r="B88" s="2">
        <f t="shared" si="36"/>
        <v>4.4984385045995579</v>
      </c>
      <c r="C88" s="7">
        <f t="shared" si="37"/>
        <v>4.5031794912422169</v>
      </c>
      <c r="D88" s="2">
        <f t="shared" si="34"/>
        <v>-12.249997561732112</v>
      </c>
      <c r="E88" s="2" t="str">
        <f t="shared" si="38"/>
        <v>&lt;</v>
      </c>
      <c r="F88" s="2">
        <f t="shared" si="35"/>
        <v>-12.249989890835437</v>
      </c>
      <c r="G88" s="2">
        <f t="shared" si="39"/>
        <v>4.4928511233175827</v>
      </c>
      <c r="H88" s="2">
        <f t="shared" si="40"/>
        <v>4.5031794912422169</v>
      </c>
      <c r="I88" s="1"/>
      <c r="J88" s="1"/>
      <c r="K88" s="1"/>
    </row>
    <row r="89" spans="1:15" x14ac:dyDescent="0.3">
      <c r="A89" s="1">
        <v>15</v>
      </c>
      <c r="B89" s="7">
        <f t="shared" si="36"/>
        <v>4.4970153072798995</v>
      </c>
      <c r="C89" s="2">
        <f t="shared" si="37"/>
        <v>4.4984385045995579</v>
      </c>
      <c r="D89" s="2">
        <f t="shared" si="34"/>
        <v>-12.24999109160937</v>
      </c>
      <c r="E89" s="2" t="str">
        <f t="shared" si="38"/>
        <v>&gt;</v>
      </c>
      <c r="F89" s="2">
        <f t="shared" si="35"/>
        <v>-12.249997561732112</v>
      </c>
      <c r="G89" s="6">
        <f t="shared" si="39"/>
        <v>4.4970153072798995</v>
      </c>
      <c r="H89" s="6">
        <f t="shared" si="40"/>
        <v>4.5031794912422169</v>
      </c>
      <c r="I89" s="1"/>
      <c r="J89" s="1"/>
      <c r="K89" s="1"/>
    </row>
    <row r="92" spans="1:15" ht="15" thickBot="1" x14ac:dyDescent="0.35"/>
    <row r="93" spans="1:15" ht="18.600000000000001" thickBot="1" x14ac:dyDescent="0.4">
      <c r="G93" s="11" t="s">
        <v>21</v>
      </c>
      <c r="H93" s="12"/>
      <c r="I93" s="12"/>
      <c r="J93" s="13"/>
    </row>
    <row r="94" spans="1:15" x14ac:dyDescent="0.3"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"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"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">
      <c r="A97" s="1"/>
      <c r="B97" s="2"/>
      <c r="C97" s="2"/>
      <c r="D97" s="2"/>
      <c r="E97" s="1"/>
      <c r="F97" s="2"/>
      <c r="G97" s="1" t="s">
        <v>19</v>
      </c>
      <c r="H97" s="1">
        <f>(3-SQRT(5))/2</f>
        <v>0.3819660112501051</v>
      </c>
      <c r="I97" s="1"/>
      <c r="J97" s="1"/>
      <c r="K97" s="1"/>
      <c r="L97" s="1"/>
      <c r="M97" s="1"/>
      <c r="N97" s="1"/>
      <c r="O97" s="1"/>
    </row>
    <row r="98" spans="1:15" x14ac:dyDescent="0.3">
      <c r="A98" s="1"/>
      <c r="B98" s="2"/>
      <c r="C98" s="2"/>
      <c r="D98" s="2"/>
      <c r="E98" s="1"/>
      <c r="F98" s="2"/>
      <c r="G98" s="1" t="s">
        <v>20</v>
      </c>
      <c r="H98" s="1">
        <f>(SQRT(5)-1)/2</f>
        <v>0.6180339887498949</v>
      </c>
      <c r="I98" s="1"/>
      <c r="J98" s="1"/>
      <c r="K98" s="1"/>
      <c r="L98" s="1"/>
      <c r="M98" s="1"/>
      <c r="N98" s="1"/>
      <c r="O98" s="1"/>
    </row>
    <row r="99" spans="1:1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">
      <c r="A101" s="1"/>
      <c r="B101" s="1"/>
      <c r="C101" s="1"/>
      <c r="D101" s="1"/>
      <c r="E101" s="1"/>
      <c r="F101" s="1"/>
      <c r="G101" s="1"/>
      <c r="H101" s="1"/>
      <c r="I101" s="2"/>
      <c r="J101" s="2"/>
      <c r="K101" s="2"/>
      <c r="L101" s="2"/>
      <c r="M101" s="1"/>
      <c r="N101" s="1"/>
      <c r="O101" s="1"/>
    </row>
    <row r="102" spans="1:15" x14ac:dyDescent="0.3">
      <c r="A102" s="1" t="s">
        <v>5</v>
      </c>
      <c r="B102" s="1" t="s">
        <v>6</v>
      </c>
      <c r="C102" s="1" t="s">
        <v>7</v>
      </c>
      <c r="D102" s="1" t="s">
        <v>8</v>
      </c>
      <c r="E102" s="1"/>
      <c r="F102" s="1" t="s">
        <v>10</v>
      </c>
      <c r="G102" s="1" t="s">
        <v>11</v>
      </c>
      <c r="H102" s="1" t="s">
        <v>12</v>
      </c>
      <c r="I102" s="2"/>
      <c r="J102" s="2"/>
      <c r="K102" s="2"/>
      <c r="L102" s="2"/>
      <c r="M102" s="1"/>
      <c r="N102" s="1"/>
      <c r="O102" s="1"/>
    </row>
    <row r="103" spans="1:15" x14ac:dyDescent="0.3">
      <c r="A103" s="1">
        <v>0</v>
      </c>
      <c r="B103" s="1" t="s">
        <v>13</v>
      </c>
      <c r="C103" s="1" t="s">
        <v>13</v>
      </c>
      <c r="D103" s="1" t="s">
        <v>13</v>
      </c>
      <c r="E103" s="1" t="s">
        <v>13</v>
      </c>
      <c r="F103" s="1" t="s">
        <v>13</v>
      </c>
      <c r="G103" s="1">
        <v>0</v>
      </c>
      <c r="H103" s="1">
        <v>8</v>
      </c>
      <c r="I103" s="2"/>
      <c r="J103" s="2"/>
      <c r="K103" s="2"/>
      <c r="L103" s="2"/>
      <c r="M103" s="1"/>
      <c r="N103" s="1"/>
      <c r="O103" s="1"/>
    </row>
    <row r="104" spans="1:15" x14ac:dyDescent="0.3">
      <c r="A104" s="1">
        <v>1</v>
      </c>
      <c r="B104" s="3">
        <f>G103+$H$97*(H103-G103)</f>
        <v>3.0557280900008408</v>
      </c>
      <c r="C104" s="3">
        <f>G103+$H$98*(H103-G103)</f>
        <v>4.9442719099991592</v>
      </c>
      <c r="D104" s="3">
        <f>B104*B104-9*B104+8</f>
        <v>-10.164078649987381</v>
      </c>
      <c r="E104" s="3" t="str">
        <f>IF(D104&lt;=F104,"&lt;=","&gt;")</f>
        <v>&gt;</v>
      </c>
      <c r="F104" s="3">
        <f>C104*C104-9*C104+8</f>
        <v>-12.0526224699857</v>
      </c>
      <c r="G104" s="3">
        <f>IF(D104&lt;=F104,G103,B104)</f>
        <v>3.0557280900008408</v>
      </c>
      <c r="H104" s="3">
        <f>IF(D104&lt;=F104,C104,H103)</f>
        <v>8</v>
      </c>
      <c r="I104" s="2"/>
      <c r="J104" s="2"/>
      <c r="K104" s="2"/>
      <c r="L104" s="2"/>
      <c r="M104" s="1"/>
      <c r="N104" s="1"/>
      <c r="O104" s="1"/>
    </row>
    <row r="105" spans="1:15" x14ac:dyDescent="0.3">
      <c r="A105" s="1">
        <v>2</v>
      </c>
      <c r="B105" s="3">
        <f>IF(D104&lt;=F104,G104+$H$97*(H104-G104),C104)</f>
        <v>4.9442719099991592</v>
      </c>
      <c r="C105" s="3">
        <f>IF(D104&lt;=F104,B104,G104+$H$98*(H104-G104))</f>
        <v>6.1114561800016824</v>
      </c>
      <c r="D105" s="3">
        <f t="shared" ref="D105:D118" si="41">B105*B105-9*B105+8</f>
        <v>-12.0526224699857</v>
      </c>
      <c r="E105" s="3" t="str">
        <f>IF(D105&lt;=F105,"&lt;=","&gt;")</f>
        <v>&lt;=</v>
      </c>
      <c r="F105" s="3">
        <f t="shared" ref="F105:F118" si="42">C105*C105-9*C105+8</f>
        <v>-9.6532089799343836</v>
      </c>
      <c r="G105" s="3">
        <f>IF(D105&lt;=F105,G104,B105)</f>
        <v>3.0557280900008408</v>
      </c>
      <c r="H105" s="3">
        <f>IF(D105&lt;=F105,C105,H104)</f>
        <v>6.1114561800016824</v>
      </c>
      <c r="I105" s="2"/>
      <c r="J105" s="2"/>
      <c r="K105" s="2"/>
      <c r="L105" s="2"/>
      <c r="M105" s="1"/>
      <c r="N105" s="1"/>
      <c r="O105" s="1"/>
    </row>
    <row r="106" spans="1:15" x14ac:dyDescent="0.3">
      <c r="A106" s="1">
        <v>3</v>
      </c>
      <c r="B106" s="3">
        <f>IF(D105&lt;=F105,G105+$H$97*(H105-G105),C105)</f>
        <v>4.2229123600033649</v>
      </c>
      <c r="C106" s="3">
        <f>IF(D105&lt;=F105,B105,G105+$H$98*(H105-G105))</f>
        <v>4.9442719099991592</v>
      </c>
      <c r="D106" s="3">
        <f t="shared" si="41"/>
        <v>-12.173222439761094</v>
      </c>
      <c r="E106" s="3" t="str">
        <f>IF(D106&lt;=F106,"&lt;=","&gt;")</f>
        <v>&lt;=</v>
      </c>
      <c r="F106" s="3">
        <f t="shared" si="42"/>
        <v>-12.0526224699857</v>
      </c>
      <c r="G106" s="3">
        <f>IF(D106&lt;=F106,G105,B106)</f>
        <v>3.0557280900008408</v>
      </c>
      <c r="H106" s="3">
        <f>IF(D106&lt;=F106,C106,H105)</f>
        <v>4.9442719099991592</v>
      </c>
      <c r="I106" s="2"/>
      <c r="J106" s="2"/>
      <c r="K106" s="2"/>
      <c r="L106" s="2"/>
      <c r="M106" s="1"/>
      <c r="N106" s="1"/>
      <c r="O106" s="1"/>
    </row>
    <row r="107" spans="1:15" x14ac:dyDescent="0.3">
      <c r="A107" s="1">
        <v>4</v>
      </c>
      <c r="B107" s="3">
        <f>IF(D106&lt;=F106,G106+$H$97*(H106-G106),C106)</f>
        <v>3.7770876399966351</v>
      </c>
      <c r="C107" s="3">
        <f>IF(D106&lt;=F106,B106,G106+$H$98*(H106-G106))</f>
        <v>4.2229123600033649</v>
      </c>
      <c r="D107" s="3">
        <f t="shared" si="41"/>
        <v>-11.727397719754368</v>
      </c>
      <c r="E107" s="3" t="str">
        <f>IF(D107&lt;=F107,"&lt;=","&gt;")</f>
        <v>&gt;</v>
      </c>
      <c r="F107" s="3">
        <f t="shared" si="42"/>
        <v>-12.173222439761094</v>
      </c>
      <c r="G107" s="3">
        <f>IF(D107&lt;=F107,G106,B107)</f>
        <v>3.7770876399966351</v>
      </c>
      <c r="H107" s="3">
        <f>IF(D107&lt;=F107,C107,H106)</f>
        <v>4.9442719099991592</v>
      </c>
      <c r="I107" s="2"/>
      <c r="J107" s="2"/>
      <c r="K107" s="2"/>
      <c r="L107" s="2"/>
      <c r="M107" s="1"/>
      <c r="N107" s="1"/>
      <c r="O107" s="1"/>
    </row>
    <row r="108" spans="1:15" x14ac:dyDescent="0.3">
      <c r="A108" s="1">
        <v>5</v>
      </c>
      <c r="B108" s="3">
        <f t="shared" ref="B108:B118" si="43">IF(D107&lt;=F107,G107+$H$97*(H107-G107),C107)</f>
        <v>4.2229123600033649</v>
      </c>
      <c r="C108" s="3">
        <f t="shared" ref="C108:C118" si="44">IF(D107&lt;=F107,B107,G107+$H$98*(H107-G107))</f>
        <v>4.4984471899924294</v>
      </c>
      <c r="D108" s="3">
        <f t="shared" si="41"/>
        <v>-12.173222439761094</v>
      </c>
      <c r="E108" s="3" t="str">
        <f t="shared" ref="E108:E118" si="45">IF(D108&lt;=F108,"&lt;=","&gt;")</f>
        <v>&gt;</v>
      </c>
      <c r="F108" s="3">
        <f t="shared" si="42"/>
        <v>-12.249997588781085</v>
      </c>
      <c r="G108" s="3">
        <f t="shared" ref="G108:G118" si="46">IF(D108&lt;=F108,G107,B108)</f>
        <v>4.2229123600033649</v>
      </c>
      <c r="H108" s="3">
        <f t="shared" ref="H108:H118" si="47">IF(D108&lt;=F108,C108,H107)</f>
        <v>4.9442719099991592</v>
      </c>
      <c r="I108" s="2"/>
      <c r="J108" s="2"/>
      <c r="K108" s="2"/>
      <c r="L108" s="2"/>
      <c r="M108" s="1"/>
      <c r="N108" s="1"/>
      <c r="O108" s="1"/>
    </row>
    <row r="109" spans="1:15" x14ac:dyDescent="0.3">
      <c r="A109" s="1">
        <v>6</v>
      </c>
      <c r="B109" s="3">
        <f t="shared" si="43"/>
        <v>4.4984471899924294</v>
      </c>
      <c r="C109" s="3">
        <f t="shared" si="44"/>
        <v>4.6687370800100947</v>
      </c>
      <c r="D109" s="3">
        <f t="shared" si="41"/>
        <v>-12.249997588781085</v>
      </c>
      <c r="E109" s="3" t="str">
        <f t="shared" si="45"/>
        <v>&lt;=</v>
      </c>
      <c r="F109" s="3">
        <f t="shared" si="42"/>
        <v>-12.221527797829669</v>
      </c>
      <c r="G109" s="3">
        <f t="shared" si="46"/>
        <v>4.2229123600033649</v>
      </c>
      <c r="H109" s="3">
        <f t="shared" si="47"/>
        <v>4.6687370800100947</v>
      </c>
      <c r="I109" s="2"/>
      <c r="J109" s="2"/>
      <c r="K109" s="2"/>
      <c r="L109" s="2"/>
      <c r="M109" s="1"/>
      <c r="N109" s="1"/>
      <c r="O109" s="1"/>
    </row>
    <row r="110" spans="1:15" x14ac:dyDescent="0.3">
      <c r="A110" s="1">
        <v>7</v>
      </c>
      <c r="B110" s="3">
        <f t="shared" si="43"/>
        <v>4.3932022500210302</v>
      </c>
      <c r="C110" s="3">
        <f t="shared" si="44"/>
        <v>4.4984471899924294</v>
      </c>
      <c r="D110" s="3">
        <f t="shared" si="41"/>
        <v>-12.238594240599433</v>
      </c>
      <c r="E110" s="3" t="str">
        <f t="shared" si="45"/>
        <v>&gt;</v>
      </c>
      <c r="F110" s="3">
        <f t="shared" si="42"/>
        <v>-12.249997588781085</v>
      </c>
      <c r="G110" s="3">
        <f t="shared" si="46"/>
        <v>4.3932022500210302</v>
      </c>
      <c r="H110" s="3">
        <f t="shared" si="47"/>
        <v>4.6687370800100947</v>
      </c>
      <c r="I110" s="2"/>
      <c r="J110" s="2"/>
      <c r="K110" s="2"/>
      <c r="L110" s="2"/>
      <c r="M110" s="1"/>
      <c r="N110" s="1"/>
      <c r="O110" s="1"/>
    </row>
    <row r="111" spans="1:15" x14ac:dyDescent="0.3">
      <c r="A111" s="1">
        <v>8</v>
      </c>
      <c r="B111" s="3">
        <f t="shared" si="43"/>
        <v>4.4984471899924294</v>
      </c>
      <c r="C111" s="3">
        <f t="shared" si="44"/>
        <v>4.5634921400386954</v>
      </c>
      <c r="D111" s="3">
        <f t="shared" si="41"/>
        <v>-12.249997588781085</v>
      </c>
      <c r="E111" s="3" t="str">
        <f t="shared" si="45"/>
        <v>&lt;=</v>
      </c>
      <c r="F111" s="3">
        <f t="shared" si="42"/>
        <v>-12.245968748153309</v>
      </c>
      <c r="G111" s="3">
        <f t="shared" si="46"/>
        <v>4.3932022500210302</v>
      </c>
      <c r="H111" s="3">
        <f t="shared" si="47"/>
        <v>4.5634921400386954</v>
      </c>
      <c r="I111" s="2"/>
      <c r="J111" s="2"/>
      <c r="K111" s="2"/>
      <c r="L111" s="2"/>
      <c r="M111" s="1"/>
      <c r="N111" s="1"/>
      <c r="O111" s="1"/>
    </row>
    <row r="112" spans="1:15" x14ac:dyDescent="0.3">
      <c r="A112" s="1">
        <v>9</v>
      </c>
      <c r="B112" s="3">
        <f t="shared" si="43"/>
        <v>4.458247200067297</v>
      </c>
      <c r="C112" s="3">
        <f t="shared" si="44"/>
        <v>4.4984471899924294</v>
      </c>
      <c r="D112" s="3">
        <f t="shared" si="41"/>
        <v>-12.248256703697781</v>
      </c>
      <c r="E112" s="3" t="str">
        <f t="shared" si="45"/>
        <v>&gt;</v>
      </c>
      <c r="F112" s="3">
        <f t="shared" si="42"/>
        <v>-12.249997588781085</v>
      </c>
      <c r="G112" s="3">
        <f t="shared" si="46"/>
        <v>4.458247200067297</v>
      </c>
      <c r="H112" s="3">
        <f t="shared" si="47"/>
        <v>4.5634921400386954</v>
      </c>
      <c r="I112" s="2"/>
      <c r="J112" s="2"/>
      <c r="K112" s="2"/>
      <c r="L112" s="2"/>
      <c r="M112" s="1"/>
      <c r="N112" s="1"/>
      <c r="O112" s="1"/>
    </row>
    <row r="113" spans="1:15" x14ac:dyDescent="0.3">
      <c r="A113" s="1">
        <v>10</v>
      </c>
      <c r="B113" s="3">
        <f t="shared" si="43"/>
        <v>4.4984471899924294</v>
      </c>
      <c r="C113" s="3">
        <f t="shared" si="44"/>
        <v>4.5232921501135639</v>
      </c>
      <c r="D113" s="3">
        <f t="shared" si="41"/>
        <v>-12.249997588781085</v>
      </c>
      <c r="E113" s="3" t="str">
        <f t="shared" si="45"/>
        <v>&lt;=</v>
      </c>
      <c r="F113" s="3">
        <f t="shared" si="42"/>
        <v>-12.249457475743085</v>
      </c>
      <c r="G113" s="3">
        <f t="shared" si="46"/>
        <v>4.458247200067297</v>
      </c>
      <c r="H113" s="3">
        <f t="shared" si="47"/>
        <v>4.5232921501135639</v>
      </c>
      <c r="I113" s="2"/>
      <c r="J113" s="2"/>
      <c r="K113" s="2"/>
      <c r="L113" s="2"/>
      <c r="M113" s="1"/>
      <c r="N113" s="1"/>
      <c r="O113" s="1"/>
    </row>
    <row r="114" spans="1:15" x14ac:dyDescent="0.3">
      <c r="A114" s="1">
        <v>11</v>
      </c>
      <c r="B114" s="3">
        <f t="shared" si="43"/>
        <v>4.4830921601884315</v>
      </c>
      <c r="C114" s="3">
        <f t="shared" si="44"/>
        <v>4.4984471899924294</v>
      </c>
      <c r="D114" s="3">
        <f t="shared" si="41"/>
        <v>-12.249714124952909</v>
      </c>
      <c r="E114" s="3" t="str">
        <f t="shared" si="45"/>
        <v>&gt;</v>
      </c>
      <c r="F114" s="3">
        <f t="shared" si="42"/>
        <v>-12.249997588781085</v>
      </c>
      <c r="G114" s="3">
        <f t="shared" si="46"/>
        <v>4.4830921601884315</v>
      </c>
      <c r="H114" s="3">
        <f t="shared" si="47"/>
        <v>4.5232921501135639</v>
      </c>
      <c r="I114" s="2"/>
      <c r="J114" s="2"/>
      <c r="K114" s="2"/>
      <c r="L114" s="2"/>
      <c r="M114" s="1"/>
      <c r="N114" s="1"/>
      <c r="O114" s="1"/>
    </row>
    <row r="115" spans="1:15" x14ac:dyDescent="0.3">
      <c r="A115" s="1">
        <v>12</v>
      </c>
      <c r="B115" s="3">
        <f t="shared" si="43"/>
        <v>4.4984471899924294</v>
      </c>
      <c r="C115" s="3">
        <f t="shared" si="44"/>
        <v>4.5079371203095668</v>
      </c>
      <c r="D115" s="3">
        <f t="shared" si="41"/>
        <v>-12.249997588781085</v>
      </c>
      <c r="E115" s="3" t="str">
        <f t="shared" si="45"/>
        <v>&lt;=</v>
      </c>
      <c r="F115" s="3">
        <f t="shared" si="42"/>
        <v>-12.24993700212119</v>
      </c>
      <c r="G115" s="3">
        <f t="shared" si="46"/>
        <v>4.4830921601884315</v>
      </c>
      <c r="H115" s="3">
        <f t="shared" si="47"/>
        <v>4.5079371203095668</v>
      </c>
      <c r="I115" s="2"/>
      <c r="J115" s="2"/>
      <c r="K115" s="2"/>
      <c r="L115" s="2"/>
      <c r="M115" s="1"/>
      <c r="N115" s="1"/>
      <c r="O115" s="1"/>
    </row>
    <row r="116" spans="1:15" x14ac:dyDescent="0.3">
      <c r="A116" s="1">
        <v>13</v>
      </c>
      <c r="B116" s="3">
        <f t="shared" si="43"/>
        <v>4.4925820905055698</v>
      </c>
      <c r="C116" s="3">
        <f t="shared" si="44"/>
        <v>4.4984471899924294</v>
      </c>
      <c r="D116" s="3">
        <f t="shared" si="41"/>
        <v>-12.249944974618735</v>
      </c>
      <c r="E116" s="3" t="str">
        <f t="shared" si="45"/>
        <v>&gt;</v>
      </c>
      <c r="F116" s="3">
        <f t="shared" si="42"/>
        <v>-12.249997588781085</v>
      </c>
      <c r="G116" s="3">
        <f t="shared" si="46"/>
        <v>4.4925820905055698</v>
      </c>
      <c r="H116" s="3">
        <f t="shared" si="47"/>
        <v>4.5079371203095668</v>
      </c>
    </row>
    <row r="117" spans="1:15" x14ac:dyDescent="0.3">
      <c r="A117" s="1">
        <v>14</v>
      </c>
      <c r="B117" s="3">
        <f t="shared" si="43"/>
        <v>4.4984471899924294</v>
      </c>
      <c r="C117" s="3">
        <f t="shared" si="44"/>
        <v>4.5020720208227072</v>
      </c>
      <c r="D117" s="3">
        <f t="shared" si="41"/>
        <v>-12.249997588781085</v>
      </c>
      <c r="E117" s="3" t="str">
        <f t="shared" si="45"/>
        <v>&lt;=</v>
      </c>
      <c r="F117" s="3">
        <f t="shared" si="42"/>
        <v>-12.249995706729713</v>
      </c>
      <c r="G117" s="3">
        <f t="shared" si="46"/>
        <v>4.4925820905055698</v>
      </c>
      <c r="H117" s="3">
        <f t="shared" si="47"/>
        <v>4.5020720208227072</v>
      </c>
    </row>
    <row r="118" spans="1:15" x14ac:dyDescent="0.3">
      <c r="A118" s="1">
        <v>15</v>
      </c>
      <c r="B118" s="3">
        <f t="shared" si="43"/>
        <v>4.4962069213358484</v>
      </c>
      <c r="C118" s="3">
        <f t="shared" si="44"/>
        <v>4.4984471899924294</v>
      </c>
      <c r="D118" s="3">
        <f t="shared" si="41"/>
        <v>-12.249985612554248</v>
      </c>
      <c r="E118" s="3" t="str">
        <f t="shared" si="45"/>
        <v>&gt;</v>
      </c>
      <c r="F118" s="3">
        <f t="shared" si="42"/>
        <v>-12.249997588781085</v>
      </c>
      <c r="G118" s="4">
        <f t="shared" si="46"/>
        <v>4.4962069213358484</v>
      </c>
      <c r="H118" s="4">
        <f t="shared" si="47"/>
        <v>4.5020720208227072</v>
      </c>
    </row>
  </sheetData>
  <mergeCells count="6">
    <mergeCell ref="G2:J2"/>
    <mergeCell ref="G28:J28"/>
    <mergeCell ref="G60:J60"/>
    <mergeCell ref="G93:J93"/>
    <mergeCell ref="E68:F68"/>
    <mergeCell ref="E69:F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2022-11-28T15:07:53Z</dcterms:created>
  <dcterms:modified xsi:type="dcterms:W3CDTF">2022-11-30T06:34:49Z</dcterms:modified>
</cp:coreProperties>
</file>