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2020" windowHeight="100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S189" i="1" l="1"/>
  <c r="Q189" i="1"/>
  <c r="Q188" i="1"/>
  <c r="S188" i="1"/>
  <c r="S168" i="1"/>
  <c r="S167" i="1"/>
  <c r="Q167" i="1"/>
  <c r="Q252" i="1"/>
  <c r="P252" i="1"/>
  <c r="S252" i="1" s="1"/>
  <c r="O252" i="1"/>
  <c r="P230" i="1"/>
  <c r="S230" i="1" s="1"/>
  <c r="O230" i="1"/>
  <c r="Q230" i="1" s="1"/>
  <c r="P209" i="1"/>
  <c r="S209" i="1" s="1"/>
  <c r="O209" i="1"/>
  <c r="Q209" i="1" s="1"/>
  <c r="P188" i="1"/>
  <c r="O188" i="1"/>
  <c r="R252" i="1" l="1"/>
  <c r="T252" i="1"/>
  <c r="U252" i="1"/>
  <c r="R230" i="1"/>
  <c r="T230" i="1"/>
  <c r="U230" i="1"/>
  <c r="R209" i="1"/>
  <c r="U209" i="1"/>
  <c r="T209" i="1"/>
  <c r="U188" i="1"/>
  <c r="T188" i="1"/>
  <c r="R188" i="1"/>
  <c r="O253" i="1" l="1"/>
  <c r="Q253" i="1" s="1"/>
  <c r="P253" i="1"/>
  <c r="S253" i="1" s="1"/>
  <c r="O231" i="1"/>
  <c r="Q231" i="1" s="1"/>
  <c r="P231" i="1"/>
  <c r="S231" i="1" s="1"/>
  <c r="O210" i="1"/>
  <c r="Q210" i="1" s="1"/>
  <c r="P210" i="1"/>
  <c r="S210" i="1" s="1"/>
  <c r="P189" i="1"/>
  <c r="O189" i="1"/>
  <c r="T167" i="1"/>
  <c r="P167" i="1"/>
  <c r="O167" i="1"/>
  <c r="T253" i="1" l="1"/>
  <c r="R253" i="1"/>
  <c r="U253" i="1"/>
  <c r="T231" i="1"/>
  <c r="R231" i="1"/>
  <c r="U231" i="1"/>
  <c r="T210" i="1"/>
  <c r="R210" i="1"/>
  <c r="U210" i="1"/>
  <c r="U189" i="1"/>
  <c r="T189" i="1"/>
  <c r="R189" i="1"/>
  <c r="U167" i="1"/>
  <c r="O168" i="1" s="1"/>
  <c r="Q168" i="1" s="1"/>
  <c r="R167" i="1"/>
  <c r="O254" i="1" l="1"/>
  <c r="Q254" i="1" s="1"/>
  <c r="P254" i="1"/>
  <c r="S254" i="1" s="1"/>
  <c r="O232" i="1"/>
  <c r="Q232" i="1" s="1"/>
  <c r="P232" i="1"/>
  <c r="S232" i="1" s="1"/>
  <c r="O211" i="1"/>
  <c r="Q211" i="1" s="1"/>
  <c r="P211" i="1"/>
  <c r="S211" i="1" s="1"/>
  <c r="P190" i="1"/>
  <c r="S190" i="1" s="1"/>
  <c r="O190" i="1"/>
  <c r="Q190" i="1" s="1"/>
  <c r="P168" i="1"/>
  <c r="T168" i="1" l="1"/>
  <c r="U254" i="1"/>
  <c r="T254" i="1"/>
  <c r="R254" i="1"/>
  <c r="U232" i="1"/>
  <c r="T232" i="1"/>
  <c r="R232" i="1"/>
  <c r="U211" i="1"/>
  <c r="T211" i="1"/>
  <c r="R211" i="1"/>
  <c r="U190" i="1"/>
  <c r="T190" i="1"/>
  <c r="R190" i="1"/>
  <c r="R168" i="1" l="1"/>
  <c r="U168" i="1"/>
  <c r="O169" i="1" s="1"/>
  <c r="Q169" i="1" s="1"/>
  <c r="O255" i="1"/>
  <c r="Q255" i="1" s="1"/>
  <c r="P255" i="1"/>
  <c r="S255" i="1" s="1"/>
  <c r="O233" i="1"/>
  <c r="Q233" i="1" s="1"/>
  <c r="P233" i="1"/>
  <c r="S233" i="1" s="1"/>
  <c r="O212" i="1"/>
  <c r="Q212" i="1" s="1"/>
  <c r="P212" i="1"/>
  <c r="S212" i="1" s="1"/>
  <c r="P191" i="1"/>
  <c r="S191" i="1" s="1"/>
  <c r="O191" i="1"/>
  <c r="Q191" i="1" s="1"/>
  <c r="P169" i="1" l="1"/>
  <c r="U255" i="1"/>
  <c r="T255" i="1"/>
  <c r="R255" i="1"/>
  <c r="U233" i="1"/>
  <c r="T233" i="1"/>
  <c r="R233" i="1"/>
  <c r="U212" i="1"/>
  <c r="T212" i="1"/>
  <c r="R212" i="1"/>
  <c r="U191" i="1"/>
  <c r="R191" i="1"/>
  <c r="T191" i="1"/>
  <c r="S169" i="1" l="1"/>
  <c r="T169" i="1" s="1"/>
  <c r="O256" i="1"/>
  <c r="Q256" i="1" s="1"/>
  <c r="P256" i="1"/>
  <c r="S256" i="1" s="1"/>
  <c r="O234" i="1"/>
  <c r="Q234" i="1" s="1"/>
  <c r="P234" i="1"/>
  <c r="S234" i="1" s="1"/>
  <c r="O213" i="1"/>
  <c r="Q213" i="1" s="1"/>
  <c r="P213" i="1"/>
  <c r="S213" i="1" s="1"/>
  <c r="P192" i="1"/>
  <c r="S192" i="1" s="1"/>
  <c r="O192" i="1"/>
  <c r="Q192" i="1" s="1"/>
  <c r="U169" i="1" l="1"/>
  <c r="O170" i="1" s="1"/>
  <c r="Q170" i="1" s="1"/>
  <c r="R169" i="1"/>
  <c r="P170" i="1"/>
  <c r="U256" i="1"/>
  <c r="T256" i="1"/>
  <c r="R256" i="1"/>
  <c r="U234" i="1"/>
  <c r="T234" i="1"/>
  <c r="R234" i="1"/>
  <c r="U213" i="1"/>
  <c r="R213" i="1"/>
  <c r="T213" i="1"/>
  <c r="R192" i="1"/>
  <c r="U192" i="1"/>
  <c r="T192" i="1"/>
  <c r="S170" i="1" l="1"/>
  <c r="R170" i="1" s="1"/>
  <c r="P257" i="1"/>
  <c r="S257" i="1" s="1"/>
  <c r="O257" i="1"/>
  <c r="Q257" i="1" s="1"/>
  <c r="P235" i="1"/>
  <c r="S235" i="1" s="1"/>
  <c r="O235" i="1"/>
  <c r="Q235" i="1" s="1"/>
  <c r="P214" i="1"/>
  <c r="S214" i="1" s="1"/>
  <c r="O214" i="1"/>
  <c r="Q214" i="1" s="1"/>
  <c r="P193" i="1"/>
  <c r="S193" i="1" s="1"/>
  <c r="O193" i="1"/>
  <c r="Q193" i="1" s="1"/>
  <c r="U170" i="1" l="1"/>
  <c r="T170" i="1"/>
  <c r="O171" i="1" s="1"/>
  <c r="Q171" i="1" s="1"/>
  <c r="P171" i="1"/>
  <c r="U257" i="1"/>
  <c r="T257" i="1"/>
  <c r="R257" i="1"/>
  <c r="U235" i="1"/>
  <c r="T235" i="1"/>
  <c r="R235" i="1"/>
  <c r="U214" i="1"/>
  <c r="T214" i="1"/>
  <c r="R214" i="1"/>
  <c r="T193" i="1"/>
  <c r="U193" i="1"/>
  <c r="R193" i="1"/>
  <c r="S171" i="1" l="1"/>
  <c r="U171" i="1" s="1"/>
  <c r="P258" i="1"/>
  <c r="S258" i="1" s="1"/>
  <c r="O258" i="1"/>
  <c r="Q258" i="1" s="1"/>
  <c r="P236" i="1"/>
  <c r="S236" i="1" s="1"/>
  <c r="O236" i="1"/>
  <c r="Q236" i="1" s="1"/>
  <c r="P215" i="1"/>
  <c r="S215" i="1" s="1"/>
  <c r="O215" i="1"/>
  <c r="Q215" i="1" s="1"/>
  <c r="P194" i="1"/>
  <c r="S194" i="1" s="1"/>
  <c r="O194" i="1"/>
  <c r="Q194" i="1" s="1"/>
  <c r="R171" i="1" l="1"/>
  <c r="T171" i="1"/>
  <c r="O172" i="1" s="1"/>
  <c r="Q172" i="1" s="1"/>
  <c r="U258" i="1"/>
  <c r="T258" i="1"/>
  <c r="R258" i="1"/>
  <c r="U236" i="1"/>
  <c r="T236" i="1"/>
  <c r="R236" i="1"/>
  <c r="R215" i="1"/>
  <c r="T215" i="1"/>
  <c r="U215" i="1"/>
  <c r="R194" i="1"/>
  <c r="U194" i="1"/>
  <c r="T194" i="1"/>
  <c r="P172" i="1" l="1"/>
  <c r="P259" i="1"/>
  <c r="S259" i="1" s="1"/>
  <c r="O259" i="1"/>
  <c r="Q259" i="1" s="1"/>
  <c r="P237" i="1"/>
  <c r="S237" i="1" s="1"/>
  <c r="O237" i="1"/>
  <c r="Q237" i="1" s="1"/>
  <c r="P216" i="1"/>
  <c r="S216" i="1" s="1"/>
  <c r="O216" i="1"/>
  <c r="Q216" i="1" s="1"/>
  <c r="P195" i="1"/>
  <c r="S195" i="1" s="1"/>
  <c r="O195" i="1"/>
  <c r="Q195" i="1" s="1"/>
  <c r="S172" i="1" l="1"/>
  <c r="R172" i="1" s="1"/>
  <c r="R259" i="1"/>
  <c r="U259" i="1"/>
  <c r="T259" i="1"/>
  <c r="R237" i="1"/>
  <c r="U237" i="1"/>
  <c r="T237" i="1"/>
  <c r="R216" i="1"/>
  <c r="U216" i="1"/>
  <c r="T216" i="1"/>
  <c r="T195" i="1"/>
  <c r="R195" i="1"/>
  <c r="U195" i="1"/>
  <c r="T172" i="1" l="1"/>
  <c r="U172" i="1"/>
  <c r="P260" i="1"/>
  <c r="S260" i="1" s="1"/>
  <c r="O260" i="1"/>
  <c r="Q260" i="1" s="1"/>
  <c r="P238" i="1"/>
  <c r="S238" i="1" s="1"/>
  <c r="O238" i="1"/>
  <c r="Q238" i="1" s="1"/>
  <c r="P217" i="1"/>
  <c r="S217" i="1" s="1"/>
  <c r="O217" i="1"/>
  <c r="Q217" i="1" s="1"/>
  <c r="P196" i="1"/>
  <c r="S196" i="1" s="1"/>
  <c r="O196" i="1"/>
  <c r="Q196" i="1" s="1"/>
  <c r="P173" i="1" l="1"/>
  <c r="S173" i="1" s="1"/>
  <c r="O173" i="1"/>
  <c r="Q173" i="1" s="1"/>
  <c r="R260" i="1"/>
  <c r="U260" i="1"/>
  <c r="T260" i="1"/>
  <c r="R238" i="1"/>
  <c r="U238" i="1"/>
  <c r="T238" i="1"/>
  <c r="R217" i="1"/>
  <c r="U217" i="1"/>
  <c r="T217" i="1"/>
  <c r="U196" i="1"/>
  <c r="T196" i="1"/>
  <c r="R196" i="1"/>
  <c r="T173" i="1" l="1"/>
  <c r="U173" i="1"/>
  <c r="R173" i="1"/>
  <c r="P261" i="1"/>
  <c r="S261" i="1" s="1"/>
  <c r="O261" i="1"/>
  <c r="Q261" i="1" s="1"/>
  <c r="P239" i="1"/>
  <c r="S239" i="1" s="1"/>
  <c r="O239" i="1"/>
  <c r="Q239" i="1" s="1"/>
  <c r="O218" i="1"/>
  <c r="Q218" i="1" s="1"/>
  <c r="P218" i="1"/>
  <c r="S218" i="1" s="1"/>
  <c r="O197" i="1"/>
  <c r="Q197" i="1" s="1"/>
  <c r="P197" i="1"/>
  <c r="S197" i="1" s="1"/>
  <c r="P174" i="1" l="1"/>
  <c r="S174" i="1" s="1"/>
  <c r="O174" i="1"/>
  <c r="Q174" i="1" s="1"/>
  <c r="T261" i="1"/>
  <c r="R261" i="1"/>
  <c r="U261" i="1"/>
  <c r="T239" i="1"/>
  <c r="R239" i="1"/>
  <c r="U239" i="1"/>
  <c r="U218" i="1"/>
  <c r="T218" i="1"/>
  <c r="R218" i="1"/>
  <c r="U197" i="1"/>
  <c r="T197" i="1"/>
  <c r="R197" i="1"/>
  <c r="R174" i="1" l="1"/>
  <c r="U174" i="1"/>
  <c r="T174" i="1"/>
  <c r="P262" i="1"/>
  <c r="S262" i="1" s="1"/>
  <c r="O262" i="1"/>
  <c r="Q262" i="1" s="1"/>
  <c r="P240" i="1"/>
  <c r="S240" i="1" s="1"/>
  <c r="O240" i="1"/>
  <c r="Q240" i="1" s="1"/>
  <c r="O219" i="1"/>
  <c r="Q219" i="1" s="1"/>
  <c r="P219" i="1"/>
  <c r="S219" i="1" s="1"/>
  <c r="P198" i="1"/>
  <c r="S198" i="1" s="1"/>
  <c r="O198" i="1"/>
  <c r="Q198" i="1" s="1"/>
  <c r="P175" i="1" l="1"/>
  <c r="S175" i="1" s="1"/>
  <c r="O175" i="1"/>
  <c r="Q175" i="1" s="1"/>
  <c r="U262" i="1"/>
  <c r="T262" i="1"/>
  <c r="R262" i="1"/>
  <c r="U240" i="1"/>
  <c r="T240" i="1"/>
  <c r="R240" i="1"/>
  <c r="U219" i="1"/>
  <c r="T219" i="1"/>
  <c r="R219" i="1"/>
  <c r="U198" i="1"/>
  <c r="T198" i="1"/>
  <c r="R198" i="1"/>
  <c r="U175" i="1" l="1"/>
  <c r="T175" i="1"/>
  <c r="R175" i="1"/>
  <c r="P263" i="1"/>
  <c r="S263" i="1" s="1"/>
  <c r="O263" i="1"/>
  <c r="Q263" i="1" s="1"/>
  <c r="P241" i="1"/>
  <c r="S241" i="1" s="1"/>
  <c r="O241" i="1"/>
  <c r="Q241" i="1" s="1"/>
  <c r="O220" i="1"/>
  <c r="Q220" i="1" s="1"/>
  <c r="P220" i="1"/>
  <c r="S220" i="1" s="1"/>
  <c r="O199" i="1"/>
  <c r="Q199" i="1" s="1"/>
  <c r="P199" i="1"/>
  <c r="S199" i="1" s="1"/>
  <c r="P176" i="1" l="1"/>
  <c r="S176" i="1" s="1"/>
  <c r="O176" i="1"/>
  <c r="Q176" i="1" s="1"/>
  <c r="U263" i="1"/>
  <c r="T263" i="1"/>
  <c r="R263" i="1"/>
  <c r="U241" i="1"/>
  <c r="T241" i="1"/>
  <c r="R241" i="1"/>
  <c r="U220" i="1"/>
  <c r="T220" i="1"/>
  <c r="R220" i="1"/>
  <c r="U199" i="1"/>
  <c r="T199" i="1"/>
  <c r="R199" i="1"/>
  <c r="U176" i="1" l="1"/>
  <c r="R176" i="1"/>
  <c r="T176" i="1"/>
  <c r="O264" i="1"/>
  <c r="Q264" i="1" s="1"/>
  <c r="P264" i="1"/>
  <c r="S264" i="1" s="1"/>
  <c r="O242" i="1"/>
  <c r="Q242" i="1" s="1"/>
  <c r="P242" i="1"/>
  <c r="S242" i="1" s="1"/>
  <c r="P221" i="1"/>
  <c r="S221" i="1" s="1"/>
  <c r="O221" i="1"/>
  <c r="Q221" i="1" s="1"/>
  <c r="P200" i="1"/>
  <c r="S200" i="1" s="1"/>
  <c r="O200" i="1"/>
  <c r="Q200" i="1" s="1"/>
  <c r="P177" i="1" l="1"/>
  <c r="S177" i="1" s="1"/>
  <c r="O177" i="1"/>
  <c r="Q177" i="1" s="1"/>
  <c r="U264" i="1"/>
  <c r="T264" i="1"/>
  <c r="R264" i="1"/>
  <c r="U242" i="1"/>
  <c r="R242" i="1"/>
  <c r="T242" i="1"/>
  <c r="U221" i="1"/>
  <c r="R221" i="1"/>
  <c r="T221" i="1"/>
  <c r="U200" i="1"/>
  <c r="T200" i="1"/>
  <c r="R200" i="1"/>
  <c r="T177" i="1" l="1"/>
  <c r="R177" i="1"/>
  <c r="U177" i="1"/>
  <c r="P265" i="1"/>
  <c r="S265" i="1" s="1"/>
  <c r="O265" i="1"/>
  <c r="Q265" i="1" s="1"/>
  <c r="P243" i="1"/>
  <c r="S243" i="1" s="1"/>
  <c r="O243" i="1"/>
  <c r="Q243" i="1" s="1"/>
  <c r="P222" i="1"/>
  <c r="S222" i="1" s="1"/>
  <c r="O222" i="1"/>
  <c r="Q222" i="1" s="1"/>
  <c r="P201" i="1"/>
  <c r="S201" i="1" s="1"/>
  <c r="O201" i="1"/>
  <c r="Q201" i="1" s="1"/>
  <c r="O178" i="1" l="1"/>
  <c r="Q178" i="1" s="1"/>
  <c r="P178" i="1"/>
  <c r="S178" i="1" s="1"/>
  <c r="R265" i="1"/>
  <c r="U265" i="1"/>
  <c r="T265" i="1"/>
  <c r="R243" i="1"/>
  <c r="U243" i="1"/>
  <c r="T243" i="1"/>
  <c r="U222" i="1"/>
  <c r="T222" i="1"/>
  <c r="R222" i="1"/>
  <c r="R201" i="1"/>
  <c r="U201" i="1"/>
  <c r="T201" i="1"/>
  <c r="R178" i="1" l="1"/>
  <c r="U178" i="1"/>
  <c r="T178" i="1"/>
  <c r="P266" i="1"/>
  <c r="S266" i="1" s="1"/>
  <c r="O266" i="1"/>
  <c r="Q266" i="1" s="1"/>
  <c r="P244" i="1"/>
  <c r="S244" i="1" s="1"/>
  <c r="O244" i="1"/>
  <c r="Q244" i="1" s="1"/>
  <c r="P223" i="1"/>
  <c r="S223" i="1" s="1"/>
  <c r="O223" i="1"/>
  <c r="Q223" i="1" s="1"/>
  <c r="P202" i="1"/>
  <c r="S202" i="1" s="1"/>
  <c r="O202" i="1"/>
  <c r="Q202" i="1" s="1"/>
  <c r="P179" i="1" l="1"/>
  <c r="S179" i="1" s="1"/>
  <c r="O179" i="1"/>
  <c r="Q179" i="1" s="1"/>
  <c r="R266" i="1"/>
  <c r="U266" i="1"/>
  <c r="T266" i="1"/>
  <c r="T244" i="1"/>
  <c r="R244" i="1"/>
  <c r="U244" i="1"/>
  <c r="R223" i="1"/>
  <c r="T223" i="1"/>
  <c r="U223" i="1"/>
  <c r="R202" i="1"/>
  <c r="U202" i="1"/>
  <c r="T202" i="1"/>
  <c r="U179" i="1" l="1"/>
  <c r="T179" i="1"/>
  <c r="R179" i="1"/>
  <c r="P180" i="1" l="1"/>
  <c r="S180" i="1" s="1"/>
  <c r="O180" i="1"/>
  <c r="Q180" i="1" s="1"/>
  <c r="S145" i="1"/>
  <c r="S144" i="1"/>
  <c r="Q144" i="1"/>
  <c r="P144" i="1"/>
  <c r="O144" i="1"/>
  <c r="S125" i="1"/>
  <c r="Q125" i="1"/>
  <c r="S124" i="1"/>
  <c r="Q124" i="1"/>
  <c r="P124" i="1"/>
  <c r="O124" i="1"/>
  <c r="Z123" i="1"/>
  <c r="U180" i="1" l="1"/>
  <c r="R180" i="1"/>
  <c r="T180" i="1"/>
  <c r="T144" i="1"/>
  <c r="R144" i="1"/>
  <c r="U144" i="1"/>
  <c r="R124" i="1"/>
  <c r="U124" i="1"/>
  <c r="T124" i="1"/>
  <c r="P181" i="1" l="1"/>
  <c r="S181" i="1" s="1"/>
  <c r="O181" i="1"/>
  <c r="Q181" i="1" s="1"/>
  <c r="O145" i="1"/>
  <c r="Q145" i="1" s="1"/>
  <c r="P145" i="1"/>
  <c r="P125" i="1"/>
  <c r="O125" i="1"/>
  <c r="T181" i="1" l="1"/>
  <c r="R181" i="1"/>
  <c r="U181" i="1"/>
  <c r="T145" i="1"/>
  <c r="R145" i="1"/>
  <c r="U145" i="1"/>
  <c r="U125" i="1"/>
  <c r="R125" i="1"/>
  <c r="T125" i="1"/>
  <c r="O146" i="1" l="1"/>
  <c r="Q146" i="1" s="1"/>
  <c r="P146" i="1"/>
  <c r="S146" i="1" s="1"/>
  <c r="P126" i="1"/>
  <c r="S126" i="1" s="1"/>
  <c r="O126" i="1"/>
  <c r="Q126" i="1" s="1"/>
  <c r="U146" i="1" l="1"/>
  <c r="T146" i="1"/>
  <c r="R146" i="1"/>
  <c r="U126" i="1"/>
  <c r="T126" i="1"/>
  <c r="R126" i="1"/>
  <c r="P147" i="1" l="1"/>
  <c r="S147" i="1" s="1"/>
  <c r="O147" i="1"/>
  <c r="Q147" i="1" s="1"/>
  <c r="P127" i="1"/>
  <c r="S127" i="1" s="1"/>
  <c r="O127" i="1"/>
  <c r="Q127" i="1" s="1"/>
  <c r="U147" i="1" l="1"/>
  <c r="R147" i="1"/>
  <c r="T147" i="1"/>
  <c r="U127" i="1"/>
  <c r="T127" i="1"/>
  <c r="R127" i="1"/>
  <c r="P148" i="1" l="1"/>
  <c r="S148" i="1" s="1"/>
  <c r="O148" i="1"/>
  <c r="Q148" i="1" s="1"/>
  <c r="O128" i="1"/>
  <c r="Q128" i="1" s="1"/>
  <c r="P128" i="1"/>
  <c r="S128" i="1" s="1"/>
  <c r="U148" i="1" l="1"/>
  <c r="T148" i="1"/>
  <c r="R148" i="1"/>
  <c r="U128" i="1"/>
  <c r="R128" i="1"/>
  <c r="T128" i="1"/>
  <c r="P149" i="1" l="1"/>
  <c r="S149" i="1" s="1"/>
  <c r="O149" i="1"/>
  <c r="Q149" i="1" s="1"/>
  <c r="P129" i="1"/>
  <c r="S129" i="1" s="1"/>
  <c r="O129" i="1"/>
  <c r="Q129" i="1" s="1"/>
  <c r="T149" i="1" l="1"/>
  <c r="R149" i="1"/>
  <c r="U149" i="1"/>
  <c r="R129" i="1"/>
  <c r="U129" i="1"/>
  <c r="T129" i="1"/>
  <c r="P150" i="1" l="1"/>
  <c r="S150" i="1" s="1"/>
  <c r="O150" i="1"/>
  <c r="Q150" i="1" s="1"/>
  <c r="P130" i="1"/>
  <c r="S130" i="1" s="1"/>
  <c r="O130" i="1"/>
  <c r="Q130" i="1" s="1"/>
  <c r="R150" i="1" l="1"/>
  <c r="T150" i="1"/>
  <c r="U150" i="1"/>
  <c r="U130" i="1"/>
  <c r="T130" i="1"/>
  <c r="R130" i="1"/>
  <c r="P151" i="1" l="1"/>
  <c r="S151" i="1" s="1"/>
  <c r="O151" i="1"/>
  <c r="Q151" i="1" s="1"/>
  <c r="P131" i="1"/>
  <c r="S131" i="1" s="1"/>
  <c r="O131" i="1"/>
  <c r="Q131" i="1" s="1"/>
  <c r="R151" i="1" l="1"/>
  <c r="T151" i="1"/>
  <c r="U151" i="1"/>
  <c r="R131" i="1"/>
  <c r="U131" i="1"/>
  <c r="T131" i="1"/>
  <c r="O152" i="1" l="1"/>
  <c r="Q152" i="1" s="1"/>
  <c r="P152" i="1"/>
  <c r="S152" i="1" s="1"/>
  <c r="O132" i="1"/>
  <c r="Q132" i="1" s="1"/>
  <c r="P132" i="1"/>
  <c r="S132" i="1" s="1"/>
  <c r="T152" i="1" l="1"/>
  <c r="R152" i="1"/>
  <c r="U152" i="1"/>
  <c r="U132" i="1"/>
  <c r="R132" i="1"/>
  <c r="T132" i="1"/>
  <c r="P153" i="1" l="1"/>
  <c r="S153" i="1" s="1"/>
  <c r="O153" i="1"/>
  <c r="Q153" i="1" s="1"/>
  <c r="O133" i="1"/>
  <c r="Q133" i="1" s="1"/>
  <c r="P133" i="1"/>
  <c r="S133" i="1" s="1"/>
  <c r="U153" i="1" l="1"/>
  <c r="T153" i="1"/>
  <c r="R153" i="1"/>
  <c r="T133" i="1"/>
  <c r="R133" i="1"/>
  <c r="U133" i="1"/>
  <c r="O154" i="1" l="1"/>
  <c r="Q154" i="1" s="1"/>
  <c r="P154" i="1"/>
  <c r="S154" i="1" s="1"/>
  <c r="P134" i="1"/>
  <c r="S134" i="1" s="1"/>
  <c r="O134" i="1"/>
  <c r="Q134" i="1" s="1"/>
  <c r="U154" i="1" l="1"/>
  <c r="T154" i="1"/>
  <c r="R154" i="1"/>
  <c r="U134" i="1"/>
  <c r="T134" i="1"/>
  <c r="R134" i="1"/>
  <c r="O155" i="1" l="1"/>
  <c r="Q155" i="1" s="1"/>
  <c r="P155" i="1"/>
  <c r="S155" i="1" s="1"/>
  <c r="O135" i="1"/>
  <c r="Q135" i="1" s="1"/>
  <c r="P135" i="1"/>
  <c r="S135" i="1" s="1"/>
  <c r="U155" i="1" l="1"/>
  <c r="T155" i="1"/>
  <c r="R155" i="1"/>
  <c r="U135" i="1"/>
  <c r="T135" i="1"/>
  <c r="R135" i="1"/>
  <c r="P156" i="1" l="1"/>
  <c r="S156" i="1" s="1"/>
  <c r="O156" i="1"/>
  <c r="Q156" i="1" s="1"/>
  <c r="O136" i="1"/>
  <c r="Q136" i="1" s="1"/>
  <c r="P136" i="1"/>
  <c r="S136" i="1" s="1"/>
  <c r="U156" i="1" l="1"/>
  <c r="T156" i="1"/>
  <c r="R156" i="1"/>
  <c r="U136" i="1"/>
  <c r="R136" i="1"/>
  <c r="T136" i="1"/>
  <c r="P157" i="1" l="1"/>
  <c r="S157" i="1" s="1"/>
  <c r="O157" i="1"/>
  <c r="Q157" i="1" s="1"/>
  <c r="P137" i="1"/>
  <c r="S137" i="1" s="1"/>
  <c r="O137" i="1"/>
  <c r="Q137" i="1" s="1"/>
  <c r="R157" i="1" l="1"/>
  <c r="U157" i="1"/>
  <c r="T157" i="1"/>
  <c r="R137" i="1"/>
  <c r="U137" i="1"/>
  <c r="T137" i="1"/>
  <c r="P158" i="1" l="1"/>
  <c r="S158" i="1" s="1"/>
  <c r="O158" i="1"/>
  <c r="Q158" i="1" s="1"/>
  <c r="P138" i="1"/>
  <c r="S138" i="1" s="1"/>
  <c r="O138" i="1"/>
  <c r="Q138" i="1" s="1"/>
  <c r="R158" i="1" l="1"/>
  <c r="U158" i="1"/>
  <c r="T158" i="1"/>
  <c r="T138" i="1"/>
  <c r="R138" i="1"/>
  <c r="U138" i="1"/>
  <c r="P104" i="1" l="1"/>
  <c r="S104" i="1" s="1"/>
  <c r="O104" i="1"/>
  <c r="Q104" i="1" s="1"/>
  <c r="Z103" i="1"/>
  <c r="P83" i="1"/>
  <c r="S83" i="1" s="1"/>
  <c r="O83" i="1"/>
  <c r="Q83" i="1" s="1"/>
  <c r="Z83" i="1"/>
  <c r="R104" i="1" l="1"/>
  <c r="U104" i="1"/>
  <c r="T104" i="1"/>
  <c r="U83" i="1"/>
  <c r="T83" i="1"/>
  <c r="R83" i="1"/>
  <c r="P58" i="1"/>
  <c r="S58" i="1" s="1"/>
  <c r="O58" i="1"/>
  <c r="Q58" i="1" s="1"/>
  <c r="Z32" i="1"/>
  <c r="Z64" i="1"/>
  <c r="O105" i="1" l="1"/>
  <c r="Q105" i="1" s="1"/>
  <c r="P105" i="1"/>
  <c r="S105" i="1" s="1"/>
  <c r="P84" i="1"/>
  <c r="S84" i="1" s="1"/>
  <c r="O84" i="1"/>
  <c r="Q84" i="1" s="1"/>
  <c r="R58" i="1"/>
  <c r="U58" i="1"/>
  <c r="T58" i="1"/>
  <c r="U105" i="1" l="1"/>
  <c r="T105" i="1"/>
  <c r="R105" i="1"/>
  <c r="R84" i="1"/>
  <c r="U84" i="1"/>
  <c r="T84" i="1"/>
  <c r="P59" i="1"/>
  <c r="S59" i="1" s="1"/>
  <c r="O59" i="1"/>
  <c r="Q59" i="1" s="1"/>
  <c r="O106" i="1" l="1"/>
  <c r="Q106" i="1" s="1"/>
  <c r="P106" i="1"/>
  <c r="S106" i="1" s="1"/>
  <c r="O85" i="1"/>
  <c r="Q85" i="1" s="1"/>
  <c r="P85" i="1"/>
  <c r="S85" i="1" s="1"/>
  <c r="R59" i="1"/>
  <c r="U59" i="1"/>
  <c r="T59" i="1"/>
  <c r="T106" i="1" l="1"/>
  <c r="U106" i="1"/>
  <c r="R106" i="1"/>
  <c r="R85" i="1"/>
  <c r="U85" i="1"/>
  <c r="T85" i="1"/>
  <c r="P60" i="1"/>
  <c r="S60" i="1" s="1"/>
  <c r="O60" i="1"/>
  <c r="Q60" i="1" s="1"/>
  <c r="O107" i="1" l="1"/>
  <c r="Q107" i="1" s="1"/>
  <c r="P107" i="1"/>
  <c r="S107" i="1" s="1"/>
  <c r="P86" i="1"/>
  <c r="S86" i="1" s="1"/>
  <c r="O86" i="1"/>
  <c r="Q86" i="1" s="1"/>
  <c r="T60" i="1"/>
  <c r="U60" i="1"/>
  <c r="R60" i="1"/>
  <c r="U107" i="1" l="1"/>
  <c r="T107" i="1"/>
  <c r="R107" i="1"/>
  <c r="R86" i="1"/>
  <c r="U86" i="1"/>
  <c r="T86" i="1"/>
  <c r="P61" i="1"/>
  <c r="S61" i="1" s="1"/>
  <c r="O61" i="1"/>
  <c r="Q61" i="1" s="1"/>
  <c r="P108" i="1" l="1"/>
  <c r="S108" i="1" s="1"/>
  <c r="O108" i="1"/>
  <c r="Q108" i="1" s="1"/>
  <c r="P87" i="1"/>
  <c r="S87" i="1" s="1"/>
  <c r="O87" i="1"/>
  <c r="Q87" i="1" s="1"/>
  <c r="U61" i="1"/>
  <c r="T61" i="1"/>
  <c r="R61" i="1"/>
  <c r="U108" i="1" l="1"/>
  <c r="T108" i="1"/>
  <c r="R108" i="1"/>
  <c r="T87" i="1"/>
  <c r="U87" i="1"/>
  <c r="R87" i="1"/>
  <c r="P62" i="1"/>
  <c r="S62" i="1" s="1"/>
  <c r="O62" i="1"/>
  <c r="Q62" i="1" s="1"/>
  <c r="P109" i="1" l="1"/>
  <c r="S109" i="1" s="1"/>
  <c r="O109" i="1"/>
  <c r="Q109" i="1" s="1"/>
  <c r="P88" i="1"/>
  <c r="S88" i="1" s="1"/>
  <c r="O88" i="1"/>
  <c r="Q88" i="1" s="1"/>
  <c r="U62" i="1"/>
  <c r="R62" i="1"/>
  <c r="T62" i="1"/>
  <c r="U109" i="1" l="1"/>
  <c r="T109" i="1"/>
  <c r="R109" i="1"/>
  <c r="R88" i="1"/>
  <c r="U88" i="1"/>
  <c r="T88" i="1"/>
  <c r="O63" i="1"/>
  <c r="Q63" i="1" s="1"/>
  <c r="P63" i="1"/>
  <c r="S63" i="1" s="1"/>
  <c r="P110" i="1" l="1"/>
  <c r="S110" i="1" s="1"/>
  <c r="O110" i="1"/>
  <c r="Q110" i="1" s="1"/>
  <c r="P89" i="1"/>
  <c r="S89" i="1" s="1"/>
  <c r="O89" i="1"/>
  <c r="Q89" i="1" s="1"/>
  <c r="U63" i="1"/>
  <c r="R63" i="1"/>
  <c r="T63" i="1"/>
  <c r="U110" i="1" l="1"/>
  <c r="T110" i="1"/>
  <c r="R110" i="1"/>
  <c r="U89" i="1"/>
  <c r="T89" i="1"/>
  <c r="R89" i="1"/>
  <c r="P64" i="1"/>
  <c r="S64" i="1" s="1"/>
  <c r="O64" i="1"/>
  <c r="Q64" i="1" s="1"/>
  <c r="P111" i="1" l="1"/>
  <c r="S111" i="1" s="1"/>
  <c r="O111" i="1"/>
  <c r="Q111" i="1" s="1"/>
  <c r="O90" i="1"/>
  <c r="Q90" i="1" s="1"/>
  <c r="P90" i="1"/>
  <c r="S90" i="1" s="1"/>
  <c r="T64" i="1"/>
  <c r="U64" i="1"/>
  <c r="R64" i="1"/>
  <c r="P33" i="1"/>
  <c r="S33" i="1" s="1"/>
  <c r="O33" i="1"/>
  <c r="Q33" i="1" s="1"/>
  <c r="U111" i="1" l="1"/>
  <c r="R111" i="1"/>
  <c r="T111" i="1"/>
  <c r="U90" i="1"/>
  <c r="T90" i="1"/>
  <c r="R90" i="1"/>
  <c r="P65" i="1"/>
  <c r="S65" i="1" s="1"/>
  <c r="O65" i="1"/>
  <c r="Q65" i="1" s="1"/>
  <c r="R33" i="1"/>
  <c r="T33" i="1"/>
  <c r="U33" i="1"/>
  <c r="P112" i="1" l="1"/>
  <c r="S112" i="1" s="1"/>
  <c r="O112" i="1"/>
  <c r="Q112" i="1" s="1"/>
  <c r="P91" i="1"/>
  <c r="S91" i="1" s="1"/>
  <c r="O91" i="1"/>
  <c r="Q91" i="1" s="1"/>
  <c r="U65" i="1"/>
  <c r="T65" i="1"/>
  <c r="R65" i="1"/>
  <c r="P34" i="1"/>
  <c r="S34" i="1" s="1"/>
  <c r="O34" i="1"/>
  <c r="Q34" i="1" s="1"/>
  <c r="U112" i="1" l="1"/>
  <c r="T112" i="1"/>
  <c r="R112" i="1"/>
  <c r="U91" i="1"/>
  <c r="T91" i="1"/>
  <c r="R91" i="1"/>
  <c r="O66" i="1"/>
  <c r="Q66" i="1" s="1"/>
  <c r="P66" i="1"/>
  <c r="S66" i="1" s="1"/>
  <c r="U34" i="1"/>
  <c r="T34" i="1"/>
  <c r="R34" i="1"/>
  <c r="O113" i="1" l="1"/>
  <c r="Q113" i="1" s="1"/>
  <c r="P113" i="1"/>
  <c r="S113" i="1" s="1"/>
  <c r="P92" i="1"/>
  <c r="S92" i="1" s="1"/>
  <c r="O92" i="1"/>
  <c r="Q92" i="1" s="1"/>
  <c r="R66" i="1"/>
  <c r="U66" i="1"/>
  <c r="T66" i="1"/>
  <c r="P35" i="1"/>
  <c r="S35" i="1" s="1"/>
  <c r="O35" i="1"/>
  <c r="Q35" i="1" s="1"/>
  <c r="U113" i="1" l="1"/>
  <c r="T113" i="1"/>
  <c r="R113" i="1"/>
  <c r="U92" i="1"/>
  <c r="T92" i="1"/>
  <c r="R92" i="1"/>
  <c r="O67" i="1"/>
  <c r="Q67" i="1" s="1"/>
  <c r="P67" i="1"/>
  <c r="S67" i="1" s="1"/>
  <c r="U35" i="1"/>
  <c r="T35" i="1"/>
  <c r="R35" i="1"/>
  <c r="P114" i="1" l="1"/>
  <c r="S114" i="1" s="1"/>
  <c r="O114" i="1"/>
  <c r="Q114" i="1" s="1"/>
  <c r="P93" i="1"/>
  <c r="S93" i="1" s="1"/>
  <c r="O93" i="1"/>
  <c r="Q93" i="1" s="1"/>
  <c r="R67" i="1"/>
  <c r="U67" i="1"/>
  <c r="T67" i="1"/>
  <c r="P36" i="1"/>
  <c r="S36" i="1" s="1"/>
  <c r="O36" i="1"/>
  <c r="Q36" i="1" s="1"/>
  <c r="U114" i="1" l="1"/>
  <c r="T114" i="1"/>
  <c r="R114" i="1"/>
  <c r="R93" i="1"/>
  <c r="U93" i="1"/>
  <c r="T93" i="1"/>
  <c r="P68" i="1"/>
  <c r="S68" i="1" s="1"/>
  <c r="O68" i="1"/>
  <c r="Q68" i="1" s="1"/>
  <c r="U36" i="1"/>
  <c r="T36" i="1"/>
  <c r="R36" i="1"/>
  <c r="O94" i="1" l="1"/>
  <c r="Q94" i="1" s="1"/>
  <c r="P94" i="1"/>
  <c r="S94" i="1" s="1"/>
  <c r="O115" i="1"/>
  <c r="Q115" i="1" s="1"/>
  <c r="P115" i="1"/>
  <c r="S115" i="1" s="1"/>
  <c r="T68" i="1"/>
  <c r="R68" i="1"/>
  <c r="U68" i="1"/>
  <c r="P37" i="1"/>
  <c r="S37" i="1" s="1"/>
  <c r="O37" i="1"/>
  <c r="Q37" i="1" s="1"/>
  <c r="R94" i="1" l="1"/>
  <c r="T94" i="1"/>
  <c r="U94" i="1"/>
  <c r="U115" i="1"/>
  <c r="T115" i="1"/>
  <c r="R115" i="1"/>
  <c r="P69" i="1"/>
  <c r="S69" i="1" s="1"/>
  <c r="O69" i="1"/>
  <c r="Q69" i="1" s="1"/>
  <c r="U37" i="1"/>
  <c r="T37" i="1"/>
  <c r="R37" i="1"/>
  <c r="P95" i="1" l="1"/>
  <c r="S95" i="1" s="1"/>
  <c r="O95" i="1"/>
  <c r="Q95" i="1" s="1"/>
  <c r="O116" i="1"/>
  <c r="Q116" i="1" s="1"/>
  <c r="P116" i="1"/>
  <c r="S116" i="1" s="1"/>
  <c r="U69" i="1"/>
  <c r="T69" i="1"/>
  <c r="R69" i="1"/>
  <c r="P38" i="1"/>
  <c r="S38" i="1" s="1"/>
  <c r="O38" i="1"/>
  <c r="Q38" i="1" s="1"/>
  <c r="T95" i="1" l="1"/>
  <c r="U95" i="1"/>
  <c r="R95" i="1"/>
  <c r="R116" i="1"/>
  <c r="U116" i="1"/>
  <c r="T116" i="1"/>
  <c r="P70" i="1"/>
  <c r="S70" i="1" s="1"/>
  <c r="O70" i="1"/>
  <c r="Q70" i="1" s="1"/>
  <c r="U38" i="1"/>
  <c r="T38" i="1"/>
  <c r="R38" i="1"/>
  <c r="P96" i="1" l="1"/>
  <c r="S96" i="1" s="1"/>
  <c r="O96" i="1"/>
  <c r="Q96" i="1" s="1"/>
  <c r="P117" i="1"/>
  <c r="S117" i="1" s="1"/>
  <c r="O117" i="1"/>
  <c r="Q117" i="1" s="1"/>
  <c r="U70" i="1"/>
  <c r="T70" i="1"/>
  <c r="R70" i="1"/>
  <c r="P39" i="1"/>
  <c r="S39" i="1" s="1"/>
  <c r="O39" i="1"/>
  <c r="Q39" i="1" s="1"/>
  <c r="U96" i="1" l="1"/>
  <c r="R96" i="1"/>
  <c r="T96" i="1"/>
  <c r="U117" i="1"/>
  <c r="T117" i="1"/>
  <c r="R117" i="1"/>
  <c r="O71" i="1"/>
  <c r="Q71" i="1" s="1"/>
  <c r="P71" i="1"/>
  <c r="S71" i="1" s="1"/>
  <c r="U39" i="1"/>
  <c r="T39" i="1"/>
  <c r="R39" i="1"/>
  <c r="O97" i="1" l="1"/>
  <c r="Q97" i="1" s="1"/>
  <c r="P97" i="1"/>
  <c r="S97" i="1" s="1"/>
  <c r="P118" i="1"/>
  <c r="S118" i="1" s="1"/>
  <c r="O118" i="1"/>
  <c r="Q118" i="1" s="1"/>
  <c r="U71" i="1"/>
  <c r="R71" i="1"/>
  <c r="T71" i="1"/>
  <c r="P40" i="1"/>
  <c r="S40" i="1" s="1"/>
  <c r="O40" i="1"/>
  <c r="Q40" i="1" s="1"/>
  <c r="T97" i="1" l="1"/>
  <c r="U97" i="1"/>
  <c r="R97" i="1"/>
  <c r="T118" i="1"/>
  <c r="R118" i="1"/>
  <c r="U118" i="1"/>
  <c r="P72" i="1"/>
  <c r="S72" i="1" s="1"/>
  <c r="O72" i="1"/>
  <c r="Q72" i="1" s="1"/>
  <c r="R40" i="1"/>
  <c r="U40" i="1"/>
  <c r="T40" i="1"/>
  <c r="O98" i="1" l="1"/>
  <c r="Q98" i="1" s="1"/>
  <c r="P98" i="1"/>
  <c r="S98" i="1" s="1"/>
  <c r="T72" i="1"/>
  <c r="U72" i="1"/>
  <c r="R72" i="1"/>
  <c r="P41" i="1"/>
  <c r="S41" i="1" s="1"/>
  <c r="O41" i="1"/>
  <c r="Q41" i="1" s="1"/>
  <c r="R98" i="1" l="1"/>
  <c r="T98" i="1"/>
  <c r="U98" i="1"/>
  <c r="P73" i="1"/>
  <c r="S73" i="1" s="1"/>
  <c r="O73" i="1"/>
  <c r="Q73" i="1" s="1"/>
  <c r="R41" i="1"/>
  <c r="U41" i="1"/>
  <c r="T41" i="1"/>
  <c r="U73" i="1" l="1"/>
  <c r="T73" i="1"/>
  <c r="R73" i="1"/>
  <c r="P42" i="1"/>
  <c r="S42" i="1" s="1"/>
  <c r="O42" i="1"/>
  <c r="Q42" i="1" s="1"/>
  <c r="P74" i="1" l="1"/>
  <c r="S74" i="1" s="1"/>
  <c r="O74" i="1"/>
  <c r="Q74" i="1" s="1"/>
  <c r="T42" i="1"/>
  <c r="U42" i="1"/>
  <c r="R42" i="1"/>
  <c r="R74" i="1" l="1"/>
  <c r="U74" i="1"/>
  <c r="T74" i="1"/>
  <c r="P43" i="1"/>
  <c r="S43" i="1" s="1"/>
  <c r="O43" i="1"/>
  <c r="Q43" i="1" s="1"/>
  <c r="O75" i="1" l="1"/>
  <c r="Q75" i="1" s="1"/>
  <c r="P75" i="1"/>
  <c r="S75" i="1" s="1"/>
  <c r="U43" i="1"/>
  <c r="T43" i="1"/>
  <c r="R43" i="1"/>
  <c r="R75" i="1" l="1"/>
  <c r="U75" i="1"/>
  <c r="T75" i="1"/>
  <c r="P44" i="1"/>
  <c r="S44" i="1" s="1"/>
  <c r="O44" i="1"/>
  <c r="Q44" i="1" s="1"/>
  <c r="P76" i="1" l="1"/>
  <c r="S76" i="1" s="1"/>
  <c r="O76" i="1"/>
  <c r="Q76" i="1" s="1"/>
  <c r="U44" i="1"/>
  <c r="T44" i="1"/>
  <c r="R44" i="1"/>
  <c r="T76" i="1" l="1"/>
  <c r="R76" i="1"/>
  <c r="U76" i="1"/>
  <c r="O45" i="1"/>
  <c r="Q45" i="1" s="1"/>
  <c r="P45" i="1"/>
  <c r="S45" i="1" s="1"/>
  <c r="P77" i="1" l="1"/>
  <c r="S77" i="1" s="1"/>
  <c r="O77" i="1"/>
  <c r="Q77" i="1" s="1"/>
  <c r="U45" i="1"/>
  <c r="T45" i="1"/>
  <c r="R45" i="1"/>
  <c r="U77" i="1" l="1"/>
  <c r="T77" i="1"/>
  <c r="R77" i="1"/>
  <c r="P46" i="1"/>
  <c r="S46" i="1" s="1"/>
  <c r="O46" i="1"/>
  <c r="Q46" i="1" s="1"/>
  <c r="U46" i="1" l="1"/>
  <c r="T46" i="1"/>
  <c r="R46" i="1"/>
  <c r="P47" i="1" l="1"/>
  <c r="S47" i="1" s="1"/>
  <c r="O47" i="1"/>
  <c r="Q47" i="1" s="1"/>
  <c r="U47" i="1" l="1"/>
  <c r="T47" i="1"/>
  <c r="R47" i="1"/>
  <c r="P48" i="1" l="1"/>
  <c r="S48" i="1" s="1"/>
  <c r="O48" i="1"/>
  <c r="Q48" i="1" s="1"/>
  <c r="R48" i="1" l="1"/>
  <c r="U48" i="1"/>
  <c r="T48" i="1"/>
  <c r="O49" i="1" l="1"/>
  <c r="Q49" i="1" s="1"/>
  <c r="P49" i="1"/>
  <c r="S49" i="1" s="1"/>
  <c r="R49" i="1" l="1"/>
  <c r="U49" i="1"/>
  <c r="T49" i="1"/>
  <c r="P50" i="1" l="1"/>
  <c r="S50" i="1" s="1"/>
  <c r="O50" i="1"/>
  <c r="Q50" i="1" s="1"/>
  <c r="T50" i="1" l="1"/>
  <c r="U50" i="1"/>
  <c r="R50" i="1"/>
  <c r="O51" i="1" l="1"/>
  <c r="Q51" i="1" s="1"/>
  <c r="P51" i="1"/>
  <c r="S51" i="1" s="1"/>
  <c r="T51" i="1" l="1"/>
  <c r="U51" i="1"/>
  <c r="R51" i="1"/>
  <c r="O52" i="1" l="1"/>
  <c r="Q52" i="1" s="1"/>
  <c r="P52" i="1"/>
  <c r="S52" i="1" s="1"/>
  <c r="R52" i="1" l="1"/>
  <c r="U52" i="1"/>
  <c r="T52" i="1"/>
</calcChain>
</file>

<file path=xl/sharedStrings.xml><?xml version="1.0" encoding="utf-8"?>
<sst xmlns="http://schemas.openxmlformats.org/spreadsheetml/2006/main" count="161" uniqueCount="18">
  <si>
    <t>Итерация</t>
  </si>
  <si>
    <t>x1</t>
  </si>
  <si>
    <t>x2</t>
  </si>
  <si>
    <t>f1</t>
  </si>
  <si>
    <t xml:space="preserve">      &lt;        &gt;</t>
  </si>
  <si>
    <t>f2</t>
  </si>
  <si>
    <t>a</t>
  </si>
  <si>
    <t>b</t>
  </si>
  <si>
    <t>-</t>
  </si>
  <si>
    <t>qi</t>
  </si>
  <si>
    <t>F</t>
  </si>
  <si>
    <t>(сдвинуть вправо)</t>
  </si>
  <si>
    <t>Первая итерация закончилась!!</t>
  </si>
  <si>
    <t>(0,1,0,0,0)</t>
  </si>
  <si>
    <t>(0,0,1,0,0)</t>
  </si>
  <si>
    <t>(0,0,0,1,0)</t>
  </si>
  <si>
    <t>(0,0,0,0,1)</t>
  </si>
  <si>
    <t>(37.44,23.8,44.5,16.45,7.3)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</si>
</sst>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Border="1"/>
    <xf numFmtId="0" fontId="1" fillId="0" borderId="0" xfId="0" applyFont="1" applyFill="1" applyBorder="1" applyAlignment="1"/>
    <xf numFmtId="165" fontId="0" fillId="0" borderId="0" xfId="0" applyNumberFormat="1" applyBorder="1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6"/>
  <sheetViews>
    <sheetView tabSelected="1" topLeftCell="J178" workbookViewId="0">
      <selection activeCell="W195" sqref="W195"/>
    </sheetView>
  </sheetViews>
  <sheetFormatPr defaultRowHeight="14.4" x14ac:dyDescent="0.3"/>
  <cols>
    <col min="1" max="1" width="14.44140625" customWidth="1"/>
    <col min="17" max="17" width="10.44140625" bestFit="1" customWidth="1"/>
    <col min="19" max="19" width="10.44140625" bestFit="1" customWidth="1"/>
  </cols>
  <sheetData>
    <row r="1" spans="1:16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7"/>
      <c r="L1" s="7"/>
      <c r="M1" s="7"/>
      <c r="N1" s="10"/>
      <c r="O1" s="10"/>
      <c r="P1" s="10"/>
    </row>
    <row r="2" spans="1:16" ht="18" x14ac:dyDescent="0.35">
      <c r="A2" s="6"/>
      <c r="B2" s="7"/>
      <c r="C2" s="7"/>
      <c r="D2" s="7"/>
      <c r="E2" s="7"/>
      <c r="F2" s="7"/>
      <c r="G2" s="16"/>
      <c r="H2" s="16"/>
      <c r="I2" s="16"/>
      <c r="J2" s="16"/>
      <c r="K2" s="7"/>
      <c r="L2" s="7"/>
      <c r="M2" s="7"/>
      <c r="N2" s="10"/>
      <c r="O2" s="10"/>
      <c r="P2" s="10"/>
    </row>
    <row r="3" spans="1:16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0"/>
      <c r="O3" s="10"/>
      <c r="P3" s="10"/>
    </row>
    <row r="4" spans="1:16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0"/>
      <c r="O4" s="10"/>
      <c r="P4" s="10"/>
    </row>
    <row r="5" spans="1:16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0"/>
      <c r="O5" s="10"/>
      <c r="P5" s="10"/>
    </row>
    <row r="6" spans="1:16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0"/>
      <c r="O6" s="10"/>
      <c r="P6" s="10"/>
    </row>
    <row r="7" spans="1:16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0"/>
      <c r="O7" s="10"/>
      <c r="P7" s="10"/>
    </row>
    <row r="8" spans="1:16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/>
      <c r="O8" s="10"/>
      <c r="P8" s="10"/>
    </row>
    <row r="9" spans="1:16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0"/>
      <c r="O9" s="10"/>
      <c r="P9" s="10"/>
    </row>
    <row r="10" spans="1:16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0"/>
      <c r="O10" s="10"/>
      <c r="P10" s="10"/>
    </row>
    <row r="11" spans="1:16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0"/>
      <c r="O11" s="10"/>
      <c r="P11" s="10"/>
    </row>
    <row r="12" spans="1:16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0"/>
      <c r="O12" s="10"/>
      <c r="P12" s="10"/>
    </row>
    <row r="13" spans="1:16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0"/>
      <c r="O13" s="10"/>
      <c r="P13" s="10"/>
    </row>
    <row r="14" spans="1:16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0"/>
      <c r="O14" s="10"/>
      <c r="P14" s="10"/>
    </row>
    <row r="15" spans="1:16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0"/>
      <c r="O15" s="10"/>
      <c r="P15" s="10"/>
    </row>
    <row r="16" spans="1:16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0"/>
      <c r="O16" s="10"/>
      <c r="P16" s="10"/>
    </row>
    <row r="17" spans="1:26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0"/>
      <c r="O17" s="10"/>
      <c r="P17" s="10"/>
    </row>
    <row r="18" spans="1:26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0"/>
      <c r="O18" s="10"/>
      <c r="P18" s="10"/>
    </row>
    <row r="19" spans="1:26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0"/>
      <c r="O19" s="10"/>
      <c r="P19" s="10"/>
    </row>
    <row r="20" spans="1:26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0"/>
      <c r="O20" s="10"/>
      <c r="P20" s="10"/>
    </row>
    <row r="21" spans="1:26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0"/>
      <c r="O21" s="10"/>
      <c r="P21" s="10"/>
    </row>
    <row r="22" spans="1:26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10"/>
      <c r="P22" s="10"/>
    </row>
    <row r="23" spans="1:26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0"/>
      <c r="O23" s="10"/>
      <c r="P23" s="10"/>
    </row>
    <row r="24" spans="1:26" x14ac:dyDescent="0.3">
      <c r="A24" s="6"/>
      <c r="B24" s="7"/>
      <c r="C24" s="15" t="s">
        <v>11</v>
      </c>
      <c r="D24" s="15"/>
      <c r="E24" s="7"/>
      <c r="F24" s="7"/>
      <c r="G24" s="7"/>
      <c r="H24" s="7"/>
      <c r="I24" s="7"/>
      <c r="J24" s="7"/>
      <c r="K24" s="7"/>
      <c r="L24" s="7"/>
      <c r="M24" s="7"/>
      <c r="N24" s="10"/>
      <c r="O24" s="10"/>
      <c r="P24" s="10"/>
    </row>
    <row r="25" spans="1:26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0"/>
      <c r="O25" s="10"/>
      <c r="P25" s="10"/>
    </row>
    <row r="26" spans="1:26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0"/>
      <c r="O26" s="10"/>
      <c r="P26" s="10"/>
    </row>
    <row r="27" spans="1:26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0"/>
      <c r="O27" s="10"/>
      <c r="P27" s="10"/>
    </row>
    <row r="28" spans="1:26" ht="18" x14ac:dyDescent="0.35">
      <c r="A28" s="6"/>
      <c r="B28" s="7"/>
      <c r="C28" s="7"/>
      <c r="D28" s="7"/>
      <c r="E28" s="7"/>
      <c r="F28" s="7"/>
      <c r="G28" s="16"/>
      <c r="H28" s="16"/>
      <c r="I28" s="16"/>
      <c r="J28" s="16"/>
      <c r="K28" s="7"/>
      <c r="L28" s="7"/>
      <c r="M28" s="7"/>
      <c r="N28" s="10"/>
      <c r="O28" s="10"/>
      <c r="P28" s="10"/>
    </row>
    <row r="29" spans="1:26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0"/>
      <c r="O29" s="10"/>
      <c r="P29" s="10"/>
    </row>
    <row r="30" spans="1:26" x14ac:dyDescent="0.3">
      <c r="A30" s="6"/>
      <c r="B30" s="7"/>
      <c r="C30" s="7"/>
      <c r="D30" s="7"/>
      <c r="E30" s="7"/>
      <c r="F30" s="7">
        <v>0.1</v>
      </c>
      <c r="G30" s="7"/>
      <c r="H30" s="7"/>
      <c r="I30" s="7"/>
      <c r="J30" s="7"/>
      <c r="K30" s="7"/>
      <c r="L30" s="7"/>
      <c r="M30" s="7"/>
      <c r="N30" s="10"/>
      <c r="O30" s="10"/>
      <c r="P30" s="10"/>
      <c r="Q30" s="1"/>
      <c r="R30" s="1">
        <v>0.1</v>
      </c>
      <c r="S30" s="1"/>
      <c r="T30" s="1"/>
      <c r="U30" s="1"/>
    </row>
    <row r="31" spans="1:26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0" t="s">
        <v>0</v>
      </c>
      <c r="O31" s="10" t="s">
        <v>1</v>
      </c>
      <c r="P31" s="10" t="s">
        <v>2</v>
      </c>
      <c r="Q31" s="1" t="s">
        <v>3</v>
      </c>
      <c r="R31" s="1" t="s">
        <v>4</v>
      </c>
      <c r="S31" s="1" t="s">
        <v>5</v>
      </c>
      <c r="T31" s="1" t="s">
        <v>6</v>
      </c>
      <c r="U31" s="1" t="s">
        <v>7</v>
      </c>
      <c r="W31" s="1"/>
      <c r="X31" s="1" t="s">
        <v>9</v>
      </c>
      <c r="Y31" s="1"/>
      <c r="Z31" s="1" t="s">
        <v>10</v>
      </c>
    </row>
    <row r="32" spans="1:26" x14ac:dyDescent="0.3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0">
        <v>0</v>
      </c>
      <c r="O32" s="10" t="s">
        <v>8</v>
      </c>
      <c r="P32" s="10" t="s">
        <v>8</v>
      </c>
      <c r="Q32" s="1" t="s">
        <v>8</v>
      </c>
      <c r="R32" s="1" t="s">
        <v>8</v>
      </c>
      <c r="S32" s="1" t="s">
        <v>8</v>
      </c>
      <c r="T32" s="1">
        <v>0</v>
      </c>
      <c r="U32" s="1">
        <v>900</v>
      </c>
      <c r="W32" s="1">
        <v>1</v>
      </c>
      <c r="X32" s="1">
        <v>10</v>
      </c>
      <c r="Y32" s="1"/>
      <c r="Z32" s="1">
        <f>4500/X32+2*X32+4000/X33+3.5*X33+8800/X34+3*X34+1400/X35+2*X35+300/X36+X36</f>
        <v>2015</v>
      </c>
    </row>
    <row r="33" spans="1:35" x14ac:dyDescent="0.3">
      <c r="A33" s="6"/>
      <c r="B33" s="7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  <c r="N33" s="10">
        <v>1</v>
      </c>
      <c r="O33" s="8">
        <f>1/2 *(T32 +U32)-$F$30/2</f>
        <v>449.95</v>
      </c>
      <c r="P33" s="8">
        <f>1/2*(T32+U32)+$F$30/2</f>
        <v>450.05</v>
      </c>
      <c r="Q33" s="2">
        <f>1985 + O33 + 300/(O33 +10)</f>
        <v>2435.6022448092181</v>
      </c>
      <c r="R33" s="2" t="str">
        <f>IF(Q33&lt;S33,"&lt;","&gt;")</f>
        <v>&lt;</v>
      </c>
      <c r="S33" s="2">
        <f>1985 + P33 + 300/(P33 +10)</f>
        <v>2435.7021030322794</v>
      </c>
      <c r="T33" s="2">
        <f>IF(Q33&lt;=S33,T32,O33)</f>
        <v>0</v>
      </c>
      <c r="U33" s="2">
        <f>IF(Q33&lt;S33,P33,U32)</f>
        <v>450.05</v>
      </c>
      <c r="W33" s="1">
        <v>2</v>
      </c>
      <c r="X33" s="1">
        <v>10</v>
      </c>
      <c r="Y33" s="1"/>
      <c r="Z33" s="1"/>
    </row>
    <row r="34" spans="1:35" x14ac:dyDescent="0.3">
      <c r="A34" s="6"/>
      <c r="B34" s="7"/>
      <c r="C34" s="8"/>
      <c r="D34" s="8"/>
      <c r="E34" s="8"/>
      <c r="F34" s="8"/>
      <c r="G34" s="8"/>
      <c r="H34" s="8"/>
      <c r="I34" s="8"/>
      <c r="J34" s="7"/>
      <c r="K34" s="7"/>
      <c r="L34" s="7"/>
      <c r="M34" s="7"/>
      <c r="N34" s="10">
        <v>2</v>
      </c>
      <c r="O34" s="8">
        <f>1/2 *(T33 +U33)-$F$30/2</f>
        <v>224.97499999999999</v>
      </c>
      <c r="P34" s="8">
        <f>1/2*(T33+U33)+$F$30/2</f>
        <v>225.07500000000002</v>
      </c>
      <c r="Q34" s="2">
        <f t="shared" ref="Q34:Q52" si="0">1985 + O34 + 300/(O34 +10)</f>
        <v>2211.251731567188</v>
      </c>
      <c r="R34" s="2" t="str">
        <f>IF(Q34&lt;S34,"&lt;","&gt;")</f>
        <v>&lt;</v>
      </c>
      <c r="S34" s="2">
        <f t="shared" ref="S34:S52" si="1">1985 + P34 + 300/(P34 +10)</f>
        <v>2211.3511884504942</v>
      </c>
      <c r="T34" s="2">
        <f>IF(Q34&lt;=S34,T33,O34)</f>
        <v>0</v>
      </c>
      <c r="U34" s="2">
        <f>IF(Q34&lt;S34,P34,U33)</f>
        <v>225.07500000000002</v>
      </c>
      <c r="W34" s="1">
        <v>3</v>
      </c>
      <c r="X34" s="1">
        <v>10</v>
      </c>
      <c r="Y34" s="1"/>
      <c r="Z34" s="1"/>
    </row>
    <row r="35" spans="1:35" x14ac:dyDescent="0.3">
      <c r="A35" s="6"/>
      <c r="B35" s="7"/>
      <c r="C35" s="8"/>
      <c r="D35" s="8"/>
      <c r="E35" s="8"/>
      <c r="F35" s="8"/>
      <c r="G35" s="8"/>
      <c r="H35" s="8"/>
      <c r="I35" s="8"/>
      <c r="J35" s="7"/>
      <c r="K35" s="7"/>
      <c r="L35" s="7"/>
      <c r="M35" s="7"/>
      <c r="N35" s="10">
        <v>3</v>
      </c>
      <c r="O35" s="8">
        <f t="shared" ref="O35:O52" si="2">1/2 *(T34 +U34)-$F$30/2</f>
        <v>112.48750000000001</v>
      </c>
      <c r="P35" s="8">
        <f t="shared" ref="P35:P52" si="3">1/2*(T34+U34)+$F$30/2</f>
        <v>112.58750000000001</v>
      </c>
      <c r="Q35" s="2">
        <f t="shared" si="0"/>
        <v>2099.9367295132156</v>
      </c>
      <c r="R35" s="2" t="str">
        <f t="shared" ref="R35:R52" si="4">IF(Q35&lt;S35,"&lt;","&gt;")</f>
        <v>&lt;</v>
      </c>
      <c r="S35" s="2">
        <f t="shared" si="1"/>
        <v>2100.0347315692875</v>
      </c>
      <c r="T35" s="2">
        <f t="shared" ref="T35:T52" si="5">IF(Q35&lt;=S35,T34,O35)</f>
        <v>0</v>
      </c>
      <c r="U35" s="2">
        <f t="shared" ref="U35:U52" si="6">IF(Q35&lt;S35,P35,U34)</f>
        <v>112.58750000000001</v>
      </c>
      <c r="W35" s="1">
        <v>4</v>
      </c>
      <c r="X35" s="1">
        <v>10</v>
      </c>
      <c r="Y35" s="1"/>
      <c r="Z35" s="1"/>
    </row>
    <row r="36" spans="1:35" x14ac:dyDescent="0.3">
      <c r="A36" s="6"/>
      <c r="B36" s="7"/>
      <c r="C36" s="8"/>
      <c r="D36" s="8"/>
      <c r="E36" s="8"/>
      <c r="F36" s="8"/>
      <c r="G36" s="8"/>
      <c r="H36" s="8"/>
      <c r="I36" s="8"/>
      <c r="J36" s="7"/>
      <c r="K36" s="7"/>
      <c r="L36" s="7"/>
      <c r="M36" s="7"/>
      <c r="N36" s="10">
        <v>4</v>
      </c>
      <c r="O36" s="8">
        <f t="shared" si="2"/>
        <v>56.243750000000006</v>
      </c>
      <c r="P36" s="8">
        <f t="shared" si="3"/>
        <v>56.34375</v>
      </c>
      <c r="Q36" s="2">
        <f t="shared" si="0"/>
        <v>2045.7724791253893</v>
      </c>
      <c r="R36" s="2" t="str">
        <f t="shared" si="4"/>
        <v>&lt;</v>
      </c>
      <c r="S36" s="2">
        <f t="shared" si="1"/>
        <v>2045.8656529674988</v>
      </c>
      <c r="T36" s="2">
        <f t="shared" si="5"/>
        <v>0</v>
      </c>
      <c r="U36" s="2">
        <f t="shared" si="6"/>
        <v>56.34375</v>
      </c>
      <c r="W36" s="1">
        <v>5</v>
      </c>
      <c r="X36" s="1">
        <v>10</v>
      </c>
      <c r="Y36" s="1"/>
      <c r="Z36" s="1"/>
    </row>
    <row r="37" spans="1:35" x14ac:dyDescent="0.3">
      <c r="A37" s="6"/>
      <c r="B37" s="7"/>
      <c r="C37" s="8"/>
      <c r="D37" s="8"/>
      <c r="E37" s="8"/>
      <c r="F37" s="8"/>
      <c r="G37" s="8"/>
      <c r="H37" s="8"/>
      <c r="I37" s="8"/>
      <c r="J37" s="7"/>
      <c r="K37" s="7"/>
      <c r="L37" s="7"/>
      <c r="M37" s="7"/>
      <c r="N37" s="10">
        <v>5</v>
      </c>
      <c r="O37" s="8">
        <f t="shared" si="2"/>
        <v>28.121874999999999</v>
      </c>
      <c r="P37" s="8">
        <f t="shared" si="3"/>
        <v>28.221875000000001</v>
      </c>
      <c r="Q37" s="2">
        <f t="shared" si="0"/>
        <v>2020.991372499795</v>
      </c>
      <c r="R37" s="2" t="str">
        <f t="shared" si="4"/>
        <v>&lt;</v>
      </c>
      <c r="S37" s="2">
        <f t="shared" si="1"/>
        <v>2021.07078351116</v>
      </c>
      <c r="T37" s="2">
        <f t="shared" si="5"/>
        <v>0</v>
      </c>
      <c r="U37" s="2">
        <f t="shared" si="6"/>
        <v>28.221875000000001</v>
      </c>
    </row>
    <row r="38" spans="1:35" x14ac:dyDescent="0.3">
      <c r="A38" s="6"/>
      <c r="B38" s="7"/>
      <c r="C38" s="8"/>
      <c r="D38" s="8"/>
      <c r="E38" s="8"/>
      <c r="F38" s="8"/>
      <c r="G38" s="8"/>
      <c r="H38" s="8"/>
      <c r="I38" s="8"/>
      <c r="J38" s="7"/>
      <c r="K38" s="7"/>
      <c r="L38" s="7"/>
      <c r="M38" s="7"/>
      <c r="N38" s="10">
        <v>6</v>
      </c>
      <c r="O38" s="8">
        <f t="shared" si="2"/>
        <v>14.0609375</v>
      </c>
      <c r="P38" s="8">
        <f t="shared" si="3"/>
        <v>14.160937500000001</v>
      </c>
      <c r="Q38" s="2">
        <f t="shared" si="0"/>
        <v>2011.5292796001363</v>
      </c>
      <c r="R38" s="2" t="str">
        <f t="shared" si="4"/>
        <v>&lt;</v>
      </c>
      <c r="S38" s="2">
        <f t="shared" si="1"/>
        <v>2011.577674226379</v>
      </c>
      <c r="T38" s="2">
        <f t="shared" si="5"/>
        <v>0</v>
      </c>
      <c r="U38" s="2">
        <f t="shared" si="6"/>
        <v>14.160937500000001</v>
      </c>
    </row>
    <row r="39" spans="1:35" x14ac:dyDescent="0.3">
      <c r="A39" s="6"/>
      <c r="B39" s="7"/>
      <c r="C39" s="8"/>
      <c r="D39" s="8"/>
      <c r="E39" s="8"/>
      <c r="F39" s="8"/>
      <c r="G39" s="8"/>
      <c r="H39" s="8"/>
      <c r="I39" s="8"/>
      <c r="J39" s="7"/>
      <c r="K39" s="7"/>
      <c r="L39" s="7"/>
      <c r="M39" s="7"/>
      <c r="N39" s="10">
        <v>7</v>
      </c>
      <c r="O39" s="8">
        <f t="shared" si="2"/>
        <v>7.0304687500000007</v>
      </c>
      <c r="P39" s="8">
        <f t="shared" si="3"/>
        <v>7.1304687500000004</v>
      </c>
      <c r="Q39" s="2">
        <f t="shared" si="0"/>
        <v>2009.6459556989425</v>
      </c>
      <c r="R39" s="2" t="str">
        <f t="shared" si="4"/>
        <v>&gt;</v>
      </c>
      <c r="S39" s="2">
        <f t="shared" si="1"/>
        <v>2009.6431243800453</v>
      </c>
      <c r="T39" s="2">
        <f t="shared" si="5"/>
        <v>7.0304687500000007</v>
      </c>
      <c r="U39" s="2">
        <f t="shared" si="6"/>
        <v>14.160937500000001</v>
      </c>
    </row>
    <row r="40" spans="1:35" x14ac:dyDescent="0.3">
      <c r="A40" s="6"/>
      <c r="B40" s="7"/>
      <c r="C40" s="8"/>
      <c r="D40" s="8"/>
      <c r="E40" s="8"/>
      <c r="F40" s="8"/>
      <c r="G40" s="8"/>
      <c r="H40" s="8"/>
      <c r="I40" s="8"/>
      <c r="J40" s="7"/>
      <c r="K40" s="7"/>
      <c r="L40" s="7"/>
      <c r="M40" s="7"/>
      <c r="N40" s="10">
        <v>8</v>
      </c>
      <c r="O40" s="8">
        <f t="shared" si="2"/>
        <v>10.545703124999999</v>
      </c>
      <c r="P40" s="8">
        <f t="shared" si="3"/>
        <v>10.645703125000001</v>
      </c>
      <c r="Q40" s="2">
        <f t="shared" si="0"/>
        <v>2010.1472963717631</v>
      </c>
      <c r="R40" s="2" t="str">
        <f t="shared" si="4"/>
        <v>&lt;</v>
      </c>
      <c r="S40" s="2">
        <f t="shared" si="1"/>
        <v>2010.1765717606497</v>
      </c>
      <c r="T40" s="2">
        <f t="shared" si="5"/>
        <v>7.0304687500000007</v>
      </c>
      <c r="U40" s="2">
        <f t="shared" si="6"/>
        <v>10.645703125000001</v>
      </c>
    </row>
    <row r="41" spans="1:35" x14ac:dyDescent="0.3">
      <c r="A41" s="6"/>
      <c r="B41" s="7"/>
      <c r="C41" s="8"/>
      <c r="D41" s="8"/>
      <c r="E41" s="8"/>
      <c r="F41" s="8"/>
      <c r="G41" s="8"/>
      <c r="H41" s="8"/>
      <c r="I41" s="8"/>
      <c r="J41" s="7"/>
      <c r="K41" s="7"/>
      <c r="L41" s="7"/>
      <c r="M41" s="7"/>
      <c r="N41" s="10">
        <v>9</v>
      </c>
      <c r="O41" s="8">
        <f t="shared" si="2"/>
        <v>8.7880859375</v>
      </c>
      <c r="P41" s="8">
        <f t="shared" si="3"/>
        <v>8.8880859375000014</v>
      </c>
      <c r="Q41" s="2">
        <f t="shared" si="0"/>
        <v>2009.7556518193026</v>
      </c>
      <c r="R41" s="2" t="str">
        <f t="shared" si="4"/>
        <v>&lt;</v>
      </c>
      <c r="S41" s="2">
        <f t="shared" si="1"/>
        <v>2009.7711140533549</v>
      </c>
      <c r="T41" s="2">
        <f t="shared" si="5"/>
        <v>7.0304687500000007</v>
      </c>
      <c r="U41" s="2">
        <f t="shared" si="6"/>
        <v>8.8880859375000014</v>
      </c>
      <c r="AI41" t="s">
        <v>7</v>
      </c>
    </row>
    <row r="42" spans="1:35" x14ac:dyDescent="0.3">
      <c r="A42" s="6"/>
      <c r="B42" s="7"/>
      <c r="C42" s="8"/>
      <c r="D42" s="8"/>
      <c r="E42" s="8"/>
      <c r="F42" s="8"/>
      <c r="G42" s="8"/>
      <c r="H42" s="8"/>
      <c r="I42" s="8"/>
      <c r="J42" s="7"/>
      <c r="K42" s="7"/>
      <c r="L42" s="7"/>
      <c r="M42" s="7"/>
      <c r="N42" s="10">
        <v>10</v>
      </c>
      <c r="O42" s="8">
        <f t="shared" si="2"/>
        <v>7.9092773437500012</v>
      </c>
      <c r="P42" s="8">
        <f t="shared" si="3"/>
        <v>8.0092773437500018</v>
      </c>
      <c r="Q42" s="2">
        <f t="shared" si="0"/>
        <v>2009.6603719994312</v>
      </c>
      <c r="R42" s="2" t="str">
        <f t="shared" si="4"/>
        <v>&lt;</v>
      </c>
      <c r="S42" s="2">
        <f t="shared" si="1"/>
        <v>2009.6673583024572</v>
      </c>
      <c r="T42" s="2">
        <f t="shared" si="5"/>
        <v>7.0304687500000007</v>
      </c>
      <c r="U42" s="2">
        <f t="shared" si="6"/>
        <v>8.0092773437500018</v>
      </c>
    </row>
    <row r="43" spans="1:35" x14ac:dyDescent="0.3">
      <c r="A43" s="6"/>
      <c r="B43" s="7"/>
      <c r="C43" s="8"/>
      <c r="D43" s="8"/>
      <c r="E43" s="8"/>
      <c r="F43" s="8"/>
      <c r="G43" s="8"/>
      <c r="H43" s="8"/>
      <c r="I43" s="8"/>
      <c r="J43" s="7"/>
      <c r="K43" s="7"/>
      <c r="L43" s="7"/>
      <c r="M43" s="7"/>
      <c r="N43" s="10">
        <v>11</v>
      </c>
      <c r="O43" s="8">
        <f t="shared" si="2"/>
        <v>7.4698730468750014</v>
      </c>
      <c r="P43" s="8">
        <f t="shared" si="3"/>
        <v>7.5698730468750011</v>
      </c>
      <c r="Q43" s="2">
        <f t="shared" si="0"/>
        <v>2009.6422932009907</v>
      </c>
      <c r="R43" s="2" t="str">
        <f t="shared" si="4"/>
        <v>&lt;</v>
      </c>
      <c r="S43" s="2">
        <f t="shared" si="1"/>
        <v>2009.6445553282795</v>
      </c>
      <c r="T43" s="2">
        <f t="shared" si="5"/>
        <v>7.0304687500000007</v>
      </c>
      <c r="U43" s="2">
        <f t="shared" si="6"/>
        <v>7.5698730468750011</v>
      </c>
    </row>
    <row r="44" spans="1:35" x14ac:dyDescent="0.3">
      <c r="A44" s="6"/>
      <c r="B44" s="7"/>
      <c r="C44" s="8"/>
      <c r="D44" s="8"/>
      <c r="E44" s="8"/>
      <c r="F44" s="8"/>
      <c r="G44" s="8"/>
      <c r="H44" s="8"/>
      <c r="I44" s="7"/>
      <c r="J44" s="7"/>
      <c r="K44" s="7"/>
      <c r="L44" s="7"/>
      <c r="M44" s="7"/>
      <c r="N44" s="10">
        <v>12</v>
      </c>
      <c r="O44" s="8">
        <f t="shared" si="2"/>
        <v>7.2501708984375011</v>
      </c>
      <c r="P44" s="8">
        <f t="shared" si="3"/>
        <v>7.3501708984375007</v>
      </c>
      <c r="Q44" s="2">
        <f t="shared" si="0"/>
        <v>2009.6413029496089</v>
      </c>
      <c r="R44" s="2" t="str">
        <f t="shared" si="4"/>
        <v>&gt;</v>
      </c>
      <c r="S44" s="2">
        <f t="shared" si="1"/>
        <v>2009.6410668645985</v>
      </c>
      <c r="T44" s="2">
        <f t="shared" si="5"/>
        <v>7.2501708984375011</v>
      </c>
      <c r="U44" s="2">
        <f t="shared" si="6"/>
        <v>7.5698730468750011</v>
      </c>
    </row>
    <row r="45" spans="1:35" x14ac:dyDescent="0.3">
      <c r="A45" s="6"/>
      <c r="B45" s="7"/>
      <c r="C45" s="8"/>
      <c r="D45" s="8"/>
      <c r="E45" s="8"/>
      <c r="F45" s="8"/>
      <c r="G45" s="8"/>
      <c r="H45" s="8"/>
      <c r="I45" s="7"/>
      <c r="J45" s="7"/>
      <c r="K45" s="7"/>
      <c r="L45" s="7"/>
      <c r="M45" s="7"/>
      <c r="N45" s="10">
        <v>13</v>
      </c>
      <c r="O45" s="12">
        <f t="shared" si="2"/>
        <v>7.3600219726562512</v>
      </c>
      <c r="P45" s="12">
        <f t="shared" si="3"/>
        <v>7.4600219726562509</v>
      </c>
      <c r="Q45" s="2">
        <f t="shared" si="0"/>
        <v>2009.6411060906678</v>
      </c>
      <c r="R45" s="2" t="str">
        <f t="shared" si="4"/>
        <v>&lt;</v>
      </c>
      <c r="S45" s="2">
        <f t="shared" si="1"/>
        <v>2009.6421309339064</v>
      </c>
      <c r="T45" s="2">
        <f t="shared" si="5"/>
        <v>7.2501708984375011</v>
      </c>
      <c r="U45" s="2">
        <f t="shared" si="6"/>
        <v>7.4600219726562509</v>
      </c>
    </row>
    <row r="46" spans="1:35" x14ac:dyDescent="0.3">
      <c r="A46" s="6"/>
      <c r="B46" s="7"/>
      <c r="C46" s="8"/>
      <c r="D46" s="8"/>
      <c r="E46" s="8"/>
      <c r="F46" s="8"/>
      <c r="G46" s="8"/>
      <c r="H46" s="8"/>
      <c r="I46" s="7"/>
      <c r="J46" s="7"/>
      <c r="K46" s="7"/>
      <c r="L46" s="7"/>
      <c r="M46" s="7"/>
      <c r="N46" s="10">
        <v>14</v>
      </c>
      <c r="O46" s="12">
        <f t="shared" si="2"/>
        <v>7.3050964355468766</v>
      </c>
      <c r="P46" s="12">
        <f t="shared" si="3"/>
        <v>7.4050964355468762</v>
      </c>
      <c r="Q46" s="2">
        <f t="shared" si="0"/>
        <v>2009.641029876736</v>
      </c>
      <c r="R46" s="2" t="str">
        <f t="shared" si="4"/>
        <v>&lt;</v>
      </c>
      <c r="S46" s="2">
        <f t="shared" si="1"/>
        <v>2009.6414272488196</v>
      </c>
      <c r="T46" s="2">
        <f t="shared" si="5"/>
        <v>7.2501708984375011</v>
      </c>
      <c r="U46" s="2">
        <f t="shared" si="6"/>
        <v>7.4050964355468762</v>
      </c>
    </row>
    <row r="47" spans="1:35" x14ac:dyDescent="0.3">
      <c r="A47" s="6"/>
      <c r="B47" s="7"/>
      <c r="C47" s="8"/>
      <c r="D47" s="8"/>
      <c r="E47" s="8"/>
      <c r="F47" s="8"/>
      <c r="G47" s="8"/>
      <c r="H47" s="8"/>
      <c r="I47" s="7"/>
      <c r="J47" s="7"/>
      <c r="K47" s="7"/>
      <c r="L47" s="7"/>
      <c r="M47" s="7"/>
      <c r="N47" s="10">
        <v>15</v>
      </c>
      <c r="O47" s="12">
        <f t="shared" si="2"/>
        <v>7.2776336669921884</v>
      </c>
      <c r="P47" s="12">
        <f t="shared" si="3"/>
        <v>7.377633666992188</v>
      </c>
      <c r="Q47" s="2">
        <f t="shared" si="0"/>
        <v>2009.6411225441254</v>
      </c>
      <c r="R47" s="2" t="str">
        <f t="shared" si="4"/>
        <v>&lt;</v>
      </c>
      <c r="S47" s="2">
        <f t="shared" si="1"/>
        <v>2009.6412039406498</v>
      </c>
      <c r="T47" s="2">
        <f t="shared" si="5"/>
        <v>7.2501708984375011</v>
      </c>
      <c r="U47" s="2">
        <f t="shared" si="6"/>
        <v>7.377633666992188</v>
      </c>
    </row>
    <row r="48" spans="1:35" x14ac:dyDescent="0.3">
      <c r="A48" s="6"/>
      <c r="B48" s="7"/>
      <c r="C48" s="8"/>
      <c r="D48" s="8"/>
      <c r="E48" s="8"/>
      <c r="F48" s="8"/>
      <c r="G48" s="8"/>
      <c r="H48" s="8"/>
      <c r="I48" s="7"/>
      <c r="J48" s="7"/>
      <c r="K48" s="7"/>
      <c r="L48" s="7"/>
      <c r="M48" s="7"/>
      <c r="N48" s="10">
        <v>16</v>
      </c>
      <c r="O48" s="12">
        <f t="shared" si="2"/>
        <v>7.2639022827148443</v>
      </c>
      <c r="P48" s="12">
        <f t="shared" si="3"/>
        <v>7.3639022827148439</v>
      </c>
      <c r="Q48" s="2">
        <f t="shared" si="0"/>
        <v>2009.6412017534358</v>
      </c>
      <c r="R48" s="2" t="str">
        <f t="shared" si="4"/>
        <v>&gt;</v>
      </c>
      <c r="S48" s="2">
        <f t="shared" si="1"/>
        <v>2009.6411245980373</v>
      </c>
      <c r="T48" s="3">
        <f t="shared" si="5"/>
        <v>7.2639022827148443</v>
      </c>
      <c r="U48" s="3">
        <f t="shared" si="6"/>
        <v>7.377633666992188</v>
      </c>
    </row>
    <row r="49" spans="1:26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0">
        <v>17</v>
      </c>
      <c r="O49" s="12">
        <f t="shared" si="2"/>
        <v>7.2707679748535163</v>
      </c>
      <c r="P49" s="12">
        <f t="shared" si="3"/>
        <v>7.370767974853516</v>
      </c>
      <c r="Q49" s="2">
        <f t="shared" si="0"/>
        <v>2009.6411594037004</v>
      </c>
      <c r="R49" s="2" t="str">
        <f t="shared" si="4"/>
        <v>&lt;</v>
      </c>
      <c r="S49" s="2">
        <f t="shared" si="1"/>
        <v>2009.6411615713998</v>
      </c>
      <c r="T49" s="3">
        <f t="shared" si="5"/>
        <v>7.2639022827148443</v>
      </c>
      <c r="U49" s="3">
        <f t="shared" si="6"/>
        <v>7.370767974853516</v>
      </c>
    </row>
    <row r="50" spans="1:26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0">
        <v>18</v>
      </c>
      <c r="O50" s="12">
        <f t="shared" si="2"/>
        <v>7.2673351287841799</v>
      </c>
      <c r="P50" s="12">
        <f t="shared" si="3"/>
        <v>7.3673351287841795</v>
      </c>
      <c r="Q50" s="2">
        <f t="shared" si="0"/>
        <v>2009.6411798918889</v>
      </c>
      <c r="R50" s="2" t="str">
        <f t="shared" si="4"/>
        <v>&gt;</v>
      </c>
      <c r="S50" s="2">
        <f t="shared" si="1"/>
        <v>2009.6411424098326</v>
      </c>
      <c r="T50" s="3">
        <f t="shared" si="5"/>
        <v>7.2673351287841799</v>
      </c>
      <c r="U50" s="3">
        <f t="shared" si="6"/>
        <v>7.370767974853516</v>
      </c>
    </row>
    <row r="51" spans="1:26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0">
        <v>19</v>
      </c>
      <c r="O51" s="12">
        <f t="shared" si="2"/>
        <v>7.2690515518188485</v>
      </c>
      <c r="P51" s="12">
        <f t="shared" si="3"/>
        <v>7.3690515518188482</v>
      </c>
      <c r="Q51" s="2">
        <f t="shared" si="0"/>
        <v>2009.6411694761759</v>
      </c>
      <c r="R51" s="2" t="str">
        <f t="shared" si="4"/>
        <v>&gt;</v>
      </c>
      <c r="S51" s="2">
        <f t="shared" si="1"/>
        <v>2009.6411518219445</v>
      </c>
      <c r="T51" s="3">
        <f t="shared" si="5"/>
        <v>7.2690515518188485</v>
      </c>
      <c r="U51" s="3">
        <f t="shared" si="6"/>
        <v>7.370767974853516</v>
      </c>
    </row>
    <row r="52" spans="1:26" x14ac:dyDescent="0.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0">
        <v>20</v>
      </c>
      <c r="O52" s="12">
        <f t="shared" si="2"/>
        <v>7.2699097633361829</v>
      </c>
      <c r="P52" s="12">
        <f t="shared" si="3"/>
        <v>7.3699097633361825</v>
      </c>
      <c r="Q52" s="2">
        <f t="shared" si="0"/>
        <v>2009.64116439704</v>
      </c>
      <c r="R52" s="2" t="str">
        <f t="shared" si="4"/>
        <v>&gt;</v>
      </c>
      <c r="S52" s="2">
        <f t="shared" si="1"/>
        <v>2009.6411566545105</v>
      </c>
      <c r="T52" s="3">
        <f t="shared" si="5"/>
        <v>7.2699097633361829</v>
      </c>
      <c r="U52" s="3">
        <f t="shared" si="6"/>
        <v>7.370767974853516</v>
      </c>
    </row>
    <row r="53" spans="1:26" x14ac:dyDescent="0.3">
      <c r="A53" s="6"/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10"/>
      <c r="O53" s="10"/>
      <c r="P53" s="10"/>
    </row>
    <row r="54" spans="1:26" x14ac:dyDescent="0.3">
      <c r="A54" s="6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10"/>
      <c r="O54" s="10"/>
      <c r="P54" s="10"/>
    </row>
    <row r="55" spans="1:26" x14ac:dyDescent="0.3">
      <c r="A55" s="6"/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10"/>
      <c r="O55" s="10"/>
      <c r="P55" s="10"/>
      <c r="Q55" s="1"/>
      <c r="R55" s="1">
        <v>0.1</v>
      </c>
      <c r="S55" s="1"/>
      <c r="T55" s="1"/>
      <c r="U55" s="1"/>
    </row>
    <row r="56" spans="1:26" x14ac:dyDescent="0.3">
      <c r="A56" s="6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10" t="s">
        <v>0</v>
      </c>
      <c r="O56" s="10" t="s">
        <v>1</v>
      </c>
      <c r="P56" s="10" t="s">
        <v>2</v>
      </c>
      <c r="Q56" s="1" t="s">
        <v>3</v>
      </c>
      <c r="R56" s="1" t="s">
        <v>4</v>
      </c>
      <c r="S56" s="1" t="s">
        <v>5</v>
      </c>
      <c r="T56" s="1" t="s">
        <v>6</v>
      </c>
      <c r="U56" s="1" t="s">
        <v>7</v>
      </c>
    </row>
    <row r="57" spans="1:26" x14ac:dyDescent="0.3">
      <c r="A57" s="6"/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10">
        <v>0</v>
      </c>
      <c r="O57" s="10" t="s">
        <v>8</v>
      </c>
      <c r="P57" s="10" t="s">
        <v>8</v>
      </c>
      <c r="Q57" s="1" t="s">
        <v>8</v>
      </c>
      <c r="R57" s="1" t="s">
        <v>8</v>
      </c>
      <c r="S57" s="1" t="s">
        <v>8</v>
      </c>
      <c r="T57" s="1">
        <v>0</v>
      </c>
      <c r="U57" s="1">
        <v>900</v>
      </c>
    </row>
    <row r="58" spans="1:26" x14ac:dyDescent="0.3">
      <c r="A58" s="6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10">
        <v>1</v>
      </c>
      <c r="O58" s="8">
        <f>1/2 *(T57 +U57)-$F$30/2</f>
        <v>449.95</v>
      </c>
      <c r="P58" s="8">
        <f>1/2*(T57+U57)+$F$30/2</f>
        <v>450.05</v>
      </c>
      <c r="Q58" s="2">
        <f>1559.641 + 2*O58 + 4500/(O58 +10)</f>
        <v>2469.3246721382761</v>
      </c>
      <c r="R58" s="2" t="str">
        <f>IF(Q58&lt;S58,"&lt;","&gt;")</f>
        <v>&lt;</v>
      </c>
      <c r="S58" s="2">
        <f>1559.641 + 2*P58 + 4500/(P58 +10)</f>
        <v>2469.5225454841866</v>
      </c>
      <c r="T58" s="2">
        <f>IF(Q58&lt;=S58,T57,O58)</f>
        <v>0</v>
      </c>
      <c r="U58" s="2">
        <f>IF(Q58&lt;S58,P58,U57)</f>
        <v>450.05</v>
      </c>
    </row>
    <row r="59" spans="1:26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0">
        <v>2</v>
      </c>
      <c r="O59" s="8">
        <f>1/2 *(T58 +U58)-$F$30/2</f>
        <v>224.97499999999999</v>
      </c>
      <c r="P59" s="8">
        <f>1/2*(T58+U58)+$F$30/2</f>
        <v>225.07500000000002</v>
      </c>
      <c r="Q59" s="2">
        <f t="shared" ref="Q59:Q77" si="7">1559.641 + 2*O59 + 4500/(O59 +10)</f>
        <v>2028.7419735078201</v>
      </c>
      <c r="R59" s="2" t="str">
        <f>IF(Q59&lt;S59,"&lt;","&gt;")</f>
        <v>&lt;</v>
      </c>
      <c r="S59" s="2">
        <f t="shared" ref="S59:S77" si="8">1559.641 + 2*P59 + 4500/(P59 +10)</f>
        <v>2028.933826757418</v>
      </c>
      <c r="T59" s="2">
        <f>IF(Q59&lt;=S59,T58,O59)</f>
        <v>0</v>
      </c>
      <c r="U59" s="2">
        <f>IF(Q59&lt;S59,P59,U58)</f>
        <v>225.07500000000002</v>
      </c>
    </row>
    <row r="60" spans="1:26" ht="18" x14ac:dyDescent="0.35">
      <c r="A60" s="6"/>
      <c r="B60" s="7"/>
      <c r="C60" s="7"/>
      <c r="D60" s="7"/>
      <c r="E60" s="7"/>
      <c r="F60" s="7"/>
      <c r="G60" s="16"/>
      <c r="H60" s="16"/>
      <c r="I60" s="16"/>
      <c r="J60" s="16"/>
      <c r="K60" s="7"/>
      <c r="L60" s="7"/>
      <c r="M60" s="7"/>
      <c r="N60" s="10">
        <v>3</v>
      </c>
      <c r="O60" s="8">
        <f t="shared" ref="O60:O77" si="9">1/2 *(T59 +U59)-$F$30/2</f>
        <v>112.48750000000001</v>
      </c>
      <c r="P60" s="8">
        <f t="shared" ref="P60:P77" si="10">1/2*(T59+U59)+$F$30/2</f>
        <v>112.58750000000001</v>
      </c>
      <c r="Q60" s="2">
        <f t="shared" si="7"/>
        <v>1821.3544426982344</v>
      </c>
      <c r="R60" s="2" t="str">
        <f t="shared" ref="R60:R77" si="11">IF(Q60&lt;S60,"&lt;","&gt;")</f>
        <v>&lt;</v>
      </c>
      <c r="S60" s="2">
        <f t="shared" si="8"/>
        <v>1821.5244735393087</v>
      </c>
      <c r="T60" s="2">
        <f t="shared" ref="T60:T77" si="12">IF(Q60&lt;=S60,T59,O60)</f>
        <v>0</v>
      </c>
      <c r="U60" s="2">
        <f t="shared" ref="U60:U77" si="13">IF(Q60&lt;S60,P60,U59)</f>
        <v>112.58750000000001</v>
      </c>
    </row>
    <row r="61" spans="1:26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0">
        <v>4</v>
      </c>
      <c r="O61" s="8">
        <f t="shared" si="9"/>
        <v>56.243750000000006</v>
      </c>
      <c r="P61" s="8">
        <f t="shared" si="10"/>
        <v>56.34375</v>
      </c>
      <c r="Q61" s="2">
        <f t="shared" si="7"/>
        <v>1740.0594368808379</v>
      </c>
      <c r="R61" s="2" t="str">
        <f t="shared" si="11"/>
        <v>&lt;</v>
      </c>
      <c r="S61" s="2">
        <f t="shared" si="8"/>
        <v>1740.1570445124823</v>
      </c>
      <c r="T61" s="2">
        <f t="shared" si="12"/>
        <v>0</v>
      </c>
      <c r="U61" s="2">
        <f t="shared" si="13"/>
        <v>56.34375</v>
      </c>
    </row>
    <row r="62" spans="1:26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0">
        <v>5</v>
      </c>
      <c r="O62" s="8">
        <f t="shared" si="9"/>
        <v>28.121874999999999</v>
      </c>
      <c r="P62" s="8">
        <f t="shared" si="10"/>
        <v>28.221875000000001</v>
      </c>
      <c r="Q62" s="2">
        <f t="shared" si="7"/>
        <v>1733.9272124969261</v>
      </c>
      <c r="R62" s="2" t="str">
        <f t="shared" si="11"/>
        <v>&gt;</v>
      </c>
      <c r="S62" s="2">
        <f t="shared" si="8"/>
        <v>1733.8183776674025</v>
      </c>
      <c r="T62" s="2">
        <f t="shared" si="12"/>
        <v>28.121874999999999</v>
      </c>
      <c r="U62" s="2">
        <f t="shared" si="13"/>
        <v>56.34375</v>
      </c>
    </row>
    <row r="63" spans="1:26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0">
        <v>6</v>
      </c>
      <c r="O63" s="8">
        <f t="shared" si="9"/>
        <v>42.182812500000004</v>
      </c>
      <c r="P63" s="8">
        <f t="shared" si="10"/>
        <v>42.282812499999999</v>
      </c>
      <c r="Q63" s="2">
        <f t="shared" si="7"/>
        <v>1730.2419155949635</v>
      </c>
      <c r="R63" s="2" t="str">
        <f t="shared" si="11"/>
        <v>&lt;</v>
      </c>
      <c r="S63" s="2">
        <f t="shared" si="8"/>
        <v>1730.2769755573654</v>
      </c>
      <c r="T63" s="2">
        <f t="shared" si="12"/>
        <v>28.121874999999999</v>
      </c>
      <c r="U63" s="2">
        <f t="shared" si="13"/>
        <v>42.282812499999999</v>
      </c>
      <c r="W63" s="1"/>
      <c r="X63" s="1" t="s">
        <v>9</v>
      </c>
      <c r="Y63" s="1"/>
      <c r="Z63" s="1" t="s">
        <v>10</v>
      </c>
    </row>
    <row r="64" spans="1:26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0">
        <v>7</v>
      </c>
      <c r="O64" s="8">
        <f t="shared" si="9"/>
        <v>35.15234375</v>
      </c>
      <c r="P64" s="8">
        <f t="shared" si="10"/>
        <v>35.252343749999994</v>
      </c>
      <c r="Q64" s="2">
        <f t="shared" si="7"/>
        <v>1729.6082880709837</v>
      </c>
      <c r="R64" s="2" t="str">
        <f t="shared" si="11"/>
        <v>&gt;</v>
      </c>
      <c r="S64" s="2">
        <f t="shared" si="8"/>
        <v>1729.5880506372687</v>
      </c>
      <c r="T64" s="2">
        <f t="shared" si="12"/>
        <v>35.15234375</v>
      </c>
      <c r="U64" s="2">
        <f t="shared" si="13"/>
        <v>42.282812499999999</v>
      </c>
      <c r="W64" s="1">
        <v>1</v>
      </c>
      <c r="X64" s="1">
        <v>10</v>
      </c>
      <c r="Y64" s="1"/>
      <c r="Z64" s="1">
        <f>4500/X64+2*X64+4000/X65+3.5*X65+8800/X66+3*X66+1400/X67+2*X67+300/X68+X68</f>
        <v>2009.6410404624278</v>
      </c>
    </row>
    <row r="65" spans="1:26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0">
        <v>8</v>
      </c>
      <c r="O65" s="8">
        <f t="shared" si="9"/>
        <v>38.667578125000006</v>
      </c>
      <c r="P65" s="8">
        <f t="shared" si="10"/>
        <v>38.767578125</v>
      </c>
      <c r="Q65" s="2">
        <f t="shared" si="7"/>
        <v>1729.4401779533607</v>
      </c>
      <c r="R65" s="2" t="str">
        <f t="shared" si="11"/>
        <v>&lt;</v>
      </c>
      <c r="S65" s="2">
        <f t="shared" si="8"/>
        <v>1729.4505765311487</v>
      </c>
      <c r="T65" s="2">
        <f t="shared" si="12"/>
        <v>35.15234375</v>
      </c>
      <c r="U65" s="2">
        <f t="shared" si="13"/>
        <v>38.767578125</v>
      </c>
      <c r="W65" s="1">
        <v>2</v>
      </c>
      <c r="X65" s="1">
        <v>10</v>
      </c>
      <c r="Y65" s="1"/>
      <c r="Z65" s="1"/>
    </row>
    <row r="66" spans="1:26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0">
        <v>9</v>
      </c>
      <c r="O66" s="8">
        <f t="shared" si="9"/>
        <v>36.909960937500003</v>
      </c>
      <c r="P66" s="8">
        <f t="shared" si="10"/>
        <v>37.009960937499997</v>
      </c>
      <c r="Q66" s="2">
        <f t="shared" si="7"/>
        <v>1729.3893752368679</v>
      </c>
      <c r="R66" s="2" t="str">
        <f t="shared" si="11"/>
        <v>&gt;</v>
      </c>
      <c r="S66" s="2">
        <f t="shared" si="8"/>
        <v>1729.385315391999</v>
      </c>
      <c r="T66" s="2">
        <f t="shared" si="12"/>
        <v>36.909960937500003</v>
      </c>
      <c r="U66" s="2">
        <f t="shared" si="13"/>
        <v>38.767578125</v>
      </c>
      <c r="W66" s="1">
        <v>3</v>
      </c>
      <c r="X66" s="1">
        <v>10</v>
      </c>
      <c r="Y66" s="1"/>
      <c r="Z66" s="1"/>
    </row>
    <row r="67" spans="1:26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0">
        <v>10</v>
      </c>
      <c r="O67" s="8">
        <f t="shared" si="9"/>
        <v>37.788769531250004</v>
      </c>
      <c r="P67" s="8">
        <f t="shared" si="10"/>
        <v>37.888769531249999</v>
      </c>
      <c r="Q67" s="2">
        <f t="shared" si="7"/>
        <v>1729.3829221202677</v>
      </c>
      <c r="R67" s="2" t="str">
        <f t="shared" si="11"/>
        <v>&lt;</v>
      </c>
      <c r="S67" s="2">
        <f t="shared" si="8"/>
        <v>1729.3862906678844</v>
      </c>
      <c r="T67" s="2">
        <f t="shared" si="12"/>
        <v>36.909960937500003</v>
      </c>
      <c r="U67" s="2">
        <f t="shared" si="13"/>
        <v>37.888769531249999</v>
      </c>
      <c r="W67" s="1">
        <v>4</v>
      </c>
      <c r="X67" s="1">
        <v>10</v>
      </c>
      <c r="Y67" s="1"/>
      <c r="Z67" s="1"/>
    </row>
    <row r="68" spans="1:26" x14ac:dyDescent="0.3">
      <c r="A68" s="6"/>
      <c r="B68" s="7"/>
      <c r="C68" s="7"/>
      <c r="D68" s="7"/>
      <c r="E68" s="13"/>
      <c r="F68" s="13"/>
      <c r="G68" s="7"/>
      <c r="H68" s="7"/>
      <c r="I68" s="7"/>
      <c r="J68" s="7"/>
      <c r="K68" s="7"/>
      <c r="L68" s="7"/>
      <c r="M68" s="7"/>
      <c r="N68" s="10">
        <v>11</v>
      </c>
      <c r="O68" s="8">
        <f t="shared" si="9"/>
        <v>37.349365234375</v>
      </c>
      <c r="P68" s="8">
        <f t="shared" si="10"/>
        <v>37.449365234374994</v>
      </c>
      <c r="Q68" s="2">
        <f t="shared" si="7"/>
        <v>1729.3779633516074</v>
      </c>
      <c r="R68" s="2" t="str">
        <f t="shared" si="11"/>
        <v>&gt;</v>
      </c>
      <c r="S68" s="2">
        <f t="shared" si="8"/>
        <v>1729.3776693489092</v>
      </c>
      <c r="T68" s="2">
        <f t="shared" si="12"/>
        <v>37.349365234375</v>
      </c>
      <c r="U68" s="2">
        <f t="shared" si="13"/>
        <v>37.888769531249999</v>
      </c>
      <c r="W68" s="1">
        <v>5</v>
      </c>
      <c r="X68" s="1">
        <v>17.3</v>
      </c>
      <c r="Y68" s="1"/>
      <c r="Z68" s="1"/>
    </row>
    <row r="69" spans="1:26" x14ac:dyDescent="0.3">
      <c r="A69" s="6"/>
      <c r="B69" s="7"/>
      <c r="C69" s="7"/>
      <c r="D69" s="7"/>
      <c r="E69" s="13"/>
      <c r="F69" s="13"/>
      <c r="G69" s="7"/>
      <c r="H69" s="7"/>
      <c r="I69" s="7"/>
      <c r="J69" s="7"/>
      <c r="K69" s="7"/>
      <c r="L69" s="7"/>
      <c r="M69" s="7"/>
      <c r="N69" s="10">
        <v>12</v>
      </c>
      <c r="O69" s="8">
        <f t="shared" si="9"/>
        <v>37.569067382812506</v>
      </c>
      <c r="P69" s="8">
        <f t="shared" si="10"/>
        <v>37.6690673828125</v>
      </c>
      <c r="Q69" s="2">
        <f t="shared" si="7"/>
        <v>1729.3784247577162</v>
      </c>
      <c r="R69" s="2" t="str">
        <f t="shared" si="11"/>
        <v>&lt;</v>
      </c>
      <c r="S69" s="2">
        <f t="shared" si="8"/>
        <v>1729.3799747036539</v>
      </c>
      <c r="T69" s="2">
        <f t="shared" si="12"/>
        <v>37.349365234375</v>
      </c>
      <c r="U69" s="2">
        <f t="shared" si="13"/>
        <v>37.6690673828125</v>
      </c>
    </row>
    <row r="70" spans="1:26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0">
        <v>13</v>
      </c>
      <c r="O70" s="12">
        <f t="shared" si="9"/>
        <v>37.459216308593753</v>
      </c>
      <c r="P70" s="12">
        <f t="shared" si="10"/>
        <v>37.559216308593747</v>
      </c>
      <c r="Q70" s="2">
        <f t="shared" si="7"/>
        <v>1729.3776860569344</v>
      </c>
      <c r="R70" s="2" t="str">
        <f t="shared" si="11"/>
        <v>&lt;</v>
      </c>
      <c r="S70" s="2">
        <f t="shared" si="8"/>
        <v>1729.3783172262442</v>
      </c>
      <c r="T70" s="2">
        <f t="shared" si="12"/>
        <v>37.349365234375</v>
      </c>
      <c r="U70" s="2">
        <f t="shared" si="13"/>
        <v>37.559216308593747</v>
      </c>
    </row>
    <row r="71" spans="1:26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10">
        <v>14</v>
      </c>
      <c r="O71" s="12">
        <f t="shared" si="9"/>
        <v>37.404290771484376</v>
      </c>
      <c r="P71" s="12">
        <f t="shared" si="10"/>
        <v>37.504290771484371</v>
      </c>
      <c r="Q71" s="2">
        <f t="shared" si="7"/>
        <v>1729.3776972633909</v>
      </c>
      <c r="R71" s="2" t="str">
        <f t="shared" si="11"/>
        <v>&lt;</v>
      </c>
      <c r="S71" s="2">
        <f t="shared" si="8"/>
        <v>1729.3778666498215</v>
      </c>
      <c r="T71" s="2">
        <f t="shared" si="12"/>
        <v>37.349365234375</v>
      </c>
      <c r="U71" s="2">
        <f t="shared" si="13"/>
        <v>37.504290771484371</v>
      </c>
    </row>
    <row r="72" spans="1:26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0">
        <v>15</v>
      </c>
      <c r="O72" s="12">
        <f t="shared" si="9"/>
        <v>37.376828002929685</v>
      </c>
      <c r="P72" s="12">
        <f t="shared" si="10"/>
        <v>37.476828002929679</v>
      </c>
      <c r="Q72" s="2">
        <f t="shared" si="7"/>
        <v>1729.3777983918742</v>
      </c>
      <c r="R72" s="2" t="str">
        <f t="shared" si="11"/>
        <v>&gt;</v>
      </c>
      <c r="S72" s="2">
        <f t="shared" si="8"/>
        <v>1729.3777362849867</v>
      </c>
      <c r="T72" s="2">
        <f t="shared" si="12"/>
        <v>37.376828002929685</v>
      </c>
      <c r="U72" s="2">
        <f t="shared" si="13"/>
        <v>37.504290771484371</v>
      </c>
    </row>
    <row r="73" spans="1:26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0">
        <v>16</v>
      </c>
      <c r="O73" s="12">
        <f t="shared" si="9"/>
        <v>37.390559387207034</v>
      </c>
      <c r="P73" s="12">
        <f t="shared" si="10"/>
        <v>37.490559387207028</v>
      </c>
      <c r="Q73" s="2">
        <f t="shared" si="7"/>
        <v>1729.377739855662</v>
      </c>
      <c r="R73" s="2" t="str">
        <f t="shared" si="11"/>
        <v>&lt;</v>
      </c>
      <c r="S73" s="2">
        <f t="shared" si="8"/>
        <v>1729.3777935456867</v>
      </c>
      <c r="T73" s="3">
        <f t="shared" si="12"/>
        <v>37.376828002929685</v>
      </c>
      <c r="U73" s="3">
        <f t="shared" si="13"/>
        <v>37.490559387207028</v>
      </c>
    </row>
    <row r="74" spans="1:26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0">
        <v>17</v>
      </c>
      <c r="O74" s="12">
        <f t="shared" si="9"/>
        <v>37.383693695068359</v>
      </c>
      <c r="P74" s="12">
        <f t="shared" si="10"/>
        <v>37.483693695068354</v>
      </c>
      <c r="Q74" s="2">
        <f t="shared" si="7"/>
        <v>1729.377767129909</v>
      </c>
      <c r="R74" s="2" t="str">
        <f t="shared" si="11"/>
        <v>&gt;</v>
      </c>
      <c r="S74" s="2">
        <f t="shared" si="8"/>
        <v>1729.3777629340484</v>
      </c>
      <c r="T74" s="3">
        <f t="shared" si="12"/>
        <v>37.383693695068359</v>
      </c>
      <c r="U74" s="3">
        <f t="shared" si="13"/>
        <v>37.490559387207028</v>
      </c>
    </row>
    <row r="75" spans="1:26" x14ac:dyDescent="0.3">
      <c r="A75" s="6"/>
      <c r="B75" s="9"/>
      <c r="C75" s="9"/>
      <c r="D75" s="9"/>
      <c r="E75" s="9"/>
      <c r="F75" s="9"/>
      <c r="G75" s="9"/>
      <c r="H75" s="9"/>
      <c r="I75" s="7"/>
      <c r="J75" s="7"/>
      <c r="K75" s="7"/>
      <c r="L75" s="7"/>
      <c r="M75" s="7"/>
      <c r="N75" s="10">
        <v>18</v>
      </c>
      <c r="O75" s="12">
        <f t="shared" si="9"/>
        <v>37.387126541137697</v>
      </c>
      <c r="P75" s="12">
        <f t="shared" si="10"/>
        <v>37.487126541137691</v>
      </c>
      <c r="Q75" s="2">
        <f t="shared" si="7"/>
        <v>1729.3777529944291</v>
      </c>
      <c r="R75" s="2" t="str">
        <f t="shared" si="11"/>
        <v>&lt;</v>
      </c>
      <c r="S75" s="2">
        <f t="shared" si="8"/>
        <v>1729.377777744653</v>
      </c>
      <c r="T75" s="3">
        <f t="shared" si="12"/>
        <v>37.383693695068359</v>
      </c>
      <c r="U75" s="3">
        <f t="shared" si="13"/>
        <v>37.487126541137691</v>
      </c>
    </row>
    <row r="76" spans="1:26" x14ac:dyDescent="0.3">
      <c r="A76" s="6"/>
      <c r="B76" s="9"/>
      <c r="C76" s="9"/>
      <c r="D76" s="9"/>
      <c r="E76" s="9"/>
      <c r="F76" s="9"/>
      <c r="G76" s="9"/>
      <c r="H76" s="9"/>
      <c r="I76" s="7"/>
      <c r="J76" s="7"/>
      <c r="K76" s="7"/>
      <c r="L76" s="7"/>
      <c r="M76" s="7"/>
      <c r="N76" s="10">
        <v>19</v>
      </c>
      <c r="O76" s="12">
        <f t="shared" si="9"/>
        <v>37.385410118103025</v>
      </c>
      <c r="P76" s="12">
        <f t="shared" si="10"/>
        <v>37.485410118103019</v>
      </c>
      <c r="Q76" s="2">
        <f t="shared" si="7"/>
        <v>1729.3777599375662</v>
      </c>
      <c r="R76" s="2" t="str">
        <f t="shared" si="11"/>
        <v>&lt;</v>
      </c>
      <c r="S76" s="2">
        <f t="shared" si="8"/>
        <v>1729.3777702155335</v>
      </c>
      <c r="T76" s="3">
        <f t="shared" si="12"/>
        <v>37.383693695068359</v>
      </c>
      <c r="U76" s="3">
        <f t="shared" si="13"/>
        <v>37.485410118103019</v>
      </c>
    </row>
    <row r="77" spans="1:26" x14ac:dyDescent="0.3">
      <c r="A77" s="6"/>
      <c r="B77" s="9"/>
      <c r="C77" s="9"/>
      <c r="D77" s="9"/>
      <c r="E77" s="9"/>
      <c r="F77" s="9"/>
      <c r="G77" s="9"/>
      <c r="H77" s="9"/>
      <c r="I77" s="7"/>
      <c r="J77" s="7"/>
      <c r="K77" s="7"/>
      <c r="L77" s="7"/>
      <c r="M77" s="7"/>
      <c r="N77" s="10">
        <v>20</v>
      </c>
      <c r="O77" s="12">
        <f t="shared" si="9"/>
        <v>37.384551906585692</v>
      </c>
      <c r="P77" s="12">
        <f t="shared" si="10"/>
        <v>37.484551906585686</v>
      </c>
      <c r="Q77" s="2">
        <f t="shared" si="7"/>
        <v>1729.3777635025854</v>
      </c>
      <c r="R77" s="2" t="str">
        <f t="shared" si="11"/>
        <v>&lt;</v>
      </c>
      <c r="S77" s="2">
        <f t="shared" si="8"/>
        <v>1729.3777665438352</v>
      </c>
      <c r="T77" s="3">
        <f t="shared" si="12"/>
        <v>37.383693695068359</v>
      </c>
      <c r="U77" s="3">
        <f t="shared" si="13"/>
        <v>37.484551906585686</v>
      </c>
    </row>
    <row r="78" spans="1:26" x14ac:dyDescent="0.3">
      <c r="A78" s="6"/>
      <c r="B78" s="9"/>
      <c r="C78" s="9"/>
      <c r="D78" s="9"/>
      <c r="E78" s="9"/>
      <c r="F78" s="9"/>
      <c r="G78" s="9"/>
      <c r="H78" s="9"/>
      <c r="I78" s="7"/>
      <c r="J78" s="7"/>
      <c r="K78" s="7"/>
      <c r="L78" s="7"/>
      <c r="M78" s="7"/>
      <c r="N78" s="10"/>
      <c r="O78" s="10"/>
      <c r="P78" s="10"/>
    </row>
    <row r="79" spans="1:26" x14ac:dyDescent="0.3">
      <c r="A79" s="6"/>
      <c r="B79" s="9"/>
      <c r="C79" s="9"/>
      <c r="D79" s="9"/>
      <c r="E79" s="9"/>
      <c r="F79" s="9"/>
      <c r="G79" s="9"/>
      <c r="H79" s="9"/>
      <c r="I79" s="7"/>
      <c r="J79" s="7"/>
      <c r="K79" s="7"/>
      <c r="L79" s="7"/>
      <c r="M79" s="7"/>
      <c r="N79" s="10"/>
      <c r="O79" s="10"/>
      <c r="P79" s="10"/>
    </row>
    <row r="80" spans="1:26" x14ac:dyDescent="0.3">
      <c r="A80" s="6"/>
      <c r="B80" s="9"/>
      <c r="C80" s="9"/>
      <c r="D80" s="9"/>
      <c r="E80" s="9"/>
      <c r="F80" s="9"/>
      <c r="G80" s="9"/>
      <c r="H80" s="9"/>
      <c r="I80" s="7"/>
      <c r="J80" s="7"/>
      <c r="K80" s="7"/>
      <c r="L80" s="7"/>
      <c r="M80" s="7"/>
      <c r="N80" s="10"/>
      <c r="O80" s="10"/>
      <c r="P80" s="10"/>
      <c r="Q80" s="1"/>
      <c r="R80" s="1">
        <v>0.1</v>
      </c>
      <c r="S80" s="1"/>
      <c r="T80" s="1"/>
      <c r="U80" s="1"/>
    </row>
    <row r="81" spans="1:26" x14ac:dyDescent="0.3">
      <c r="A81" s="6"/>
      <c r="B81" s="9"/>
      <c r="C81" s="9"/>
      <c r="D81" s="9"/>
      <c r="E81" s="9"/>
      <c r="F81" s="9"/>
      <c r="G81" s="9"/>
      <c r="H81" s="9"/>
      <c r="I81" s="7"/>
      <c r="J81" s="7"/>
      <c r="K81" s="7"/>
      <c r="L81" s="7"/>
      <c r="M81" s="7"/>
      <c r="N81" s="10" t="s">
        <v>0</v>
      </c>
      <c r="O81" s="10" t="s">
        <v>1</v>
      </c>
      <c r="P81" s="10" t="s">
        <v>2</v>
      </c>
      <c r="Q81" s="1" t="s">
        <v>3</v>
      </c>
      <c r="R81" s="1" t="s">
        <v>4</v>
      </c>
      <c r="S81" s="1" t="s">
        <v>5</v>
      </c>
      <c r="T81" s="1" t="s">
        <v>6</v>
      </c>
      <c r="U81" s="1" t="s">
        <v>7</v>
      </c>
    </row>
    <row r="82" spans="1:26" x14ac:dyDescent="0.3">
      <c r="A82" s="6"/>
      <c r="B82" s="9"/>
      <c r="C82" s="9"/>
      <c r="D82" s="9"/>
      <c r="E82" s="9"/>
      <c r="F82" s="9"/>
      <c r="G82" s="9"/>
      <c r="H82" s="9"/>
      <c r="I82" s="7"/>
      <c r="J82" s="7"/>
      <c r="K82" s="7"/>
      <c r="L82" s="7"/>
      <c r="M82" s="7"/>
      <c r="N82" s="10">
        <v>0</v>
      </c>
      <c r="O82" s="10" t="s">
        <v>8</v>
      </c>
      <c r="P82" s="10" t="s">
        <v>8</v>
      </c>
      <c r="Q82" s="1" t="s">
        <v>8</v>
      </c>
      <c r="R82" s="1" t="s">
        <v>8</v>
      </c>
      <c r="S82" s="1" t="s">
        <v>8</v>
      </c>
      <c r="T82" s="1">
        <v>0</v>
      </c>
      <c r="U82" s="1">
        <v>900</v>
      </c>
      <c r="W82" s="1"/>
      <c r="X82" s="1" t="s">
        <v>9</v>
      </c>
      <c r="Y82" s="1"/>
      <c r="Z82" s="1" t="s">
        <v>10</v>
      </c>
    </row>
    <row r="83" spans="1:26" x14ac:dyDescent="0.3">
      <c r="A83" s="6"/>
      <c r="B83" s="9"/>
      <c r="C83" s="9"/>
      <c r="D83" s="9"/>
      <c r="E83" s="9"/>
      <c r="F83" s="9"/>
      <c r="G83" s="9"/>
      <c r="H83" s="9"/>
      <c r="I83" s="7"/>
      <c r="J83" s="7"/>
      <c r="K83" s="7"/>
      <c r="L83" s="7"/>
      <c r="M83" s="7"/>
      <c r="N83" s="10">
        <v>1</v>
      </c>
      <c r="O83" s="8">
        <f>1/2 *(T82 +U82)-$F$30/2</f>
        <v>449.95</v>
      </c>
      <c r="P83" s="8">
        <f>1/2*(T82+U82)+$F$30/2</f>
        <v>450.05</v>
      </c>
      <c r="Q83" s="2">
        <f>1329 + 3.5*O83 + 4000/(O83 +10)</f>
        <v>2912.5215974562452</v>
      </c>
      <c r="R83" s="2" t="str">
        <f>IF(Q83&lt;S83,"&lt;","&gt;")</f>
        <v>&lt;</v>
      </c>
      <c r="S83" s="2">
        <f>1329 + 3.5*P83 + 4000/(P83 +10)</f>
        <v>2912.8697070970547</v>
      </c>
      <c r="T83" s="2">
        <f>IF(Q83&lt;=S83,T82,O83)</f>
        <v>0</v>
      </c>
      <c r="U83" s="2">
        <f>IF(Q83&lt;S83,P83,U82)</f>
        <v>450.05</v>
      </c>
      <c r="W83" s="1">
        <v>1</v>
      </c>
      <c r="X83" s="1">
        <v>47.44</v>
      </c>
      <c r="Y83" s="1"/>
      <c r="Z83" s="1">
        <f>4500/X83+2*X83+4000/X84+3.5*X84+8800/X85+3*X85+1400/X86+2*X86+300/X87+X87</f>
        <v>1729.377701507959</v>
      </c>
    </row>
    <row r="84" spans="1:26" x14ac:dyDescent="0.3">
      <c r="A84" s="6"/>
      <c r="B84" s="9"/>
      <c r="C84" s="9"/>
      <c r="D84" s="9"/>
      <c r="E84" s="9"/>
      <c r="F84" s="9"/>
      <c r="G84" s="9"/>
      <c r="H84" s="9"/>
      <c r="I84" s="7"/>
      <c r="J84" s="7"/>
      <c r="K84" s="7"/>
      <c r="L84" s="7"/>
      <c r="M84" s="7"/>
      <c r="N84" s="10">
        <v>2</v>
      </c>
      <c r="O84" s="8">
        <f>1/2 *(T83 +U83)-$F$30/2</f>
        <v>224.97499999999999</v>
      </c>
      <c r="P84" s="8">
        <f>1/2*(T83+U83)+$F$30/2</f>
        <v>225.07500000000002</v>
      </c>
      <c r="Q84" s="2">
        <f t="shared" ref="Q84:Q98" si="14">1329 + 3.5*O84 + 4000/(O84 +10)</f>
        <v>2133.4355875625065</v>
      </c>
      <c r="R84" s="2" t="str">
        <f>IF(Q84&lt;S84,"&lt;","&gt;")</f>
        <v>&lt;</v>
      </c>
      <c r="S84" s="2">
        <f t="shared" ref="S84:S98" si="15">1329 + 3.5*P84 + 4000/(P84 +10)</f>
        <v>2133.7783460065934</v>
      </c>
      <c r="T84" s="2">
        <f>IF(Q84&lt;=S84,T83,O84)</f>
        <v>0</v>
      </c>
      <c r="U84" s="2">
        <f>IF(Q84&lt;S84,P84,U83)</f>
        <v>225.07500000000002</v>
      </c>
      <c r="W84" s="1">
        <v>2</v>
      </c>
      <c r="X84" s="1">
        <v>10</v>
      </c>
      <c r="Y84" s="1"/>
      <c r="Z84" s="1"/>
    </row>
    <row r="85" spans="1:26" x14ac:dyDescent="0.3">
      <c r="A85" s="6"/>
      <c r="B85" s="9"/>
      <c r="C85" s="9"/>
      <c r="D85" s="9"/>
      <c r="E85" s="9"/>
      <c r="F85" s="9"/>
      <c r="G85" s="9"/>
      <c r="H85" s="9"/>
      <c r="I85" s="7"/>
      <c r="J85" s="7"/>
      <c r="K85" s="7"/>
      <c r="L85" s="7"/>
      <c r="M85" s="7"/>
      <c r="N85" s="10">
        <v>3</v>
      </c>
      <c r="O85" s="8">
        <f t="shared" ref="O85:O98" si="16">1/2 *(T84 +U84)-$F$30/2</f>
        <v>112.48750000000001</v>
      </c>
      <c r="P85" s="8">
        <f t="shared" ref="P85:P98" si="17">1/2*(T84+U84)+$F$30/2</f>
        <v>112.58750000000001</v>
      </c>
      <c r="Q85" s="2">
        <f t="shared" si="14"/>
        <v>1755.3626435095421</v>
      </c>
      <c r="R85" s="2" t="str">
        <f t="shared" ref="R85:R98" si="18">IF(Q85&lt;S85,"&lt;","&gt;")</f>
        <v>&lt;</v>
      </c>
      <c r="S85" s="2">
        <f t="shared" si="15"/>
        <v>1755.6860042571634</v>
      </c>
      <c r="T85" s="2">
        <f t="shared" ref="T85:T98" si="19">IF(Q85&lt;=S85,T84,O85)</f>
        <v>0</v>
      </c>
      <c r="U85" s="2">
        <f t="shared" ref="U85:U98" si="20">IF(Q85&lt;S85,P85,U84)</f>
        <v>112.58750000000001</v>
      </c>
      <c r="W85" s="1">
        <v>3</v>
      </c>
      <c r="X85" s="1">
        <v>10</v>
      </c>
      <c r="Y85" s="1"/>
      <c r="Z85" s="1"/>
    </row>
    <row r="86" spans="1:26" x14ac:dyDescent="0.3">
      <c r="A86" s="6"/>
      <c r="B86" s="9"/>
      <c r="C86" s="9"/>
      <c r="D86" s="9"/>
      <c r="E86" s="9"/>
      <c r="F86" s="9"/>
      <c r="G86" s="9"/>
      <c r="H86" s="9"/>
      <c r="I86" s="7"/>
      <c r="J86" s="7"/>
      <c r="K86" s="7"/>
      <c r="L86" s="7"/>
      <c r="M86" s="7"/>
      <c r="N86" s="10">
        <v>4</v>
      </c>
      <c r="O86" s="8">
        <f t="shared" si="16"/>
        <v>56.243750000000006</v>
      </c>
      <c r="P86" s="8">
        <f t="shared" si="17"/>
        <v>56.34375</v>
      </c>
      <c r="Q86" s="2">
        <f t="shared" si="14"/>
        <v>1586.2361800051892</v>
      </c>
      <c r="R86" s="2" t="str">
        <f t="shared" si="18"/>
        <v>&lt;</v>
      </c>
      <c r="S86" s="2">
        <f t="shared" si="15"/>
        <v>1586.4951645666511</v>
      </c>
      <c r="T86" s="2">
        <f t="shared" si="19"/>
        <v>0</v>
      </c>
      <c r="U86" s="2">
        <f t="shared" si="20"/>
        <v>56.34375</v>
      </c>
      <c r="W86" s="1">
        <v>4</v>
      </c>
      <c r="X86" s="1">
        <v>10</v>
      </c>
      <c r="Y86" s="1"/>
      <c r="Z86" s="1"/>
    </row>
    <row r="87" spans="1:26" x14ac:dyDescent="0.3">
      <c r="A87" s="6"/>
      <c r="B87" s="9"/>
      <c r="C87" s="9"/>
      <c r="D87" s="9"/>
      <c r="E87" s="9"/>
      <c r="F87" s="9"/>
      <c r="G87" s="9"/>
      <c r="H87" s="9"/>
      <c r="I87" s="7"/>
      <c r="J87" s="7"/>
      <c r="K87" s="7"/>
      <c r="L87" s="7"/>
      <c r="M87" s="7"/>
      <c r="N87" s="10">
        <v>5</v>
      </c>
      <c r="O87" s="8">
        <f t="shared" si="16"/>
        <v>28.121874999999999</v>
      </c>
      <c r="P87" s="8">
        <f t="shared" si="17"/>
        <v>28.221875000000001</v>
      </c>
      <c r="Q87" s="2">
        <f t="shared" si="14"/>
        <v>1532.353195830601</v>
      </c>
      <c r="R87" s="2" t="str">
        <f t="shared" si="18"/>
        <v>&lt;</v>
      </c>
      <c r="S87" s="2">
        <f t="shared" si="15"/>
        <v>1532.4286759821355</v>
      </c>
      <c r="T87" s="2">
        <f t="shared" si="19"/>
        <v>0</v>
      </c>
      <c r="U87" s="2">
        <f t="shared" si="20"/>
        <v>28.221875000000001</v>
      </c>
      <c r="W87" s="1">
        <v>5</v>
      </c>
      <c r="X87" s="1">
        <v>17.3</v>
      </c>
      <c r="Y87" s="1"/>
      <c r="Z87" s="1"/>
    </row>
    <row r="88" spans="1:26" x14ac:dyDescent="0.3">
      <c r="A88" s="6"/>
      <c r="B88" s="9"/>
      <c r="C88" s="9"/>
      <c r="D88" s="9"/>
      <c r="E88" s="9"/>
      <c r="F88" s="9"/>
      <c r="G88" s="9"/>
      <c r="H88" s="9"/>
      <c r="I88" s="7"/>
      <c r="J88" s="7"/>
      <c r="K88" s="7"/>
      <c r="L88" s="7"/>
      <c r="M88" s="7"/>
      <c r="N88" s="10">
        <v>6</v>
      </c>
      <c r="O88" s="8">
        <f t="shared" si="16"/>
        <v>14.0609375</v>
      </c>
      <c r="P88" s="8">
        <f t="shared" si="17"/>
        <v>14.160937500000001</v>
      </c>
      <c r="Q88" s="2">
        <f t="shared" si="14"/>
        <v>1544.4578425851514</v>
      </c>
      <c r="R88" s="2" t="str">
        <f t="shared" si="18"/>
        <v>&gt;</v>
      </c>
      <c r="S88" s="2">
        <f t="shared" si="15"/>
        <v>1544.1197709350547</v>
      </c>
      <c r="T88" s="2">
        <f t="shared" si="19"/>
        <v>14.0609375</v>
      </c>
      <c r="U88" s="2">
        <f t="shared" si="20"/>
        <v>28.221875000000001</v>
      </c>
    </row>
    <row r="89" spans="1:26" x14ac:dyDescent="0.3">
      <c r="A89" s="6"/>
      <c r="B89" s="9"/>
      <c r="C89" s="9"/>
      <c r="D89" s="9"/>
      <c r="E89" s="9"/>
      <c r="F89" s="9"/>
      <c r="G89" s="9"/>
      <c r="H89" s="9"/>
      <c r="I89" s="7"/>
      <c r="J89" s="7"/>
      <c r="K89" s="7"/>
      <c r="L89" s="7"/>
      <c r="M89" s="7"/>
      <c r="N89" s="10">
        <v>7</v>
      </c>
      <c r="O89" s="8">
        <f t="shared" si="16"/>
        <v>21.091406249999999</v>
      </c>
      <c r="P89" s="8">
        <f t="shared" si="17"/>
        <v>21.19140625</v>
      </c>
      <c r="Q89" s="2">
        <f t="shared" si="14"/>
        <v>1531.4728354111962</v>
      </c>
      <c r="R89" s="2" t="str">
        <f t="shared" si="18"/>
        <v>&gt;</v>
      </c>
      <c r="S89" s="2">
        <f t="shared" si="15"/>
        <v>1531.4103727203351</v>
      </c>
      <c r="T89" s="2">
        <f t="shared" si="19"/>
        <v>21.091406249999999</v>
      </c>
      <c r="U89" s="2">
        <f t="shared" si="20"/>
        <v>28.221875000000001</v>
      </c>
    </row>
    <row r="90" spans="1:26" x14ac:dyDescent="0.3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0">
        <v>8</v>
      </c>
      <c r="O90" s="8">
        <f t="shared" si="16"/>
        <v>24.606640625000001</v>
      </c>
      <c r="P90" s="8">
        <f t="shared" si="17"/>
        <v>24.706640625000002</v>
      </c>
      <c r="Q90" s="2">
        <f t="shared" si="14"/>
        <v>1530.7079949332021</v>
      </c>
      <c r="R90" s="2" t="str">
        <f t="shared" si="18"/>
        <v>&lt;</v>
      </c>
      <c r="S90" s="2">
        <f t="shared" si="15"/>
        <v>1530.724961396495</v>
      </c>
      <c r="T90" s="2">
        <f t="shared" si="19"/>
        <v>21.091406249999999</v>
      </c>
      <c r="U90" s="2">
        <f t="shared" si="20"/>
        <v>24.706640625000002</v>
      </c>
    </row>
    <row r="91" spans="1:26" x14ac:dyDescent="0.3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10">
        <v>9</v>
      </c>
      <c r="O91" s="8">
        <f t="shared" si="16"/>
        <v>22.849023437499998</v>
      </c>
      <c r="P91" s="8">
        <f t="shared" si="17"/>
        <v>22.949023437499999</v>
      </c>
      <c r="Q91" s="2">
        <f t="shared" si="14"/>
        <v>1530.7408031957871</v>
      </c>
      <c r="R91" s="2" t="str">
        <f t="shared" si="18"/>
        <v>&gt;</v>
      </c>
      <c r="S91" s="2">
        <f t="shared" si="15"/>
        <v>1530.7212346670096</v>
      </c>
      <c r="T91" s="2">
        <f t="shared" si="19"/>
        <v>22.849023437499998</v>
      </c>
      <c r="U91" s="2">
        <f t="shared" si="20"/>
        <v>24.706640625000002</v>
      </c>
    </row>
    <row r="92" spans="1:26" x14ac:dyDescent="0.3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0">
        <v>10</v>
      </c>
      <c r="O92" s="8">
        <f t="shared" si="16"/>
        <v>23.727832031249999</v>
      </c>
      <c r="P92" s="8">
        <f t="shared" si="17"/>
        <v>23.827832031250001</v>
      </c>
      <c r="Q92" s="2">
        <f t="shared" si="14"/>
        <v>1530.6438281581109</v>
      </c>
      <c r="R92" s="2" t="str">
        <f t="shared" si="18"/>
        <v>&gt;</v>
      </c>
      <c r="S92" s="2">
        <f t="shared" si="15"/>
        <v>1530.6432398734723</v>
      </c>
      <c r="T92" s="2">
        <f t="shared" si="19"/>
        <v>23.727832031249999</v>
      </c>
      <c r="U92" s="2">
        <f t="shared" si="20"/>
        <v>24.706640625000002</v>
      </c>
    </row>
    <row r="93" spans="1:26" ht="18" x14ac:dyDescent="0.35">
      <c r="A93" s="6"/>
      <c r="B93" s="7"/>
      <c r="C93" s="7"/>
      <c r="D93" s="7"/>
      <c r="E93" s="7"/>
      <c r="F93" s="7"/>
      <c r="G93" s="11"/>
      <c r="H93" s="11"/>
      <c r="I93" s="11"/>
      <c r="J93" s="11"/>
      <c r="K93" s="7"/>
      <c r="L93" s="7"/>
      <c r="M93" s="7"/>
      <c r="N93" s="10">
        <v>11</v>
      </c>
      <c r="O93" s="8">
        <f t="shared" si="16"/>
        <v>24.167236328125</v>
      </c>
      <c r="P93" s="8">
        <f t="shared" si="17"/>
        <v>24.267236328125001</v>
      </c>
      <c r="Q93" s="2">
        <f t="shared" si="14"/>
        <v>1530.6565459495723</v>
      </c>
      <c r="R93" s="2" t="str">
        <f t="shared" si="18"/>
        <v>&lt;</v>
      </c>
      <c r="S93" s="2">
        <f t="shared" si="15"/>
        <v>1530.6649041034655</v>
      </c>
      <c r="T93" s="2">
        <f t="shared" si="19"/>
        <v>23.727832031249999</v>
      </c>
      <c r="U93" s="2">
        <f t="shared" si="20"/>
        <v>24.267236328125001</v>
      </c>
    </row>
    <row r="94" spans="1:26" x14ac:dyDescent="0.3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0">
        <v>12</v>
      </c>
      <c r="O94" s="8">
        <f t="shared" si="16"/>
        <v>23.947534179687498</v>
      </c>
      <c r="P94" s="8">
        <f t="shared" si="17"/>
        <v>24.047534179687499</v>
      </c>
      <c r="Q94" s="2">
        <f t="shared" si="14"/>
        <v>1530.6452516569093</v>
      </c>
      <c r="R94" s="2" t="str">
        <f t="shared" si="18"/>
        <v>&lt;</v>
      </c>
      <c r="S94" s="2">
        <f t="shared" si="15"/>
        <v>1530.6491799519624</v>
      </c>
      <c r="T94" s="2">
        <f t="shared" si="19"/>
        <v>23.727832031249999</v>
      </c>
      <c r="U94" s="2">
        <f t="shared" si="20"/>
        <v>24.047534179687499</v>
      </c>
    </row>
    <row r="95" spans="1:26" x14ac:dyDescent="0.3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0">
        <v>13</v>
      </c>
      <c r="O95" s="12">
        <f t="shared" si="16"/>
        <v>23.837683105468749</v>
      </c>
      <c r="P95" s="12">
        <f t="shared" si="17"/>
        <v>23.93768310546875</v>
      </c>
      <c r="Q95" s="2">
        <f t="shared" si="14"/>
        <v>1530.6432940415266</v>
      </c>
      <c r="R95" s="2" t="str">
        <f t="shared" si="18"/>
        <v>&lt;</v>
      </c>
      <c r="S95" s="2">
        <f t="shared" si="15"/>
        <v>1530.6449750275119</v>
      </c>
      <c r="T95" s="2">
        <f t="shared" si="19"/>
        <v>23.727832031249999</v>
      </c>
      <c r="U95" s="2">
        <f t="shared" si="20"/>
        <v>23.93768310546875</v>
      </c>
    </row>
    <row r="96" spans="1:26" x14ac:dyDescent="0.3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0">
        <v>14</v>
      </c>
      <c r="O96" s="12">
        <f t="shared" si="16"/>
        <v>23.782757568359376</v>
      </c>
      <c r="P96" s="12">
        <f t="shared" si="17"/>
        <v>23.882757568359377</v>
      </c>
      <c r="Q96" s="2">
        <f t="shared" si="14"/>
        <v>1530.6432481141337</v>
      </c>
      <c r="R96" s="2" t="str">
        <f t="shared" si="18"/>
        <v>&lt;</v>
      </c>
      <c r="S96" s="2">
        <f t="shared" si="15"/>
        <v>1530.6437972278356</v>
      </c>
      <c r="T96" s="2">
        <f t="shared" si="19"/>
        <v>23.727832031249999</v>
      </c>
      <c r="U96" s="2">
        <f t="shared" si="20"/>
        <v>23.882757568359377</v>
      </c>
    </row>
    <row r="97" spans="1:26" x14ac:dyDescent="0.3">
      <c r="A97" s="6"/>
      <c r="B97" s="9"/>
      <c r="C97" s="9"/>
      <c r="D97" s="9"/>
      <c r="E97" s="7"/>
      <c r="F97" s="9"/>
      <c r="G97" s="7"/>
      <c r="H97" s="7"/>
      <c r="I97" s="7"/>
      <c r="J97" s="7"/>
      <c r="K97" s="7"/>
      <c r="L97" s="7"/>
      <c r="M97" s="7"/>
      <c r="N97" s="10">
        <v>15</v>
      </c>
      <c r="O97" s="12">
        <f t="shared" si="16"/>
        <v>23.755294799804687</v>
      </c>
      <c r="P97" s="12">
        <f t="shared" si="17"/>
        <v>23.855294799804689</v>
      </c>
      <c r="Q97" s="2">
        <f t="shared" si="14"/>
        <v>1530.643459698721</v>
      </c>
      <c r="R97" s="2" t="str">
        <f t="shared" si="18"/>
        <v>&gt;</v>
      </c>
      <c r="S97" s="2">
        <f t="shared" si="15"/>
        <v>1530.6434408062548</v>
      </c>
      <c r="T97" s="2">
        <f t="shared" si="19"/>
        <v>23.755294799804687</v>
      </c>
      <c r="U97" s="2">
        <f t="shared" si="20"/>
        <v>23.882757568359377</v>
      </c>
    </row>
    <row r="98" spans="1:26" x14ac:dyDescent="0.3">
      <c r="A98" s="6"/>
      <c r="B98" s="9"/>
      <c r="C98" s="9"/>
      <c r="D98" s="9"/>
      <c r="E98" s="7"/>
      <c r="F98" s="9"/>
      <c r="G98" s="7"/>
      <c r="H98" s="7"/>
      <c r="I98" s="7"/>
      <c r="J98" s="7"/>
      <c r="K98" s="7"/>
      <c r="L98" s="7"/>
      <c r="M98" s="7"/>
      <c r="N98" s="10">
        <v>16</v>
      </c>
      <c r="O98" s="12">
        <f t="shared" si="16"/>
        <v>23.769026184082033</v>
      </c>
      <c r="P98" s="12">
        <f t="shared" si="17"/>
        <v>23.869026184082035</v>
      </c>
      <c r="Q98" s="2">
        <f t="shared" si="14"/>
        <v>1530.6433343209981</v>
      </c>
      <c r="R98" s="2" t="str">
        <f t="shared" si="18"/>
        <v>&lt;</v>
      </c>
      <c r="S98" s="2">
        <f t="shared" si="15"/>
        <v>1530.6435996045852</v>
      </c>
      <c r="T98" s="3">
        <f t="shared" si="19"/>
        <v>23.755294799804687</v>
      </c>
      <c r="U98" s="3">
        <f t="shared" si="20"/>
        <v>23.869026184082035</v>
      </c>
    </row>
    <row r="99" spans="1:26" x14ac:dyDescent="0.3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"/>
      <c r="O99" s="2"/>
      <c r="P99" s="2"/>
      <c r="Q99" s="2"/>
      <c r="R99" s="2"/>
      <c r="S99" s="2"/>
      <c r="T99" s="3"/>
      <c r="U99" s="3"/>
    </row>
    <row r="100" spans="1:26" x14ac:dyDescent="0.3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"/>
      <c r="O100" s="2"/>
      <c r="P100" s="2"/>
      <c r="Q100" s="2"/>
      <c r="R100" s="2"/>
      <c r="S100" s="2"/>
      <c r="T100" s="3"/>
      <c r="U100" s="3"/>
    </row>
    <row r="101" spans="1:26" x14ac:dyDescent="0.3">
      <c r="A101" s="6"/>
      <c r="B101" s="7"/>
      <c r="C101" s="7"/>
      <c r="D101" s="7"/>
      <c r="E101" s="7"/>
      <c r="F101" s="7"/>
      <c r="G101" s="7"/>
      <c r="H101" s="7"/>
      <c r="I101" s="9"/>
      <c r="J101" s="9"/>
      <c r="K101" s="9"/>
      <c r="L101" s="9"/>
      <c r="M101" s="7"/>
      <c r="N101" s="1"/>
      <c r="O101" s="1"/>
      <c r="P101" s="1"/>
      <c r="Q101" s="1"/>
      <c r="R101" s="1">
        <v>0.1</v>
      </c>
      <c r="S101" s="1"/>
      <c r="T101" s="1"/>
      <c r="U101" s="1"/>
    </row>
    <row r="102" spans="1:26" x14ac:dyDescent="0.3">
      <c r="A102" s="6"/>
      <c r="B102" s="7"/>
      <c r="C102" s="7"/>
      <c r="D102" s="7"/>
      <c r="E102" s="7"/>
      <c r="F102" s="7"/>
      <c r="G102" s="7"/>
      <c r="H102" s="7"/>
      <c r="I102" s="9"/>
      <c r="J102" s="9"/>
      <c r="K102" s="9"/>
      <c r="L102" s="9"/>
      <c r="M102" s="7"/>
      <c r="N102" s="1" t="s">
        <v>0</v>
      </c>
      <c r="O102" s="1" t="s">
        <v>1</v>
      </c>
      <c r="P102" s="1" t="s">
        <v>2</v>
      </c>
      <c r="Q102" s="1" t="s">
        <v>3</v>
      </c>
      <c r="R102" s="1" t="s">
        <v>4</v>
      </c>
      <c r="S102" s="1" t="s">
        <v>5</v>
      </c>
      <c r="T102" s="1" t="s">
        <v>6</v>
      </c>
      <c r="U102" s="1" t="s">
        <v>7</v>
      </c>
      <c r="W102" s="1"/>
      <c r="X102" s="1" t="s">
        <v>9</v>
      </c>
      <c r="Y102" s="1"/>
      <c r="Z102" s="1" t="s">
        <v>10</v>
      </c>
    </row>
    <row r="103" spans="1:26" x14ac:dyDescent="0.3">
      <c r="A103" s="6"/>
      <c r="B103" s="7"/>
      <c r="C103" s="7"/>
      <c r="D103" s="7"/>
      <c r="E103" s="7"/>
      <c r="F103" s="7"/>
      <c r="G103" s="7"/>
      <c r="H103" s="7"/>
      <c r="I103" s="9"/>
      <c r="J103" s="9"/>
      <c r="K103" s="9"/>
      <c r="L103" s="9"/>
      <c r="M103" s="7"/>
      <c r="N103" s="1">
        <v>0</v>
      </c>
      <c r="O103" s="1" t="s">
        <v>8</v>
      </c>
      <c r="P103" s="1" t="s">
        <v>8</v>
      </c>
      <c r="Q103" s="1" t="s">
        <v>8</v>
      </c>
      <c r="R103" s="1" t="s">
        <v>8</v>
      </c>
      <c r="S103" s="1" t="s">
        <v>8</v>
      </c>
      <c r="T103" s="1">
        <v>0</v>
      </c>
      <c r="U103" s="1">
        <v>900</v>
      </c>
      <c r="W103" s="1">
        <v>1</v>
      </c>
      <c r="X103" s="1">
        <v>47.44</v>
      </c>
      <c r="Y103" s="1"/>
      <c r="Z103" s="1">
        <f>4500/X103+2*X103+4000/X104+3.5*X104+8800/X105+3*X105+1400/X106+2*X106+300/X107+X107</f>
        <v>1531.0208967742312</v>
      </c>
    </row>
    <row r="104" spans="1:26" x14ac:dyDescent="0.3">
      <c r="A104" s="6"/>
      <c r="B104" s="8"/>
      <c r="C104" s="8"/>
      <c r="D104" s="8"/>
      <c r="E104" s="8"/>
      <c r="F104" s="8"/>
      <c r="G104" s="8"/>
      <c r="H104" s="8"/>
      <c r="I104" s="9"/>
      <c r="J104" s="9"/>
      <c r="K104" s="9"/>
      <c r="L104" s="9"/>
      <c r="M104" s="7"/>
      <c r="N104" s="1">
        <v>1</v>
      </c>
      <c r="O104" s="3">
        <f>1/2 *(T103 +U103)-$F$30/2</f>
        <v>449.95</v>
      </c>
      <c r="P104" s="3">
        <f>1/2*(T103+U103)+$F$30/2</f>
        <v>450.05</v>
      </c>
      <c r="Q104" s="2">
        <f>651.021 + 3*O104 + 8800/(O104 +10)</f>
        <v>2020.0035144037395</v>
      </c>
      <c r="R104" s="2" t="str">
        <f>IF(Q104&lt;S104,"&lt;","&gt;")</f>
        <v>&lt;</v>
      </c>
      <c r="S104" s="2">
        <f>651.021 + 3*P104 + 8800/(P104 +10)</f>
        <v>2020.2993556135202</v>
      </c>
      <c r="T104" s="2">
        <f>IF(Q104&lt;=S104,T103,O104)</f>
        <v>0</v>
      </c>
      <c r="U104" s="2">
        <f>IF(Q104&lt;S104,P104,U103)</f>
        <v>450.05</v>
      </c>
      <c r="W104" s="1">
        <v>2</v>
      </c>
      <c r="X104" s="1">
        <v>33.799999999999997</v>
      </c>
      <c r="Y104" s="1"/>
      <c r="Z104" s="1"/>
    </row>
    <row r="105" spans="1:26" x14ac:dyDescent="0.3">
      <c r="A105" s="6"/>
      <c r="B105" s="8"/>
      <c r="C105" s="8"/>
      <c r="D105" s="8"/>
      <c r="E105" s="8"/>
      <c r="F105" s="8"/>
      <c r="G105" s="8"/>
      <c r="H105" s="8"/>
      <c r="I105" s="9"/>
      <c r="J105" s="9"/>
      <c r="K105" s="9"/>
      <c r="L105" s="9"/>
      <c r="M105" s="7"/>
      <c r="N105" s="1">
        <v>2</v>
      </c>
      <c r="O105" s="3">
        <f>1/2 *(T104 +U104)-$F$30/2</f>
        <v>224.97499999999999</v>
      </c>
      <c r="P105" s="3">
        <f>1/2*(T104+U104)+$F$30/2</f>
        <v>225.07500000000002</v>
      </c>
      <c r="Q105" s="2">
        <f t="shared" ref="Q105:Q118" si="21">651.021 + 3*O105 + 8800/(O105 +10)</f>
        <v>1363.3967926375146</v>
      </c>
      <c r="R105" s="2" t="str">
        <f>IF(Q105&lt;S105,"&lt;","&gt;")</f>
        <v>&lt;</v>
      </c>
      <c r="S105" s="2">
        <f t="shared" ref="S105:S118" si="22">651.021 + 3*P105 + 8800/(P105 +10)</f>
        <v>1363.6808612145062</v>
      </c>
      <c r="T105" s="2">
        <f>IF(Q105&lt;=S105,T104,O105)</f>
        <v>0</v>
      </c>
      <c r="U105" s="2">
        <f>IF(Q105&lt;S105,P105,U104)</f>
        <v>225.07500000000002</v>
      </c>
      <c r="W105" s="1">
        <v>3</v>
      </c>
      <c r="X105" s="1">
        <v>10</v>
      </c>
      <c r="Y105" s="1"/>
      <c r="Z105" s="1"/>
    </row>
    <row r="106" spans="1:26" x14ac:dyDescent="0.3">
      <c r="A106" s="6"/>
      <c r="B106" s="8"/>
      <c r="C106" s="8"/>
      <c r="D106" s="8"/>
      <c r="E106" s="8"/>
      <c r="F106" s="8"/>
      <c r="G106" s="8"/>
      <c r="H106" s="8"/>
      <c r="I106" s="9"/>
      <c r="J106" s="9"/>
      <c r="K106" s="9"/>
      <c r="L106" s="9"/>
      <c r="M106" s="7"/>
      <c r="N106" s="1">
        <v>3</v>
      </c>
      <c r="O106" s="3">
        <f t="shared" ref="O106:O118" si="23">1/2 *(T105 +U105)-$F$30/2</f>
        <v>112.48750000000001</v>
      </c>
      <c r="P106" s="3">
        <f t="shared" ref="P106:P118" si="24">1/2*(T105+U105)+$F$30/2</f>
        <v>112.58750000000001</v>
      </c>
      <c r="Q106" s="2">
        <f t="shared" si="21"/>
        <v>1060.327565720992</v>
      </c>
      <c r="R106" s="2" t="str">
        <f t="shared" ref="R106:R118" si="25">IF(Q106&lt;S106,"&lt;","&gt;")</f>
        <v>&lt;</v>
      </c>
      <c r="S106" s="2">
        <f t="shared" si="22"/>
        <v>1060.5689593657592</v>
      </c>
      <c r="T106" s="2">
        <f t="shared" ref="T106:T118" si="26">IF(Q106&lt;=S106,T105,O106)</f>
        <v>0</v>
      </c>
      <c r="U106" s="2">
        <f t="shared" ref="U106:U118" si="27">IF(Q106&lt;S106,P106,U105)</f>
        <v>112.58750000000001</v>
      </c>
      <c r="W106" s="1">
        <v>4</v>
      </c>
      <c r="X106" s="1">
        <v>10</v>
      </c>
      <c r="Y106" s="1"/>
      <c r="Z106" s="1"/>
    </row>
    <row r="107" spans="1:26" x14ac:dyDescent="0.3">
      <c r="A107" s="6"/>
      <c r="B107" s="8"/>
      <c r="C107" s="8"/>
      <c r="D107" s="8"/>
      <c r="E107" s="8"/>
      <c r="F107" s="8"/>
      <c r="G107" s="8"/>
      <c r="H107" s="8"/>
      <c r="I107" s="9"/>
      <c r="J107" s="9"/>
      <c r="K107" s="9"/>
      <c r="L107" s="9"/>
      <c r="M107" s="7"/>
      <c r="N107" s="1">
        <v>4</v>
      </c>
      <c r="O107" s="3">
        <f t="shared" si="23"/>
        <v>56.243750000000006</v>
      </c>
      <c r="P107" s="3">
        <f t="shared" si="24"/>
        <v>56.34375</v>
      </c>
      <c r="Q107" s="2">
        <f t="shared" si="21"/>
        <v>952.59497101141619</v>
      </c>
      <c r="R107" s="2" t="str">
        <f t="shared" si="25"/>
        <v>&lt;</v>
      </c>
      <c r="S107" s="2">
        <f t="shared" si="22"/>
        <v>952.6947370466321</v>
      </c>
      <c r="T107" s="2">
        <f t="shared" si="26"/>
        <v>0</v>
      </c>
      <c r="U107" s="2">
        <f t="shared" si="27"/>
        <v>56.34375</v>
      </c>
      <c r="W107" s="1">
        <v>5</v>
      </c>
      <c r="X107" s="1">
        <v>17.3</v>
      </c>
      <c r="Y107" s="1"/>
      <c r="Z107" s="1"/>
    </row>
    <row r="108" spans="1:26" x14ac:dyDescent="0.3">
      <c r="A108" s="6"/>
      <c r="B108" s="8"/>
      <c r="C108" s="8"/>
      <c r="D108" s="8"/>
      <c r="E108" s="8"/>
      <c r="F108" s="8"/>
      <c r="G108" s="8"/>
      <c r="H108" s="8"/>
      <c r="I108" s="9"/>
      <c r="J108" s="9"/>
      <c r="K108" s="9"/>
      <c r="L108" s="9"/>
      <c r="M108" s="7"/>
      <c r="N108" s="1">
        <v>5</v>
      </c>
      <c r="O108" s="3">
        <f t="shared" si="23"/>
        <v>28.121874999999999</v>
      </c>
      <c r="P108" s="3">
        <f t="shared" si="24"/>
        <v>28.221875000000001</v>
      </c>
      <c r="Q108" s="2">
        <f t="shared" si="21"/>
        <v>966.22521832732184</v>
      </c>
      <c r="R108" s="2" t="str">
        <f t="shared" si="25"/>
        <v>&gt;</v>
      </c>
      <c r="S108" s="2">
        <f t="shared" si="22"/>
        <v>965.92127466069815</v>
      </c>
      <c r="T108" s="2">
        <f t="shared" si="26"/>
        <v>28.121874999999999</v>
      </c>
      <c r="U108" s="2">
        <f t="shared" si="27"/>
        <v>56.34375</v>
      </c>
    </row>
    <row r="109" spans="1:26" x14ac:dyDescent="0.3">
      <c r="A109" s="6"/>
      <c r="B109" s="8"/>
      <c r="C109" s="8"/>
      <c r="D109" s="8"/>
      <c r="E109" s="8"/>
      <c r="F109" s="8"/>
      <c r="G109" s="8"/>
      <c r="H109" s="8"/>
      <c r="I109" s="9"/>
      <c r="J109" s="9"/>
      <c r="K109" s="9"/>
      <c r="L109" s="9"/>
      <c r="M109" s="7"/>
      <c r="N109" s="1">
        <v>6</v>
      </c>
      <c r="O109" s="3">
        <f t="shared" si="23"/>
        <v>42.182812500000004</v>
      </c>
      <c r="P109" s="3">
        <f t="shared" si="24"/>
        <v>42.282812499999999</v>
      </c>
      <c r="Q109" s="2">
        <f t="shared" si="21"/>
        <v>946.20733910792876</v>
      </c>
      <c r="R109" s="2" t="str">
        <f t="shared" si="25"/>
        <v>&gt;</v>
      </c>
      <c r="S109" s="2">
        <f t="shared" si="22"/>
        <v>946.18478970106992</v>
      </c>
      <c r="T109" s="2">
        <f t="shared" si="26"/>
        <v>42.182812500000004</v>
      </c>
      <c r="U109" s="2">
        <f t="shared" si="27"/>
        <v>56.34375</v>
      </c>
    </row>
    <row r="110" spans="1:26" x14ac:dyDescent="0.3">
      <c r="A110" s="6"/>
      <c r="B110" s="8"/>
      <c r="C110" s="8"/>
      <c r="D110" s="8"/>
      <c r="E110" s="8"/>
      <c r="F110" s="8"/>
      <c r="G110" s="8"/>
      <c r="H110" s="8"/>
      <c r="I110" s="9"/>
      <c r="J110" s="9"/>
      <c r="K110" s="9"/>
      <c r="L110" s="9"/>
      <c r="M110" s="7"/>
      <c r="N110" s="1">
        <v>7</v>
      </c>
      <c r="O110" s="3">
        <f t="shared" si="23"/>
        <v>49.213281250000009</v>
      </c>
      <c r="P110" s="3">
        <f t="shared" si="24"/>
        <v>49.313281250000003</v>
      </c>
      <c r="Q110" s="2">
        <f t="shared" si="21"/>
        <v>947.2761512322212</v>
      </c>
      <c r="R110" s="2" t="str">
        <f t="shared" si="25"/>
        <v>&lt;</v>
      </c>
      <c r="S110" s="2">
        <f t="shared" si="22"/>
        <v>947.32559131654943</v>
      </c>
      <c r="T110" s="2">
        <f t="shared" si="26"/>
        <v>42.182812500000004</v>
      </c>
      <c r="U110" s="2">
        <f t="shared" si="27"/>
        <v>49.313281250000003</v>
      </c>
    </row>
    <row r="111" spans="1:26" x14ac:dyDescent="0.3">
      <c r="A111" s="6"/>
      <c r="B111" s="8"/>
      <c r="C111" s="8"/>
      <c r="D111" s="8"/>
      <c r="E111" s="8"/>
      <c r="F111" s="8"/>
      <c r="G111" s="8"/>
      <c r="H111" s="8"/>
      <c r="I111" s="9"/>
      <c r="J111" s="9"/>
      <c r="K111" s="9"/>
      <c r="L111" s="9"/>
      <c r="M111" s="7"/>
      <c r="N111" s="1">
        <v>8</v>
      </c>
      <c r="O111" s="3">
        <f t="shared" si="23"/>
        <v>45.698046875000003</v>
      </c>
      <c r="P111" s="3">
        <f t="shared" si="24"/>
        <v>45.798046874999997</v>
      </c>
      <c r="Q111" s="2">
        <f t="shared" si="21"/>
        <v>946.10990873148933</v>
      </c>
      <c r="R111" s="2" t="str">
        <f t="shared" si="25"/>
        <v>&lt;</v>
      </c>
      <c r="S111" s="2">
        <f t="shared" si="22"/>
        <v>946.12675407473148</v>
      </c>
      <c r="T111" s="2">
        <f t="shared" si="26"/>
        <v>42.182812500000004</v>
      </c>
      <c r="U111" s="2">
        <f t="shared" si="27"/>
        <v>45.798046874999997</v>
      </c>
    </row>
    <row r="112" spans="1:26" x14ac:dyDescent="0.3">
      <c r="A112" s="6"/>
      <c r="B112" s="8"/>
      <c r="C112" s="8"/>
      <c r="D112" s="8"/>
      <c r="E112" s="8"/>
      <c r="F112" s="8"/>
      <c r="G112" s="8"/>
      <c r="H112" s="8"/>
      <c r="I112" s="9"/>
      <c r="J112" s="9"/>
      <c r="K112" s="9"/>
      <c r="L112" s="9"/>
      <c r="M112" s="7"/>
      <c r="N112" s="1">
        <v>9</v>
      </c>
      <c r="O112" s="3">
        <f t="shared" si="23"/>
        <v>43.9404296875</v>
      </c>
      <c r="P112" s="3">
        <f t="shared" si="24"/>
        <v>44.040429687499994</v>
      </c>
      <c r="Q112" s="2">
        <f t="shared" si="21"/>
        <v>945.98522379591168</v>
      </c>
      <c r="R112" s="2" t="str">
        <f t="shared" si="25"/>
        <v>&gt;</v>
      </c>
      <c r="S112" s="2">
        <f t="shared" si="22"/>
        <v>945.98333327491321</v>
      </c>
      <c r="T112" s="2">
        <f t="shared" si="26"/>
        <v>43.9404296875</v>
      </c>
      <c r="U112" s="2">
        <f t="shared" si="27"/>
        <v>45.798046874999997</v>
      </c>
    </row>
    <row r="113" spans="1:26" x14ac:dyDescent="0.3">
      <c r="A113" s="6"/>
      <c r="B113" s="8"/>
      <c r="C113" s="8"/>
      <c r="D113" s="8"/>
      <c r="E113" s="8"/>
      <c r="F113" s="8"/>
      <c r="G113" s="8"/>
      <c r="H113" s="8"/>
      <c r="I113" s="9"/>
      <c r="J113" s="9"/>
      <c r="K113" s="9"/>
      <c r="L113" s="9"/>
      <c r="M113" s="7"/>
      <c r="N113" s="1">
        <v>10</v>
      </c>
      <c r="O113" s="3">
        <f t="shared" si="23"/>
        <v>44.819238281250001</v>
      </c>
      <c r="P113" s="3">
        <f t="shared" si="24"/>
        <v>44.919238281249996</v>
      </c>
      <c r="Q113" s="2">
        <f t="shared" si="21"/>
        <v>946.00630106907499</v>
      </c>
      <c r="R113" s="2" t="str">
        <f t="shared" si="25"/>
        <v>&lt;</v>
      </c>
      <c r="S113" s="2">
        <f t="shared" si="22"/>
        <v>946.01400352226051</v>
      </c>
      <c r="T113" s="2">
        <f t="shared" si="26"/>
        <v>43.9404296875</v>
      </c>
      <c r="U113" s="2">
        <f t="shared" si="27"/>
        <v>44.919238281249996</v>
      </c>
    </row>
    <row r="114" spans="1:26" x14ac:dyDescent="0.3">
      <c r="A114" s="6"/>
      <c r="B114" s="8"/>
      <c r="C114" s="8"/>
      <c r="D114" s="8"/>
      <c r="E114" s="8"/>
      <c r="F114" s="8"/>
      <c r="G114" s="8"/>
      <c r="H114" s="8"/>
      <c r="I114" s="9"/>
      <c r="J114" s="9"/>
      <c r="K114" s="9"/>
      <c r="L114" s="9"/>
      <c r="M114" s="7"/>
      <c r="N114" s="1">
        <v>11</v>
      </c>
      <c r="O114" s="3">
        <f t="shared" si="23"/>
        <v>44.379833984374997</v>
      </c>
      <c r="P114" s="3">
        <f t="shared" si="24"/>
        <v>44.479833984374991</v>
      </c>
      <c r="Q114" s="2">
        <f t="shared" si="21"/>
        <v>945.98519605808508</v>
      </c>
      <c r="R114" s="2" t="str">
        <f t="shared" si="25"/>
        <v>&lt;</v>
      </c>
      <c r="S114" s="2">
        <f t="shared" si="22"/>
        <v>945.98816010501787</v>
      </c>
      <c r="T114" s="2">
        <f t="shared" si="26"/>
        <v>43.9404296875</v>
      </c>
      <c r="U114" s="2">
        <f t="shared" si="27"/>
        <v>44.479833984374991</v>
      </c>
    </row>
    <row r="115" spans="1:26" x14ac:dyDescent="0.3">
      <c r="A115" s="6"/>
      <c r="B115" s="8"/>
      <c r="C115" s="8"/>
      <c r="D115" s="8"/>
      <c r="E115" s="8"/>
      <c r="F115" s="8"/>
      <c r="G115" s="8"/>
      <c r="H115" s="8"/>
      <c r="I115" s="9"/>
      <c r="J115" s="9"/>
      <c r="K115" s="9"/>
      <c r="L115" s="9"/>
      <c r="M115" s="7"/>
      <c r="N115" s="1">
        <v>12</v>
      </c>
      <c r="O115" s="3">
        <f t="shared" si="23"/>
        <v>44.160131835937499</v>
      </c>
      <c r="P115" s="3">
        <f t="shared" si="24"/>
        <v>44.260131835937493</v>
      </c>
      <c r="Q115" s="2">
        <f t="shared" si="21"/>
        <v>945.9825361862928</v>
      </c>
      <c r="R115" s="2" t="str">
        <f t="shared" si="25"/>
        <v>&lt;</v>
      </c>
      <c r="S115" s="2">
        <f t="shared" si="22"/>
        <v>945.98308770509527</v>
      </c>
      <c r="T115" s="2">
        <f t="shared" si="26"/>
        <v>43.9404296875</v>
      </c>
      <c r="U115" s="2">
        <f t="shared" si="27"/>
        <v>44.260131835937493</v>
      </c>
    </row>
    <row r="116" spans="1:26" x14ac:dyDescent="0.3">
      <c r="A116" s="6"/>
      <c r="B116" s="8"/>
      <c r="C116" s="8"/>
      <c r="D116" s="8"/>
      <c r="E116" s="8"/>
      <c r="F116" s="8"/>
      <c r="G116" s="8"/>
      <c r="H116" s="8"/>
      <c r="I116" s="7"/>
      <c r="J116" s="7"/>
      <c r="K116" s="7"/>
      <c r="L116" s="7"/>
      <c r="M116" s="7"/>
      <c r="N116" s="1">
        <v>13</v>
      </c>
      <c r="O116" s="2">
        <f t="shared" si="23"/>
        <v>44.050280761718753</v>
      </c>
      <c r="P116" s="2">
        <f t="shared" si="24"/>
        <v>44.150280761718747</v>
      </c>
      <c r="Q116" s="2">
        <f t="shared" si="21"/>
        <v>945.9832074803694</v>
      </c>
      <c r="R116" s="2" t="str">
        <f t="shared" si="25"/>
        <v>&gt;</v>
      </c>
      <c r="S116" s="2">
        <f t="shared" si="22"/>
        <v>945.98254169820734</v>
      </c>
      <c r="T116" s="2">
        <f t="shared" si="26"/>
        <v>44.050280761718753</v>
      </c>
      <c r="U116" s="2">
        <f t="shared" si="27"/>
        <v>44.260131835937493</v>
      </c>
    </row>
    <row r="117" spans="1:26" x14ac:dyDescent="0.3">
      <c r="A117" s="6"/>
      <c r="B117" s="8"/>
      <c r="C117" s="8"/>
      <c r="D117" s="8"/>
      <c r="E117" s="8"/>
      <c r="F117" s="8"/>
      <c r="G117" s="8"/>
      <c r="H117" s="8"/>
      <c r="I117" s="7"/>
      <c r="J117" s="7"/>
      <c r="K117" s="7"/>
      <c r="L117" s="7"/>
      <c r="M117" s="7"/>
      <c r="N117" s="1">
        <v>14</v>
      </c>
      <c r="O117" s="2">
        <f t="shared" si="23"/>
        <v>44.105206298828122</v>
      </c>
      <c r="P117" s="2">
        <f t="shared" si="24"/>
        <v>44.205206298828116</v>
      </c>
      <c r="Q117" s="2">
        <f t="shared" si="21"/>
        <v>945.98270421767825</v>
      </c>
      <c r="R117" s="2" t="str">
        <f t="shared" si="25"/>
        <v>&gt;</v>
      </c>
      <c r="S117" s="2">
        <f t="shared" si="22"/>
        <v>945.9826480119616</v>
      </c>
      <c r="T117" s="2">
        <f t="shared" si="26"/>
        <v>44.105206298828122</v>
      </c>
      <c r="U117" s="2">
        <f t="shared" si="27"/>
        <v>44.260131835937493</v>
      </c>
    </row>
    <row r="118" spans="1:26" x14ac:dyDescent="0.3">
      <c r="A118" s="6"/>
      <c r="B118" s="8"/>
      <c r="C118" s="8"/>
      <c r="D118" s="8"/>
      <c r="E118" s="8"/>
      <c r="F118" s="8"/>
      <c r="G118" s="8"/>
      <c r="H118" s="8"/>
      <c r="I118" s="7"/>
      <c r="J118" s="7"/>
      <c r="K118" s="7"/>
      <c r="L118" s="7"/>
      <c r="M118" s="7"/>
      <c r="N118" s="1">
        <v>15</v>
      </c>
      <c r="O118" s="2">
        <f t="shared" si="23"/>
        <v>44.132669067382807</v>
      </c>
      <c r="P118" s="2">
        <f t="shared" si="24"/>
        <v>44.232669067382801</v>
      </c>
      <c r="Q118" s="2">
        <f t="shared" si="21"/>
        <v>945.98257836184882</v>
      </c>
      <c r="R118" s="2" t="str">
        <f t="shared" si="25"/>
        <v>&lt;</v>
      </c>
      <c r="S118" s="2">
        <f t="shared" si="22"/>
        <v>945.98282624941316</v>
      </c>
      <c r="T118" s="2">
        <f t="shared" si="26"/>
        <v>44.105206298828122</v>
      </c>
      <c r="U118" s="2">
        <f t="shared" si="27"/>
        <v>44.232669067382801</v>
      </c>
    </row>
    <row r="119" spans="1:26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1"/>
      <c r="O119" s="2"/>
      <c r="P119" s="2"/>
      <c r="Q119" s="2"/>
      <c r="R119" s="2"/>
      <c r="S119" s="2"/>
      <c r="T119" s="3"/>
      <c r="U119" s="3"/>
    </row>
    <row r="120" spans="1:26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26" x14ac:dyDescent="0.3">
      <c r="N121" s="1"/>
      <c r="O121" s="1"/>
      <c r="P121" s="1"/>
      <c r="Q121" s="1"/>
      <c r="R121" s="1">
        <v>0.1</v>
      </c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N122" s="1" t="s">
        <v>0</v>
      </c>
      <c r="O122" s="1" t="s">
        <v>1</v>
      </c>
      <c r="P122" s="1" t="s">
        <v>2</v>
      </c>
      <c r="Q122" s="1" t="s">
        <v>3</v>
      </c>
      <c r="R122" s="1" t="s">
        <v>4</v>
      </c>
      <c r="S122" s="1" t="s">
        <v>5</v>
      </c>
      <c r="T122" s="1" t="s">
        <v>6</v>
      </c>
      <c r="U122" s="1" t="s">
        <v>7</v>
      </c>
      <c r="V122" s="1"/>
      <c r="W122" s="1"/>
      <c r="X122" s="1" t="s">
        <v>9</v>
      </c>
      <c r="Y122" s="1"/>
      <c r="Z122" s="1" t="s">
        <v>10</v>
      </c>
    </row>
    <row r="123" spans="1:26" x14ac:dyDescent="0.3">
      <c r="N123" s="1">
        <v>0</v>
      </c>
      <c r="O123" s="1" t="s">
        <v>8</v>
      </c>
      <c r="P123" s="1" t="s">
        <v>8</v>
      </c>
      <c r="Q123" s="1" t="s">
        <v>8</v>
      </c>
      <c r="R123" s="1" t="s">
        <v>8</v>
      </c>
      <c r="S123" s="1" t="s">
        <v>8</v>
      </c>
      <c r="T123" s="1">
        <v>0</v>
      </c>
      <c r="U123" s="1">
        <v>900</v>
      </c>
      <c r="V123" s="1"/>
      <c r="W123" s="1">
        <v>1</v>
      </c>
      <c r="X123" s="1">
        <v>47.44</v>
      </c>
      <c r="Y123" s="1"/>
      <c r="Z123" s="1">
        <f>4500/X123+2*X123+4000/X124+3.5*X124+8800/X125+3*X125+1400/X126+2*X126+300/X127+X127</f>
        <v>891.81249549793301</v>
      </c>
    </row>
    <row r="124" spans="1:26" x14ac:dyDescent="0.3">
      <c r="N124" s="1">
        <v>1</v>
      </c>
      <c r="O124" s="3">
        <f>1/2 *(T123 +U123)-$F$30/2</f>
        <v>449.95</v>
      </c>
      <c r="P124" s="3">
        <f>1/2*(T123+U123)+$F$30/2</f>
        <v>450.05</v>
      </c>
      <c r="Q124" s="2">
        <f>805.9824 + 2*O124 + 1400/(O124 +10)</f>
        <v>1708.9262091096857</v>
      </c>
      <c r="R124" s="2" t="str">
        <f>IF(Q124&lt;S124,"&lt;","&gt;")</f>
        <v>&lt;</v>
      </c>
      <c r="S124" s="2">
        <f>805.9824 + 2*P124 + 1400/(P124 +10)</f>
        <v>1709.1255474839691</v>
      </c>
      <c r="T124" s="2">
        <f>IF(Q124&lt;=S124,T123,O124)</f>
        <v>0</v>
      </c>
      <c r="U124" s="2">
        <f>IF(Q124&lt;S124,P124,U123)</f>
        <v>450.05</v>
      </c>
      <c r="V124" s="1"/>
      <c r="W124" s="1">
        <v>2</v>
      </c>
      <c r="X124" s="1">
        <v>33.799999999999997</v>
      </c>
      <c r="Y124" s="1"/>
      <c r="Z124" s="1"/>
    </row>
    <row r="125" spans="1:26" x14ac:dyDescent="0.3">
      <c r="N125" s="1">
        <v>2</v>
      </c>
      <c r="O125" s="3">
        <f>1/2 *(T124 +U124)-$F$30/2</f>
        <v>224.97499999999999</v>
      </c>
      <c r="P125" s="3">
        <f>1/2*(T124+U124)+$F$30/2</f>
        <v>225.07500000000002</v>
      </c>
      <c r="Q125" s="2">
        <f t="shared" ref="Q125:Q138" si="28">805.9824 + 2*O125 + 1400/(O125 +10)</f>
        <v>1261.8904806468772</v>
      </c>
      <c r="R125" s="2" t="str">
        <f>IF(Q125&lt;S125,"&lt;","&gt;")</f>
        <v>&lt;</v>
      </c>
      <c r="S125" s="2">
        <f t="shared" ref="S125:S138" si="29">805.9824 + 2*P125 + 1400/(P125 +10)</f>
        <v>1262.0879461023078</v>
      </c>
      <c r="T125" s="2">
        <f>IF(Q125&lt;=S125,T124,O125)</f>
        <v>0</v>
      </c>
      <c r="U125" s="2">
        <f>IF(Q125&lt;S125,P125,U124)</f>
        <v>225.07500000000002</v>
      </c>
      <c r="V125" s="1"/>
      <c r="W125" s="1">
        <v>3</v>
      </c>
      <c r="X125" s="1">
        <v>54.15</v>
      </c>
      <c r="Y125" s="1"/>
      <c r="Z125" s="1"/>
    </row>
    <row r="126" spans="1:26" x14ac:dyDescent="0.3">
      <c r="N126" s="1">
        <v>3</v>
      </c>
      <c r="O126" s="3">
        <f t="shared" ref="O126:O138" si="30">1/2 *(T125 +U125)-$F$30/2</f>
        <v>112.48750000000001</v>
      </c>
      <c r="P126" s="3">
        <f t="shared" ref="P126:P138" si="31">1/2*(T125+U125)+$F$30/2</f>
        <v>112.58750000000001</v>
      </c>
      <c r="Q126" s="2">
        <f t="shared" si="28"/>
        <v>1042.3871377283397</v>
      </c>
      <c r="R126" s="2" t="str">
        <f t="shared" ref="R126:R138" si="32">IF(Q126&lt;S126,"&lt;","&gt;")</f>
        <v>&lt;</v>
      </c>
      <c r="S126" s="2">
        <f t="shared" si="29"/>
        <v>1042.5778139900071</v>
      </c>
      <c r="T126" s="2">
        <f t="shared" ref="T126:T138" si="33">IF(Q126&lt;=S126,T125,O126)</f>
        <v>0</v>
      </c>
      <c r="U126" s="2">
        <f t="shared" ref="U126:U138" si="34">IF(Q126&lt;S126,P126,U125)</f>
        <v>112.58750000000001</v>
      </c>
      <c r="V126" s="1"/>
      <c r="W126" s="1">
        <v>4</v>
      </c>
      <c r="X126" s="1">
        <v>26.45</v>
      </c>
      <c r="Y126" s="1"/>
      <c r="Z126" s="1"/>
    </row>
    <row r="127" spans="1:26" x14ac:dyDescent="0.3">
      <c r="N127" s="1">
        <v>4</v>
      </c>
      <c r="O127" s="3">
        <f t="shared" si="30"/>
        <v>56.243750000000006</v>
      </c>
      <c r="P127" s="3">
        <f t="shared" si="31"/>
        <v>56.34375</v>
      </c>
      <c r="Q127" s="2">
        <f t="shared" si="28"/>
        <v>939.60396925181624</v>
      </c>
      <c r="R127" s="2" t="str">
        <f t="shared" si="32"/>
        <v>&lt;</v>
      </c>
      <c r="S127" s="2">
        <f t="shared" si="29"/>
        <v>939.77211384832788</v>
      </c>
      <c r="T127" s="2">
        <f t="shared" si="33"/>
        <v>0</v>
      </c>
      <c r="U127" s="2">
        <f t="shared" si="34"/>
        <v>56.34375</v>
      </c>
      <c r="V127" s="1"/>
      <c r="W127" s="1">
        <v>5</v>
      </c>
      <c r="X127" s="1">
        <v>17.3</v>
      </c>
      <c r="Y127" s="1"/>
      <c r="Z127" s="1"/>
    </row>
    <row r="128" spans="1:26" x14ac:dyDescent="0.3">
      <c r="N128" s="1">
        <v>5</v>
      </c>
      <c r="O128" s="3">
        <f t="shared" si="30"/>
        <v>28.121874999999999</v>
      </c>
      <c r="P128" s="3">
        <f t="shared" si="31"/>
        <v>28.221875000000001</v>
      </c>
      <c r="Q128" s="2">
        <f t="shared" si="28"/>
        <v>898.95047166571021</v>
      </c>
      <c r="R128" s="2" t="str">
        <f t="shared" si="32"/>
        <v>&lt;</v>
      </c>
      <c r="S128" s="2">
        <f t="shared" si="29"/>
        <v>899.05438971874742</v>
      </c>
      <c r="T128" s="2">
        <f t="shared" si="33"/>
        <v>0</v>
      </c>
      <c r="U128" s="2">
        <f t="shared" si="34"/>
        <v>28.221875000000001</v>
      </c>
      <c r="V128" s="1"/>
      <c r="W128" s="1"/>
      <c r="X128" s="1"/>
      <c r="Y128" s="1"/>
      <c r="Z128" s="1"/>
    </row>
    <row r="129" spans="14:26" x14ac:dyDescent="0.3">
      <c r="N129" s="1">
        <v>6</v>
      </c>
      <c r="O129" s="3">
        <f t="shared" si="30"/>
        <v>14.0609375</v>
      </c>
      <c r="P129" s="3">
        <f t="shared" si="31"/>
        <v>14.160937500000001</v>
      </c>
      <c r="Q129" s="2">
        <f t="shared" si="28"/>
        <v>892.2898714673031</v>
      </c>
      <c r="R129" s="2" t="str">
        <f t="shared" si="32"/>
        <v>&gt;</v>
      </c>
      <c r="S129" s="2">
        <f t="shared" si="29"/>
        <v>892.24904638976909</v>
      </c>
      <c r="T129" s="2">
        <f t="shared" si="33"/>
        <v>14.0609375</v>
      </c>
      <c r="U129" s="2">
        <f t="shared" si="34"/>
        <v>28.221875000000001</v>
      </c>
      <c r="V129" s="1"/>
      <c r="W129" s="1"/>
      <c r="X129" s="1"/>
      <c r="Y129" s="1"/>
      <c r="Z129" s="1"/>
    </row>
    <row r="130" spans="14:26" x14ac:dyDescent="0.3">
      <c r="N130" s="1">
        <v>7</v>
      </c>
      <c r="O130" s="3">
        <f t="shared" si="30"/>
        <v>21.091406249999999</v>
      </c>
      <c r="P130" s="3">
        <f t="shared" si="31"/>
        <v>21.19140625</v>
      </c>
      <c r="Q130" s="2">
        <f t="shared" si="28"/>
        <v>893.19373223766866</v>
      </c>
      <c r="R130" s="2" t="str">
        <f t="shared" si="32"/>
        <v>&lt;</v>
      </c>
      <c r="S130" s="2">
        <f t="shared" si="29"/>
        <v>893.24937029586727</v>
      </c>
      <c r="T130" s="2">
        <f t="shared" si="33"/>
        <v>14.0609375</v>
      </c>
      <c r="U130" s="2">
        <f t="shared" si="34"/>
        <v>21.19140625</v>
      </c>
      <c r="V130" s="1"/>
      <c r="W130" s="1"/>
      <c r="X130" s="1"/>
      <c r="Y130" s="1"/>
      <c r="Z130" s="1"/>
    </row>
    <row r="131" spans="14:26" x14ac:dyDescent="0.3">
      <c r="N131" s="1">
        <v>8</v>
      </c>
      <c r="O131" s="3">
        <f t="shared" si="30"/>
        <v>17.576171875</v>
      </c>
      <c r="P131" s="3">
        <f t="shared" si="31"/>
        <v>17.676171875000001</v>
      </c>
      <c r="Q131" s="2">
        <f t="shared" si="28"/>
        <v>891.90321177181454</v>
      </c>
      <c r="R131" s="2" t="str">
        <f t="shared" si="32"/>
        <v>&lt;</v>
      </c>
      <c r="S131" s="2">
        <f t="shared" si="29"/>
        <v>891.91977430708459</v>
      </c>
      <c r="T131" s="2">
        <f t="shared" si="33"/>
        <v>14.0609375</v>
      </c>
      <c r="U131" s="2">
        <f t="shared" si="34"/>
        <v>17.676171875000001</v>
      </c>
      <c r="V131" s="1"/>
      <c r="W131" s="1"/>
      <c r="X131" s="1"/>
      <c r="Y131" s="1"/>
      <c r="Z131" s="1"/>
    </row>
    <row r="132" spans="14:26" x14ac:dyDescent="0.3">
      <c r="N132" s="1">
        <v>9</v>
      </c>
      <c r="O132" s="3">
        <f t="shared" si="30"/>
        <v>15.818554687500001</v>
      </c>
      <c r="P132" s="3">
        <f t="shared" si="31"/>
        <v>15.918554687500002</v>
      </c>
      <c r="Q132" s="2">
        <f t="shared" si="28"/>
        <v>891.8440783698635</v>
      </c>
      <c r="R132" s="2" t="str">
        <f t="shared" si="32"/>
        <v>&gt;</v>
      </c>
      <c r="S132" s="2">
        <f t="shared" si="29"/>
        <v>891.83486697806848</v>
      </c>
      <c r="T132" s="2">
        <f t="shared" si="33"/>
        <v>15.818554687500001</v>
      </c>
      <c r="U132" s="2">
        <f t="shared" si="34"/>
        <v>17.676171875000001</v>
      </c>
      <c r="V132" s="1"/>
      <c r="W132" s="1"/>
      <c r="X132" s="1"/>
      <c r="Y132" s="1"/>
      <c r="Z132" s="1"/>
    </row>
    <row r="133" spans="14:26" x14ac:dyDescent="0.3">
      <c r="N133" s="1">
        <v>10</v>
      </c>
      <c r="O133" s="3">
        <f t="shared" si="30"/>
        <v>16.697363281250002</v>
      </c>
      <c r="P133" s="3">
        <f t="shared" si="31"/>
        <v>16.797363281250004</v>
      </c>
      <c r="Q133" s="2">
        <f t="shared" si="28"/>
        <v>891.81676208947511</v>
      </c>
      <c r="R133" s="2" t="str">
        <f t="shared" si="32"/>
        <v>&lt;</v>
      </c>
      <c r="S133" s="2">
        <f t="shared" si="29"/>
        <v>891.82107255473773</v>
      </c>
      <c r="T133" s="2">
        <f t="shared" si="33"/>
        <v>15.818554687500001</v>
      </c>
      <c r="U133" s="2">
        <f t="shared" si="34"/>
        <v>16.797363281250004</v>
      </c>
      <c r="V133" s="1"/>
      <c r="W133" s="1"/>
      <c r="X133" s="1"/>
      <c r="Y133" s="1"/>
      <c r="Z133" s="1"/>
    </row>
    <row r="134" spans="14:26" x14ac:dyDescent="0.3">
      <c r="N134" s="1">
        <v>11</v>
      </c>
      <c r="O134" s="3">
        <f t="shared" si="30"/>
        <v>16.257958984375001</v>
      </c>
      <c r="P134" s="3">
        <f t="shared" si="31"/>
        <v>16.357958984375003</v>
      </c>
      <c r="Q134" s="2">
        <f t="shared" si="28"/>
        <v>891.81548556860344</v>
      </c>
      <c r="R134" s="2" t="str">
        <f t="shared" si="32"/>
        <v>&gt;</v>
      </c>
      <c r="S134" s="2">
        <f t="shared" si="29"/>
        <v>891.81320447532357</v>
      </c>
      <c r="T134" s="2">
        <f t="shared" si="33"/>
        <v>16.257958984375001</v>
      </c>
      <c r="U134" s="2">
        <f t="shared" si="34"/>
        <v>16.797363281250004</v>
      </c>
      <c r="V134" s="1"/>
      <c r="W134" s="1"/>
      <c r="X134" s="1"/>
      <c r="Y134" s="1"/>
      <c r="Z134" s="1"/>
    </row>
    <row r="135" spans="14:26" x14ac:dyDescent="0.3">
      <c r="N135" s="1">
        <v>12</v>
      </c>
      <c r="O135" s="3">
        <f t="shared" si="30"/>
        <v>16.477661132812504</v>
      </c>
      <c r="P135" s="3">
        <f t="shared" si="31"/>
        <v>16.577661132812505</v>
      </c>
      <c r="Q135" s="2">
        <f t="shared" si="28"/>
        <v>891.8124831056241</v>
      </c>
      <c r="R135" s="2" t="str">
        <f t="shared" si="32"/>
        <v>&lt;</v>
      </c>
      <c r="S135" s="2">
        <f t="shared" si="29"/>
        <v>891.81353873435012</v>
      </c>
      <c r="T135" s="2">
        <f t="shared" si="33"/>
        <v>16.257958984375001</v>
      </c>
      <c r="U135" s="2">
        <f t="shared" si="34"/>
        <v>16.577661132812505</v>
      </c>
      <c r="V135" s="1"/>
      <c r="W135" s="1"/>
      <c r="X135" s="1"/>
      <c r="Y135" s="1"/>
      <c r="Z135" s="1"/>
    </row>
    <row r="136" spans="14:26" x14ac:dyDescent="0.3">
      <c r="N136" s="1">
        <v>13</v>
      </c>
      <c r="O136" s="2">
        <f t="shared" si="30"/>
        <v>16.367810058593751</v>
      </c>
      <c r="P136" s="2">
        <f t="shared" si="31"/>
        <v>16.467810058593752</v>
      </c>
      <c r="Q136" s="2">
        <f t="shared" si="28"/>
        <v>891.81306278053205</v>
      </c>
      <c r="R136" s="2" t="str">
        <f t="shared" si="32"/>
        <v>&gt;</v>
      </c>
      <c r="S136" s="2">
        <f t="shared" si="29"/>
        <v>891.81246045436365</v>
      </c>
      <c r="T136" s="2">
        <f t="shared" si="33"/>
        <v>16.367810058593751</v>
      </c>
      <c r="U136" s="2">
        <f t="shared" si="34"/>
        <v>16.577661132812505</v>
      </c>
      <c r="V136" s="1"/>
      <c r="W136" s="1"/>
      <c r="X136" s="1"/>
      <c r="Y136" s="1"/>
      <c r="Z136" s="1"/>
    </row>
    <row r="137" spans="14:26" x14ac:dyDescent="0.3">
      <c r="N137" s="1">
        <v>14</v>
      </c>
      <c r="O137" s="2">
        <f t="shared" si="30"/>
        <v>16.422735595703127</v>
      </c>
      <c r="P137" s="2">
        <f t="shared" si="31"/>
        <v>16.522735595703129</v>
      </c>
      <c r="Q137" s="2">
        <f t="shared" si="28"/>
        <v>891.81254399067791</v>
      </c>
      <c r="R137" s="2" t="str">
        <f t="shared" si="32"/>
        <v>&lt;</v>
      </c>
      <c r="S137" s="2">
        <f t="shared" si="29"/>
        <v>891.81277322190454</v>
      </c>
      <c r="T137" s="2">
        <f t="shared" si="33"/>
        <v>16.367810058593751</v>
      </c>
      <c r="U137" s="2">
        <f t="shared" si="34"/>
        <v>16.522735595703129</v>
      </c>
      <c r="V137" s="1"/>
      <c r="W137" s="1"/>
      <c r="X137" s="1"/>
      <c r="Y137" s="1"/>
      <c r="Z137" s="1"/>
    </row>
    <row r="138" spans="14:26" x14ac:dyDescent="0.3">
      <c r="N138" s="1">
        <v>15</v>
      </c>
      <c r="O138" s="2">
        <f t="shared" si="30"/>
        <v>16.395272827148439</v>
      </c>
      <c r="P138" s="2">
        <f t="shared" si="31"/>
        <v>16.49527282714844</v>
      </c>
      <c r="Q138" s="2">
        <f t="shared" si="28"/>
        <v>891.81274596884612</v>
      </c>
      <c r="R138" s="2" t="str">
        <f t="shared" si="32"/>
        <v>&gt;</v>
      </c>
      <c r="S138" s="2">
        <f t="shared" si="29"/>
        <v>891.81256006904209</v>
      </c>
      <c r="T138" s="2">
        <f t="shared" si="33"/>
        <v>16.395272827148439</v>
      </c>
      <c r="U138" s="2">
        <f t="shared" si="34"/>
        <v>16.522735595703129</v>
      </c>
      <c r="V138" s="1"/>
      <c r="W138" s="1"/>
      <c r="X138" s="1"/>
      <c r="Y138" s="1"/>
      <c r="Z138" s="1"/>
    </row>
    <row r="141" spans="14:26" x14ac:dyDescent="0.3">
      <c r="N141" s="1"/>
      <c r="O141" s="1"/>
      <c r="P141" s="1"/>
      <c r="Q141" s="1"/>
      <c r="R141" s="1">
        <v>0.1</v>
      </c>
      <c r="S141" s="1"/>
      <c r="T141" s="1"/>
      <c r="U141" s="1"/>
    </row>
    <row r="142" spans="14:26" x14ac:dyDescent="0.3">
      <c r="N142" s="1" t="s">
        <v>0</v>
      </c>
      <c r="O142" s="1" t="s">
        <v>1</v>
      </c>
      <c r="P142" s="1" t="s">
        <v>2</v>
      </c>
      <c r="Q142" s="1" t="s">
        <v>3</v>
      </c>
      <c r="R142" s="1" t="s">
        <v>4</v>
      </c>
      <c r="S142" s="1" t="s">
        <v>5</v>
      </c>
      <c r="T142" s="1" t="s">
        <v>6</v>
      </c>
      <c r="U142" s="1" t="s">
        <v>7</v>
      </c>
    </row>
    <row r="143" spans="14:26" x14ac:dyDescent="0.3">
      <c r="N143" s="1">
        <v>0</v>
      </c>
      <c r="O143" s="1" t="s">
        <v>8</v>
      </c>
      <c r="P143" s="1" t="s">
        <v>8</v>
      </c>
      <c r="Q143" s="1" t="s">
        <v>8</v>
      </c>
      <c r="R143" s="1" t="s">
        <v>8</v>
      </c>
      <c r="S143" s="1" t="s">
        <v>8</v>
      </c>
      <c r="T143" s="1">
        <v>0</v>
      </c>
      <c r="U143" s="1">
        <v>900</v>
      </c>
    </row>
    <row r="144" spans="14:26" x14ac:dyDescent="0.3">
      <c r="N144" s="1">
        <v>1</v>
      </c>
      <c r="O144" s="3">
        <f>1/2 *(T143 +U143)-$F$30/2</f>
        <v>449.95</v>
      </c>
      <c r="P144" s="3">
        <f>1/2*(T143+U143)+$F$30/2</f>
        <v>450.05</v>
      </c>
      <c r="Q144" s="2">
        <f>891.8125 - 30/17.3 + 1*O144 + 300/(O144 +17.3)</f>
        <v>1340.670450528396</v>
      </c>
      <c r="R144" s="2" t="str">
        <f>IF(Q144&lt;S144,"&lt;","&gt;")</f>
        <v>&lt;</v>
      </c>
      <c r="S144" s="2">
        <f>891.8125 - 30/17.3 + 1*P144 + 300/(P144 +17.3)</f>
        <v>1340.7703131464393</v>
      </c>
      <c r="T144" s="2">
        <f>IF(Q144&lt;=S144,T143,O144)</f>
        <v>0</v>
      </c>
      <c r="U144" s="2">
        <f>IF(Q144&lt;S144,P144,U143)</f>
        <v>450.05</v>
      </c>
    </row>
    <row r="145" spans="14:26" x14ac:dyDescent="0.3">
      <c r="N145" s="1">
        <v>2</v>
      </c>
      <c r="O145" s="3">
        <f>1/2 *(T144 +U144)-$F$30/2</f>
        <v>224.97499999999999</v>
      </c>
      <c r="P145" s="3">
        <f>1/2*(T144+U144)+$F$30/2</f>
        <v>225.07500000000002</v>
      </c>
      <c r="Q145" s="2">
        <f t="shared" ref="Q145:Q158" si="35">891.8125 - 30/17.3 + 1*O145 + 300/(O145 +17.3)</f>
        <v>1116.2916582589889</v>
      </c>
      <c r="R145" s="2" t="str">
        <f>IF(Q145&lt;S145,"&lt;","&gt;")</f>
        <v>&lt;</v>
      </c>
      <c r="S145" s="2">
        <f t="shared" ref="S145:S158" si="36">891.8125 - 30/17.3 + 1*P145 + 300/(P145 +17.3)</f>
        <v>1116.3911473720138</v>
      </c>
      <c r="T145" s="2">
        <f>IF(Q145&lt;=S145,T144,O145)</f>
        <v>0</v>
      </c>
      <c r="U145" s="2">
        <f>IF(Q145&lt;S145,P145,U144)</f>
        <v>225.07500000000002</v>
      </c>
    </row>
    <row r="146" spans="14:26" x14ac:dyDescent="0.3">
      <c r="N146" s="1">
        <v>3</v>
      </c>
      <c r="O146" s="3">
        <f t="shared" ref="O146:O158" si="37">1/2 *(T145 +U145)-$F$30/2</f>
        <v>112.48750000000001</v>
      </c>
      <c r="P146" s="3">
        <f t="shared" ref="P146:P158" si="38">1/2*(T145+U145)+$F$30/2</f>
        <v>112.58750000000001</v>
      </c>
      <c r="Q146" s="2">
        <f t="shared" si="35"/>
        <v>1004.8773666269731</v>
      </c>
      <c r="R146" s="2" t="str">
        <f t="shared" ref="R146:R158" si="39">IF(Q146&lt;S146,"&lt;","&gt;")</f>
        <v>&lt;</v>
      </c>
      <c r="S146" s="2">
        <f t="shared" si="36"/>
        <v>1004.9755870325754</v>
      </c>
      <c r="T146" s="2">
        <f t="shared" ref="T146:T158" si="40">IF(Q146&lt;=S146,T145,O146)</f>
        <v>0</v>
      </c>
      <c r="U146" s="2">
        <f t="shared" ref="U146:U158" si="41">IF(Q146&lt;S146,P146,U145)</f>
        <v>112.58750000000001</v>
      </c>
    </row>
    <row r="147" spans="14:26" x14ac:dyDescent="0.3">
      <c r="N147" s="1">
        <v>4</v>
      </c>
      <c r="O147" s="3">
        <f t="shared" si="37"/>
        <v>56.243750000000006</v>
      </c>
      <c r="P147" s="3">
        <f t="shared" si="38"/>
        <v>56.34375</v>
      </c>
      <c r="Q147" s="2">
        <f t="shared" si="35"/>
        <v>950.40135050886897</v>
      </c>
      <c r="R147" s="2" t="str">
        <f t="shared" si="39"/>
        <v>&lt;</v>
      </c>
      <c r="S147" s="2">
        <f t="shared" si="36"/>
        <v>950.49581140398209</v>
      </c>
      <c r="T147" s="2">
        <f t="shared" si="40"/>
        <v>0</v>
      </c>
      <c r="U147" s="2">
        <f t="shared" si="41"/>
        <v>56.34375</v>
      </c>
    </row>
    <row r="148" spans="14:26" x14ac:dyDescent="0.3">
      <c r="N148" s="1">
        <v>5</v>
      </c>
      <c r="O148" s="3">
        <f t="shared" si="37"/>
        <v>28.121874999999999</v>
      </c>
      <c r="P148" s="3">
        <f t="shared" si="38"/>
        <v>28.221875000000001</v>
      </c>
      <c r="Q148" s="2">
        <f t="shared" si="35"/>
        <v>924.80501811577994</v>
      </c>
      <c r="R148" s="2" t="str">
        <f t="shared" si="39"/>
        <v>&lt;</v>
      </c>
      <c r="S148" s="2">
        <f t="shared" si="36"/>
        <v>924.89050916340909</v>
      </c>
      <c r="T148" s="2">
        <f t="shared" si="40"/>
        <v>0</v>
      </c>
      <c r="U148" s="2">
        <f t="shared" si="41"/>
        <v>28.221875000000001</v>
      </c>
    </row>
    <row r="149" spans="14:26" x14ac:dyDescent="0.3">
      <c r="N149" s="1">
        <v>6</v>
      </c>
      <c r="O149" s="3">
        <f t="shared" si="37"/>
        <v>14.0609375</v>
      </c>
      <c r="P149" s="3">
        <f t="shared" si="38"/>
        <v>14.160937500000001</v>
      </c>
      <c r="Q149" s="2">
        <f t="shared" si="35"/>
        <v>913.70537400978333</v>
      </c>
      <c r="R149" s="2" t="str">
        <f t="shared" si="39"/>
        <v>&lt;</v>
      </c>
      <c r="S149" s="2">
        <f t="shared" si="36"/>
        <v>913.77496792110264</v>
      </c>
      <c r="T149" s="2">
        <f t="shared" si="40"/>
        <v>0</v>
      </c>
      <c r="U149" s="2">
        <f t="shared" si="41"/>
        <v>14.160937500000001</v>
      </c>
      <c r="W149" s="14" t="s">
        <v>12</v>
      </c>
      <c r="X149" s="14"/>
      <c r="Y149" s="14"/>
      <c r="Z149" s="14"/>
    </row>
    <row r="150" spans="14:26" x14ac:dyDescent="0.3">
      <c r="N150" s="1">
        <v>7</v>
      </c>
      <c r="O150" s="3">
        <f t="shared" si="37"/>
        <v>7.0304687500000007</v>
      </c>
      <c r="P150" s="3">
        <f t="shared" si="38"/>
        <v>7.1304687500000004</v>
      </c>
      <c r="Q150" s="2">
        <f t="shared" si="35"/>
        <v>909.43908337247888</v>
      </c>
      <c r="R150" s="2" t="str">
        <f t="shared" si="39"/>
        <v>&lt;</v>
      </c>
      <c r="S150" s="2">
        <f t="shared" si="36"/>
        <v>909.48861271309488</v>
      </c>
      <c r="T150" s="2">
        <f t="shared" si="40"/>
        <v>0</v>
      </c>
      <c r="U150" s="2">
        <f t="shared" si="41"/>
        <v>7.1304687500000004</v>
      </c>
      <c r="W150" s="14"/>
      <c r="X150" s="14"/>
      <c r="Y150" s="14"/>
      <c r="Z150" s="14"/>
    </row>
    <row r="151" spans="14:26" x14ac:dyDescent="0.3">
      <c r="N151" s="1">
        <v>8</v>
      </c>
      <c r="O151" s="3">
        <f t="shared" si="37"/>
        <v>3.5152343750000004</v>
      </c>
      <c r="P151" s="3">
        <f t="shared" si="38"/>
        <v>3.615234375</v>
      </c>
      <c r="Q151" s="2">
        <f t="shared" si="35"/>
        <v>908.00615120626946</v>
      </c>
      <c r="R151" s="2" t="str">
        <f t="shared" si="39"/>
        <v>&lt;</v>
      </c>
      <c r="S151" s="2">
        <f t="shared" si="36"/>
        <v>908.03724200535362</v>
      </c>
      <c r="T151" s="2">
        <f t="shared" si="40"/>
        <v>0</v>
      </c>
      <c r="U151" s="2">
        <f t="shared" si="41"/>
        <v>3.615234375</v>
      </c>
    </row>
    <row r="152" spans="14:26" x14ac:dyDescent="0.3">
      <c r="N152" s="1">
        <v>9</v>
      </c>
      <c r="O152" s="3">
        <f t="shared" si="37"/>
        <v>1.7576171875</v>
      </c>
      <c r="P152" s="3">
        <f t="shared" si="38"/>
        <v>1.8576171875</v>
      </c>
      <c r="Q152" s="2">
        <f t="shared" si="35"/>
        <v>907.57775026654554</v>
      </c>
      <c r="R152" s="2" t="str">
        <f t="shared" si="39"/>
        <v>&lt;</v>
      </c>
      <c r="S152" s="2">
        <f t="shared" si="36"/>
        <v>907.59558066804459</v>
      </c>
      <c r="T152" s="2">
        <f t="shared" si="40"/>
        <v>0</v>
      </c>
      <c r="U152" s="2">
        <f t="shared" si="41"/>
        <v>1.8576171875</v>
      </c>
    </row>
    <row r="153" spans="14:26" x14ac:dyDescent="0.3">
      <c r="N153" s="1">
        <v>10</v>
      </c>
      <c r="O153" s="3">
        <f t="shared" si="37"/>
        <v>0.87880859374999998</v>
      </c>
      <c r="P153" s="3">
        <f t="shared" si="38"/>
        <v>0.97880859375000007</v>
      </c>
      <c r="Q153" s="2">
        <f t="shared" si="35"/>
        <v>907.45993620084244</v>
      </c>
      <c r="R153" s="2" t="str">
        <f t="shared" si="39"/>
        <v>&lt;</v>
      </c>
      <c r="S153" s="2">
        <f t="shared" si="36"/>
        <v>907.46965279112953</v>
      </c>
      <c r="T153" s="2">
        <f t="shared" si="40"/>
        <v>0</v>
      </c>
      <c r="U153" s="2">
        <f t="shared" si="41"/>
        <v>0.97880859375000007</v>
      </c>
    </row>
    <row r="154" spans="14:26" x14ac:dyDescent="0.3">
      <c r="N154" s="1">
        <v>11</v>
      </c>
      <c r="O154" s="3">
        <f t="shared" si="37"/>
        <v>0.43940429687500004</v>
      </c>
      <c r="P154" s="3">
        <f t="shared" si="38"/>
        <v>0.53940429687500002</v>
      </c>
      <c r="Q154" s="2">
        <f t="shared" si="35"/>
        <v>907.42930387157662</v>
      </c>
      <c r="R154" s="2" t="str">
        <f t="shared" si="39"/>
        <v>&lt;</v>
      </c>
      <c r="S154" s="2">
        <f t="shared" si="36"/>
        <v>907.43450528223195</v>
      </c>
      <c r="T154" s="2">
        <f t="shared" si="40"/>
        <v>0</v>
      </c>
      <c r="U154" s="2">
        <f t="shared" si="41"/>
        <v>0.53940429687500002</v>
      </c>
    </row>
    <row r="155" spans="14:26" x14ac:dyDescent="0.3">
      <c r="N155" s="1">
        <v>12</v>
      </c>
      <c r="O155" s="3">
        <f t="shared" si="37"/>
        <v>0.21970214843750002</v>
      </c>
      <c r="P155" s="3">
        <f t="shared" si="38"/>
        <v>0.3197021484375</v>
      </c>
      <c r="Q155" s="2">
        <f t="shared" si="35"/>
        <v>907.42167688556776</v>
      </c>
      <c r="R155" s="2" t="str">
        <f t="shared" si="39"/>
        <v>&lt;</v>
      </c>
      <c r="S155" s="2">
        <f t="shared" si="36"/>
        <v>907.42449261628155</v>
      </c>
      <c r="T155" s="2">
        <f t="shared" si="40"/>
        <v>0</v>
      </c>
      <c r="U155" s="2">
        <f t="shared" si="41"/>
        <v>0.3197021484375</v>
      </c>
    </row>
    <row r="156" spans="14:26" x14ac:dyDescent="0.3">
      <c r="N156" s="1">
        <v>13</v>
      </c>
      <c r="O156" s="2">
        <f t="shared" si="37"/>
        <v>0.10985107421875</v>
      </c>
      <c r="P156" s="2">
        <f t="shared" si="38"/>
        <v>0.20985107421874999</v>
      </c>
      <c r="Q156" s="2">
        <f t="shared" si="35"/>
        <v>907.41987059104326</v>
      </c>
      <c r="R156" s="2" t="str">
        <f t="shared" si="39"/>
        <v>&lt;</v>
      </c>
      <c r="S156" s="2">
        <f t="shared" si="36"/>
        <v>907.42145956807087</v>
      </c>
      <c r="T156" s="2">
        <f t="shared" si="40"/>
        <v>0</v>
      </c>
      <c r="U156" s="2">
        <f t="shared" si="41"/>
        <v>0.20985107421874999</v>
      </c>
    </row>
    <row r="157" spans="14:26" x14ac:dyDescent="0.3">
      <c r="N157" s="1">
        <v>14</v>
      </c>
      <c r="O157" s="2">
        <f t="shared" si="37"/>
        <v>5.4925537109374992E-2</v>
      </c>
      <c r="P157" s="2">
        <f t="shared" si="38"/>
        <v>0.15492553710937501</v>
      </c>
      <c r="Q157" s="2">
        <f t="shared" si="35"/>
        <v>907.41948036020437</v>
      </c>
      <c r="R157" s="2" t="str">
        <f t="shared" si="39"/>
        <v>&lt;</v>
      </c>
      <c r="S157" s="2">
        <f t="shared" si="36"/>
        <v>907.42044723151764</v>
      </c>
      <c r="T157" s="2">
        <f t="shared" si="40"/>
        <v>0</v>
      </c>
      <c r="U157" s="2">
        <f t="shared" si="41"/>
        <v>0.15492553710937501</v>
      </c>
    </row>
    <row r="158" spans="14:26" x14ac:dyDescent="0.3">
      <c r="N158" s="1">
        <v>15</v>
      </c>
      <c r="O158" s="2">
        <f t="shared" si="37"/>
        <v>2.7462768554687503E-2</v>
      </c>
      <c r="P158" s="2">
        <f t="shared" si="38"/>
        <v>0.12746276855468752</v>
      </c>
      <c r="Q158" s="2">
        <f t="shared" si="35"/>
        <v>907.41941489652743</v>
      </c>
      <c r="R158" s="2" t="str">
        <f t="shared" si="39"/>
        <v>&lt;</v>
      </c>
      <c r="S158" s="2">
        <f t="shared" si="36"/>
        <v>907.42006850053076</v>
      </c>
      <c r="T158" s="2">
        <f t="shared" si="40"/>
        <v>0</v>
      </c>
      <c r="U158" s="2">
        <f t="shared" si="41"/>
        <v>0.12746276855468752</v>
      </c>
    </row>
    <row r="161" spans="13:26" x14ac:dyDescent="0.3">
      <c r="W161" s="1"/>
      <c r="X161" s="1"/>
      <c r="Y161" s="1"/>
      <c r="Z161" s="1"/>
    </row>
    <row r="162" spans="13:26" x14ac:dyDescent="0.3">
      <c r="W162" s="1"/>
      <c r="X162" s="1"/>
      <c r="Y162" s="1"/>
      <c r="Z162" s="1"/>
    </row>
    <row r="163" spans="13:26" x14ac:dyDescent="0.3">
      <c r="W163" s="1"/>
      <c r="X163" s="1"/>
      <c r="Y163" s="1"/>
      <c r="Z163" s="1"/>
    </row>
    <row r="164" spans="13:26" x14ac:dyDescent="0.3">
      <c r="M164" s="17" t="s">
        <v>17</v>
      </c>
      <c r="N164" s="17"/>
      <c r="O164" s="17"/>
      <c r="P164" s="1"/>
      <c r="Q164" s="1"/>
      <c r="R164" s="1">
        <v>0.1</v>
      </c>
      <c r="S164" s="1"/>
      <c r="T164" s="1"/>
      <c r="U164" s="1"/>
      <c r="W164" s="1"/>
      <c r="X164" s="1"/>
      <c r="Y164" s="1"/>
      <c r="Z164" s="1"/>
    </row>
    <row r="165" spans="13:26" x14ac:dyDescent="0.3">
      <c r="N165" s="1" t="s">
        <v>0</v>
      </c>
      <c r="O165" s="1" t="s">
        <v>1</v>
      </c>
      <c r="P165" s="1" t="s">
        <v>2</v>
      </c>
      <c r="Q165" s="1" t="s">
        <v>3</v>
      </c>
      <c r="R165" s="1" t="s">
        <v>4</v>
      </c>
      <c r="S165" s="1" t="s">
        <v>5</v>
      </c>
      <c r="T165" s="1" t="s">
        <v>6</v>
      </c>
      <c r="U165" s="1" t="s">
        <v>7</v>
      </c>
      <c r="W165" s="1"/>
      <c r="X165" s="1"/>
      <c r="Y165" s="1"/>
      <c r="Z165" s="1"/>
    </row>
    <row r="166" spans="13:26" x14ac:dyDescent="0.3">
      <c r="N166" s="1">
        <v>0</v>
      </c>
      <c r="O166" s="1" t="s">
        <v>8</v>
      </c>
      <c r="P166" s="1" t="s">
        <v>8</v>
      </c>
      <c r="Q166" s="1" t="s">
        <v>8</v>
      </c>
      <c r="R166" s="1" t="s">
        <v>8</v>
      </c>
      <c r="S166" s="1" t="s">
        <v>8</v>
      </c>
      <c r="T166" s="1">
        <v>0</v>
      </c>
      <c r="U166" s="1">
        <v>900</v>
      </c>
      <c r="W166" s="1"/>
      <c r="X166" s="1"/>
      <c r="Y166" s="1"/>
      <c r="Z166" s="1"/>
    </row>
    <row r="167" spans="13:26" x14ac:dyDescent="0.3">
      <c r="N167" s="1">
        <v>1</v>
      </c>
      <c r="O167" s="3">
        <f>1/2 *(T166 +U166)-$F$30/2</f>
        <v>449.95</v>
      </c>
      <c r="P167" s="3">
        <f>1/2*(T166+U166)+$F$30/2</f>
        <v>450.05</v>
      </c>
      <c r="Q167" s="2">
        <f t="shared" ref="Q167:Q181" si="42">4500/(O167*37.44+47.44)+2*(37.44*O167+47.44)+4000/(O167*23.8+33.8)+3.5*(O167*23.8+33.8)+8800/(O167*44.5+54.5)+3*(O167*44.5+54.5)+1400/(O167*16.45+26.45)+2*(O167*16.45+26.45)+300/(O167*7.3+17.3)+7.3*O167+17.3</f>
        <v>149777.6423576716</v>
      </c>
      <c r="R167" s="2" t="str">
        <f>IF(Q167&lt;S167,"&lt;","&gt;")</f>
        <v>&lt;</v>
      </c>
      <c r="S167" s="2">
        <f>4500/(P167*37.44+47.44)+2*(37.44*P167+47.44)+4000/(P167*23.8+33.8)+3.5*(P167*23.8+33.8)+8800/(P167*44.5+54.5)+3*(P167*44.5+54.5)+1400/(P167*16.45+26.45)+2*(P167*16.45+26.45)+300/(P167*7.3+17.3)+7.3*P167+17.3</f>
        <v>149810.83005723788</v>
      </c>
      <c r="T167" s="2">
        <f>IF(Q167&lt;=S167,T166,O167)</f>
        <v>0</v>
      </c>
      <c r="U167" s="2">
        <f>IF(Q167&lt;S167,P167,U166)</f>
        <v>450.05</v>
      </c>
    </row>
    <row r="168" spans="13:26" x14ac:dyDescent="0.3">
      <c r="N168" s="1">
        <v>2</v>
      </c>
      <c r="O168" s="3">
        <f>1/2 *(T167 +U167)-$F$30/2</f>
        <v>224.97499999999999</v>
      </c>
      <c r="P168" s="3">
        <f>1/2*(T167+U167)+$F$30/2</f>
        <v>225.07500000000002</v>
      </c>
      <c r="Q168" s="2">
        <f t="shared" si="42"/>
        <v>75114.287230072659</v>
      </c>
      <c r="R168" s="2" t="str">
        <f>IF(Q168&lt;S168,"&lt;","&gt;")</f>
        <v>&lt;</v>
      </c>
      <c r="S168" s="2">
        <f t="shared" ref="S168:S181" si="43">4500/(P168*37.44+47.44)+2*(37.44*P168+47.44)+4000/(P168*23.8+33.8)+3.5*(P168*23.8+33.8)+8800/(P168*44.5+54.5)+3*(P168*44.5+54.5)+1400/(P168*16.45+26.45)+2*(P168*16.45+26.45)+300/(P168*7.3+17.3)+7.3*P168+17.3</f>
        <v>75147.474036105239</v>
      </c>
      <c r="T168" s="2">
        <f>IF(Q168&lt;=S168,T167,O168)</f>
        <v>0</v>
      </c>
      <c r="U168" s="2">
        <f>IF(Q168&lt;S168,P168,U167)</f>
        <v>225.07500000000002</v>
      </c>
    </row>
    <row r="169" spans="13:26" x14ac:dyDescent="0.3">
      <c r="N169" s="1">
        <v>3</v>
      </c>
      <c r="O169" s="3">
        <f t="shared" ref="O169:O181" si="44">1/2 *(T168 +U168)-$F$30/2</f>
        <v>112.48750000000001</v>
      </c>
      <c r="P169" s="3">
        <f t="shared" ref="P169:P181" si="45">1/2*(T168+U168)+$F$30/2</f>
        <v>112.58750000000001</v>
      </c>
      <c r="Q169" s="2">
        <f t="shared" si="42"/>
        <v>37784.606348126625</v>
      </c>
      <c r="R169" s="2" t="str">
        <f t="shared" ref="R169:R181" si="46">IF(Q169&lt;S169,"&lt;","&gt;")</f>
        <v>&lt;</v>
      </c>
      <c r="S169" s="2">
        <f t="shared" si="43"/>
        <v>37817.78963346743</v>
      </c>
      <c r="T169" s="2">
        <f t="shared" ref="T169:T181" si="47">IF(Q169&lt;=S169,T168,O169)</f>
        <v>0</v>
      </c>
      <c r="U169" s="2">
        <f t="shared" ref="U169:U181" si="48">IF(Q169&lt;S169,P169,U168)</f>
        <v>112.58750000000001</v>
      </c>
    </row>
    <row r="170" spans="13:26" x14ac:dyDescent="0.3">
      <c r="N170" s="1">
        <v>4</v>
      </c>
      <c r="O170" s="3">
        <f t="shared" si="44"/>
        <v>56.243750000000006</v>
      </c>
      <c r="P170" s="3">
        <f t="shared" si="45"/>
        <v>56.34375</v>
      </c>
      <c r="Q170" s="2">
        <f t="shared" si="42"/>
        <v>19123.673568906859</v>
      </c>
      <c r="R170" s="2" t="str">
        <f t="shared" si="46"/>
        <v>&lt;</v>
      </c>
      <c r="S170" s="2">
        <f t="shared" si="43"/>
        <v>19156.843185548605</v>
      </c>
      <c r="T170" s="2">
        <f t="shared" si="47"/>
        <v>0</v>
      </c>
      <c r="U170" s="2">
        <f t="shared" si="48"/>
        <v>56.34375</v>
      </c>
    </row>
    <row r="171" spans="13:26" x14ac:dyDescent="0.3">
      <c r="N171" s="1">
        <v>5</v>
      </c>
      <c r="O171" s="3">
        <f t="shared" si="44"/>
        <v>28.121874999999999</v>
      </c>
      <c r="P171" s="3">
        <f t="shared" si="45"/>
        <v>28.221875000000001</v>
      </c>
      <c r="Q171" s="2">
        <f t="shared" si="42"/>
        <v>9800.6956320082809</v>
      </c>
      <c r="R171" s="2" t="str">
        <f t="shared" si="46"/>
        <v>&lt;</v>
      </c>
      <c r="S171" s="2">
        <f t="shared" si="43"/>
        <v>9833.8136845494737</v>
      </c>
      <c r="T171" s="2">
        <f t="shared" si="47"/>
        <v>0</v>
      </c>
      <c r="U171" s="2">
        <f t="shared" si="48"/>
        <v>28.221875000000001</v>
      </c>
    </row>
    <row r="172" spans="13:26" x14ac:dyDescent="0.3">
      <c r="N172" s="1">
        <v>6</v>
      </c>
      <c r="O172" s="3">
        <f t="shared" si="44"/>
        <v>14.0609375</v>
      </c>
      <c r="P172" s="3">
        <f t="shared" si="45"/>
        <v>14.160937500000001</v>
      </c>
      <c r="Q172" s="2">
        <f t="shared" si="42"/>
        <v>5152.9914250653055</v>
      </c>
      <c r="R172" s="2" t="str">
        <f t="shared" si="46"/>
        <v>&lt;</v>
      </c>
      <c r="S172" s="2">
        <f t="shared" si="43"/>
        <v>5185.9252628926588</v>
      </c>
      <c r="T172" s="2">
        <f t="shared" si="47"/>
        <v>0</v>
      </c>
      <c r="U172" s="2">
        <f t="shared" si="48"/>
        <v>14.160937500000001</v>
      </c>
    </row>
    <row r="173" spans="13:26" x14ac:dyDescent="0.3">
      <c r="N173" s="1">
        <v>7</v>
      </c>
      <c r="O173" s="3">
        <f t="shared" si="44"/>
        <v>7.0304687500000007</v>
      </c>
      <c r="P173" s="3">
        <f t="shared" si="45"/>
        <v>7.1304687500000004</v>
      </c>
      <c r="Q173" s="2">
        <f t="shared" si="42"/>
        <v>2852.7041925522335</v>
      </c>
      <c r="R173" s="2" t="str">
        <f t="shared" si="46"/>
        <v>&lt;</v>
      </c>
      <c r="S173" s="2">
        <f t="shared" si="43"/>
        <v>2885.0416365793953</v>
      </c>
      <c r="T173" s="2">
        <f t="shared" si="47"/>
        <v>0</v>
      </c>
      <c r="U173" s="2">
        <f t="shared" si="48"/>
        <v>7.1304687500000004</v>
      </c>
    </row>
    <row r="174" spans="13:26" x14ac:dyDescent="0.3">
      <c r="N174" s="1">
        <v>8</v>
      </c>
      <c r="O174" s="3">
        <f t="shared" si="44"/>
        <v>3.5152343750000004</v>
      </c>
      <c r="P174" s="3">
        <f t="shared" si="45"/>
        <v>3.615234375</v>
      </c>
      <c r="Q174" s="2">
        <f t="shared" si="42"/>
        <v>1738.0175915565394</v>
      </c>
      <c r="R174" s="2" t="str">
        <f t="shared" si="46"/>
        <v>&lt;</v>
      </c>
      <c r="S174" s="2">
        <f t="shared" si="43"/>
        <v>1768.7178218430709</v>
      </c>
      <c r="T174" s="2">
        <f t="shared" si="47"/>
        <v>0</v>
      </c>
      <c r="U174" s="2">
        <f t="shared" si="48"/>
        <v>3.615234375</v>
      </c>
    </row>
    <row r="175" spans="13:26" x14ac:dyDescent="0.3">
      <c r="N175" s="1">
        <v>9</v>
      </c>
      <c r="O175" s="3">
        <f t="shared" si="44"/>
        <v>1.7576171875</v>
      </c>
      <c r="P175" s="3">
        <f t="shared" si="45"/>
        <v>1.8576171875</v>
      </c>
      <c r="Q175" s="2">
        <f t="shared" si="42"/>
        <v>1224.3753527314013</v>
      </c>
      <c r="R175" s="2" t="str">
        <f t="shared" si="46"/>
        <v>&lt;</v>
      </c>
      <c r="S175" s="2">
        <f t="shared" si="43"/>
        <v>1251.5616810102974</v>
      </c>
      <c r="T175" s="2">
        <f t="shared" si="47"/>
        <v>0</v>
      </c>
      <c r="U175" s="2">
        <f t="shared" si="48"/>
        <v>1.8576171875</v>
      </c>
    </row>
    <row r="176" spans="13:26" x14ac:dyDescent="0.3">
      <c r="N176" s="1">
        <v>10</v>
      </c>
      <c r="O176" s="3">
        <f t="shared" si="44"/>
        <v>0.87880859374999998</v>
      </c>
      <c r="P176" s="3">
        <f t="shared" si="45"/>
        <v>0.97880859375000007</v>
      </c>
      <c r="Q176" s="2">
        <f t="shared" si="42"/>
        <v>1008.5389842834608</v>
      </c>
      <c r="R176" s="2" t="str">
        <f t="shared" si="46"/>
        <v>&lt;</v>
      </c>
      <c r="S176" s="2">
        <f t="shared" si="43"/>
        <v>1030.2185562428283</v>
      </c>
      <c r="T176" s="2">
        <f t="shared" si="47"/>
        <v>0</v>
      </c>
      <c r="U176" s="2">
        <f t="shared" si="48"/>
        <v>0.97880859375000007</v>
      </c>
    </row>
    <row r="177" spans="13:21" x14ac:dyDescent="0.3">
      <c r="N177" s="1">
        <v>11</v>
      </c>
      <c r="O177" s="3">
        <f t="shared" si="44"/>
        <v>0.43940429687500004</v>
      </c>
      <c r="P177" s="3">
        <f t="shared" si="45"/>
        <v>0.53940429687500002</v>
      </c>
      <c r="Q177" s="2">
        <f t="shared" si="42"/>
        <v>928.55275262782857</v>
      </c>
      <c r="R177" s="2" t="str">
        <f t="shared" si="46"/>
        <v>&lt;</v>
      </c>
      <c r="S177" s="2">
        <f t="shared" si="43"/>
        <v>944.05489213677322</v>
      </c>
      <c r="T177" s="2">
        <f t="shared" si="47"/>
        <v>0</v>
      </c>
      <c r="U177" s="2">
        <f t="shared" si="48"/>
        <v>0.53940429687500002</v>
      </c>
    </row>
    <row r="178" spans="13:21" x14ac:dyDescent="0.3">
      <c r="N178" s="1">
        <v>12</v>
      </c>
      <c r="O178" s="3">
        <f t="shared" si="44"/>
        <v>0.21970214843750002</v>
      </c>
      <c r="P178" s="3">
        <f t="shared" si="45"/>
        <v>0.3197021484375</v>
      </c>
      <c r="Q178" s="2">
        <f t="shared" si="42"/>
        <v>902.46763852024878</v>
      </c>
      <c r="R178" s="2" t="str">
        <f t="shared" si="46"/>
        <v>&lt;</v>
      </c>
      <c r="S178" s="2">
        <f t="shared" si="43"/>
        <v>912.80001248924532</v>
      </c>
      <c r="T178" s="2">
        <f t="shared" si="47"/>
        <v>0</v>
      </c>
      <c r="U178" s="2">
        <f t="shared" si="48"/>
        <v>0.3197021484375</v>
      </c>
    </row>
    <row r="179" spans="13:21" x14ac:dyDescent="0.3">
      <c r="N179" s="1">
        <v>13</v>
      </c>
      <c r="O179" s="2">
        <f t="shared" si="44"/>
        <v>0.10985107421875</v>
      </c>
      <c r="P179" s="2">
        <f t="shared" si="45"/>
        <v>0.20985107421874999</v>
      </c>
      <c r="Q179" s="2">
        <f t="shared" si="42"/>
        <v>894.76811275944237</v>
      </c>
      <c r="R179" s="2" t="str">
        <f t="shared" si="46"/>
        <v>&lt;</v>
      </c>
      <c r="S179" s="2">
        <f t="shared" si="43"/>
        <v>901.60994953185855</v>
      </c>
      <c r="T179" s="2">
        <f t="shared" si="47"/>
        <v>0</v>
      </c>
      <c r="U179" s="2">
        <f t="shared" si="48"/>
        <v>0.20985107421874999</v>
      </c>
    </row>
    <row r="180" spans="13:21" x14ac:dyDescent="0.3">
      <c r="N180" s="1">
        <v>14</v>
      </c>
      <c r="O180" s="2">
        <f t="shared" si="44"/>
        <v>5.4925537109374992E-2</v>
      </c>
      <c r="P180" s="2">
        <f t="shared" si="45"/>
        <v>0.15492553710937501</v>
      </c>
      <c r="Q180" s="2">
        <f t="shared" si="42"/>
        <v>892.6282456318238</v>
      </c>
      <c r="R180" s="2" t="str">
        <f t="shared" si="46"/>
        <v>&lt;</v>
      </c>
      <c r="S180" s="2">
        <f t="shared" si="43"/>
        <v>897.41328490712374</v>
      </c>
      <c r="T180" s="2">
        <f t="shared" si="47"/>
        <v>0</v>
      </c>
      <c r="U180" s="2">
        <f t="shared" si="48"/>
        <v>0.15492553710937501</v>
      </c>
    </row>
    <row r="181" spans="13:21" x14ac:dyDescent="0.3">
      <c r="N181" s="1">
        <v>15</v>
      </c>
      <c r="O181" s="2">
        <f t="shared" si="44"/>
        <v>2.7462768554687503E-2</v>
      </c>
      <c r="P181" s="2">
        <f t="shared" si="45"/>
        <v>0.12746276855468752</v>
      </c>
      <c r="Q181" s="2">
        <f t="shared" si="42"/>
        <v>892.04701380366464</v>
      </c>
      <c r="R181" s="2" t="str">
        <f t="shared" si="46"/>
        <v>&lt;</v>
      </c>
      <c r="S181" s="2">
        <f t="shared" si="43"/>
        <v>895.71104002346397</v>
      </c>
      <c r="T181" s="2">
        <f t="shared" si="47"/>
        <v>0</v>
      </c>
      <c r="U181" s="2">
        <f t="shared" si="48"/>
        <v>0.12746276855468752</v>
      </c>
    </row>
    <row r="185" spans="13:21" x14ac:dyDescent="0.3">
      <c r="M185" t="s">
        <v>13</v>
      </c>
      <c r="O185" s="1"/>
      <c r="P185" s="1"/>
      <c r="Q185" s="1"/>
      <c r="R185" s="1">
        <v>0.1</v>
      </c>
      <c r="S185" s="1"/>
      <c r="T185" s="1"/>
      <c r="U185" s="1"/>
    </row>
    <row r="186" spans="13:21" x14ac:dyDescent="0.3">
      <c r="N186" s="1" t="s">
        <v>0</v>
      </c>
      <c r="O186" s="1" t="s">
        <v>1</v>
      </c>
      <c r="P186" s="1" t="s">
        <v>2</v>
      </c>
      <c r="Q186" s="1" t="s">
        <v>3</v>
      </c>
      <c r="R186" s="1" t="s">
        <v>4</v>
      </c>
      <c r="S186" s="1" t="s">
        <v>5</v>
      </c>
      <c r="T186" s="1" t="s">
        <v>6</v>
      </c>
      <c r="U186" s="1" t="s">
        <v>7</v>
      </c>
    </row>
    <row r="187" spans="13:21" x14ac:dyDescent="0.3">
      <c r="N187" s="1">
        <v>0</v>
      </c>
      <c r="O187" s="1" t="s">
        <v>8</v>
      </c>
      <c r="P187" s="1" t="s">
        <v>8</v>
      </c>
      <c r="Q187" s="1" t="s">
        <v>8</v>
      </c>
      <c r="R187" s="1" t="s">
        <v>8</v>
      </c>
      <c r="S187" s="1" t="s">
        <v>8</v>
      </c>
      <c r="T187" s="1">
        <v>0</v>
      </c>
      <c r="U187" s="1">
        <v>900</v>
      </c>
    </row>
    <row r="188" spans="13:21" x14ac:dyDescent="0.3">
      <c r="N188" s="1">
        <v>1</v>
      </c>
      <c r="O188" s="3">
        <f>1/2 *(T187 +U187)-$F$30/2</f>
        <v>449.95</v>
      </c>
      <c r="P188" s="3">
        <f>1/2*(T187+U187)+$F$30/2</f>
        <v>450.05</v>
      </c>
      <c r="Q188" s="2">
        <f>4500/(47.44)+2*(47.44)+4000/(33.8)+3.5*(33.8)+8800/(54.5 + 44.5*O188)+3*(54.5+44.5*O188)+1400/(26.45)+2*(26.45)+300/(17.3)+17.3</f>
        <v>60799.114259978298</v>
      </c>
      <c r="R188" s="2" t="str">
        <f>IF(Q188&lt;S188,"&lt;","&gt;")</f>
        <v>&lt;</v>
      </c>
      <c r="S188" s="2">
        <f>4500/(47.44)+2*(47.44)+4000/(33.8)+3.5*(33.8)+8800/(54.5 + 44.5*P188)+3*(54.5+44.5*P188)+1400/(26.45)+2*(26.45)+300/(17.3)+17.3</f>
        <v>60812.464162851997</v>
      </c>
      <c r="T188" s="2">
        <f>IF(Q188&lt;=S188,T187,O188)</f>
        <v>0</v>
      </c>
      <c r="U188" s="2">
        <f>IF(Q188&lt;S188,P188,U187)</f>
        <v>450.05</v>
      </c>
    </row>
    <row r="189" spans="13:21" x14ac:dyDescent="0.3">
      <c r="N189" s="1">
        <v>2</v>
      </c>
      <c r="O189" s="3">
        <f>1/2 *(T188 +U188)-$F$30/2</f>
        <v>224.97499999999999</v>
      </c>
      <c r="P189" s="3">
        <f>1/2*(T188+U188)+$F$30/2</f>
        <v>225.07500000000002</v>
      </c>
      <c r="Q189" s="2">
        <f t="shared" ref="Q189:Q202" si="49">4500/(47.44)+2*(47.44)+4000/(33.8)+3.5*(33.8)+8800/(54.5 + 44.5*O189)+3*(54.5+44.5*O189)+1400/(26.45)+2*(26.45)+300/(17.3)+17.3</f>
        <v>30765.387693337179</v>
      </c>
      <c r="R189" s="2" t="str">
        <f>IF(Q189&lt;S189,"&lt;","&gt;")</f>
        <v>&lt;</v>
      </c>
      <c r="S189" s="2">
        <f t="shared" ref="S189:S202" si="50">4500/(47.44)+2*(47.44)+4000/(33.8)+3.5*(33.8)+8800/(54.5 + 44.5*P189)+3*(54.5+44.5*P189)+1400/(26.45)+2*(26.45)+300/(17.3)+17.3</f>
        <v>30778.737307017724</v>
      </c>
      <c r="T189" s="2">
        <f>IF(Q189&lt;=S189,T188,O189)</f>
        <v>0</v>
      </c>
      <c r="U189" s="2">
        <f>IF(Q189&lt;S189,P189,U188)</f>
        <v>225.07500000000002</v>
      </c>
    </row>
    <row r="190" spans="13:21" x14ac:dyDescent="0.3">
      <c r="N190" s="1">
        <v>3</v>
      </c>
      <c r="O190" s="3">
        <f t="shared" ref="O190:O202" si="51">1/2 *(T189 +U189)-$F$30/2</f>
        <v>112.48750000000001</v>
      </c>
      <c r="P190" s="3">
        <f t="shared" ref="P190:P202" si="52">1/2*(T189+U189)+$F$30/2</f>
        <v>112.58750000000001</v>
      </c>
      <c r="Q190" s="2">
        <f t="shared" si="49"/>
        <v>15749.171267330141</v>
      </c>
      <c r="R190" s="2" t="str">
        <f t="shared" ref="R190:R202" si="53">IF(Q190&lt;S190,"&lt;","&gt;")</f>
        <v>&lt;</v>
      </c>
      <c r="S190" s="2">
        <f t="shared" si="50"/>
        <v>15762.519739318599</v>
      </c>
      <c r="T190" s="2">
        <f t="shared" ref="T190:T202" si="54">IF(Q190&lt;=S190,T189,O190)</f>
        <v>0</v>
      </c>
      <c r="U190" s="2">
        <f t="shared" ref="U190:U202" si="55">IF(Q190&lt;S190,P190,U189)</f>
        <v>112.58750000000001</v>
      </c>
    </row>
    <row r="191" spans="13:21" x14ac:dyDescent="0.3">
      <c r="N191" s="1">
        <v>4</v>
      </c>
      <c r="O191" s="3">
        <f t="shared" si="51"/>
        <v>56.243750000000006</v>
      </c>
      <c r="P191" s="3">
        <f t="shared" si="52"/>
        <v>56.34375</v>
      </c>
      <c r="Q191" s="2">
        <f t="shared" si="49"/>
        <v>8242.3326447267536</v>
      </c>
      <c r="R191" s="2" t="str">
        <f t="shared" si="53"/>
        <v>&lt;</v>
      </c>
      <c r="S191" s="2">
        <f t="shared" si="50"/>
        <v>8255.676667381349</v>
      </c>
      <c r="T191" s="2">
        <f t="shared" si="54"/>
        <v>0</v>
      </c>
      <c r="U191" s="2">
        <f t="shared" si="55"/>
        <v>56.34375</v>
      </c>
    </row>
    <row r="192" spans="13:21" x14ac:dyDescent="0.3">
      <c r="N192" s="1">
        <v>5</v>
      </c>
      <c r="O192" s="3">
        <f t="shared" si="51"/>
        <v>28.121874999999999</v>
      </c>
      <c r="P192" s="3">
        <f t="shared" si="52"/>
        <v>28.221875000000001</v>
      </c>
      <c r="Q192" s="2">
        <f t="shared" si="49"/>
        <v>4491.3597927219525</v>
      </c>
      <c r="R192" s="2" t="str">
        <f t="shared" si="53"/>
        <v>&lt;</v>
      </c>
      <c r="S192" s="2">
        <f t="shared" si="50"/>
        <v>4504.6869088301391</v>
      </c>
      <c r="T192" s="2">
        <f t="shared" si="54"/>
        <v>0</v>
      </c>
      <c r="U192" s="2">
        <f t="shared" si="55"/>
        <v>28.221875000000001</v>
      </c>
    </row>
    <row r="193" spans="13:21" x14ac:dyDescent="0.3">
      <c r="N193" s="1">
        <v>6</v>
      </c>
      <c r="O193" s="3">
        <f t="shared" si="51"/>
        <v>14.0609375</v>
      </c>
      <c r="P193" s="3">
        <f t="shared" si="52"/>
        <v>14.160937500000001</v>
      </c>
      <c r="Q193" s="2">
        <f t="shared" si="49"/>
        <v>2620.4232582101481</v>
      </c>
      <c r="R193" s="2" t="str">
        <f t="shared" si="53"/>
        <v>&lt;</v>
      </c>
      <c r="S193" s="2">
        <f t="shared" si="50"/>
        <v>2633.6891724359075</v>
      </c>
      <c r="T193" s="2">
        <f t="shared" si="54"/>
        <v>0</v>
      </c>
      <c r="U193" s="2">
        <f t="shared" si="55"/>
        <v>14.160937500000001</v>
      </c>
    </row>
    <row r="194" spans="13:21" x14ac:dyDescent="0.3">
      <c r="N194" s="1">
        <v>7</v>
      </c>
      <c r="O194" s="3">
        <f t="shared" si="51"/>
        <v>7.0304687500000007</v>
      </c>
      <c r="P194" s="3">
        <f t="shared" si="52"/>
        <v>7.1304687500000004</v>
      </c>
      <c r="Q194" s="2">
        <f t="shared" si="49"/>
        <v>1692.8735054464707</v>
      </c>
      <c r="R194" s="2" t="str">
        <f t="shared" si="53"/>
        <v>&lt;</v>
      </c>
      <c r="S194" s="2">
        <f t="shared" si="50"/>
        <v>1705.9367976636738</v>
      </c>
      <c r="T194" s="2">
        <f t="shared" si="54"/>
        <v>0</v>
      </c>
      <c r="U194" s="2">
        <f t="shared" si="55"/>
        <v>7.1304687500000004</v>
      </c>
    </row>
    <row r="195" spans="13:21" x14ac:dyDescent="0.3">
      <c r="N195" s="1">
        <v>8</v>
      </c>
      <c r="O195" s="3">
        <f t="shared" si="51"/>
        <v>3.5152343750000004</v>
      </c>
      <c r="P195" s="3">
        <f t="shared" si="52"/>
        <v>3.615234375</v>
      </c>
      <c r="Q195" s="2">
        <f t="shared" si="49"/>
        <v>1241.3551539365417</v>
      </c>
      <c r="R195" s="2" t="str">
        <f t="shared" si="53"/>
        <v>&lt;</v>
      </c>
      <c r="S195" s="2">
        <f t="shared" si="50"/>
        <v>1253.8431536798273</v>
      </c>
      <c r="T195" s="2">
        <f t="shared" si="54"/>
        <v>0</v>
      </c>
      <c r="U195" s="2">
        <f t="shared" si="55"/>
        <v>3.615234375</v>
      </c>
    </row>
    <row r="196" spans="13:21" x14ac:dyDescent="0.3">
      <c r="N196" s="1">
        <v>9</v>
      </c>
      <c r="O196" s="3">
        <f t="shared" si="51"/>
        <v>1.7576171875</v>
      </c>
      <c r="P196" s="3">
        <f t="shared" si="52"/>
        <v>1.8576171875</v>
      </c>
      <c r="Q196" s="2">
        <f t="shared" si="49"/>
        <v>1031.3008662444856</v>
      </c>
      <c r="R196" s="2" t="str">
        <f t="shared" si="53"/>
        <v>&lt;</v>
      </c>
      <c r="S196" s="2">
        <f t="shared" si="50"/>
        <v>1042.4996402905572</v>
      </c>
      <c r="T196" s="2">
        <f t="shared" si="54"/>
        <v>0</v>
      </c>
      <c r="U196" s="2">
        <f t="shared" si="55"/>
        <v>1.8576171875</v>
      </c>
    </row>
    <row r="197" spans="13:21" x14ac:dyDescent="0.3">
      <c r="N197" s="1">
        <v>10</v>
      </c>
      <c r="O197" s="3">
        <f t="shared" si="51"/>
        <v>0.87880859374999998</v>
      </c>
      <c r="P197" s="3">
        <f t="shared" si="52"/>
        <v>0.97880859375000007</v>
      </c>
      <c r="Q197" s="2">
        <f t="shared" si="49"/>
        <v>941.68198175441216</v>
      </c>
      <c r="R197" s="2" t="str">
        <f t="shared" si="53"/>
        <v>&lt;</v>
      </c>
      <c r="S197" s="2">
        <f t="shared" si="50"/>
        <v>950.76563732758746</v>
      </c>
      <c r="T197" s="2">
        <f t="shared" si="54"/>
        <v>0</v>
      </c>
      <c r="U197" s="2">
        <f t="shared" si="55"/>
        <v>0.97880859375000007</v>
      </c>
    </row>
    <row r="198" spans="13:21" x14ac:dyDescent="0.3">
      <c r="N198" s="1">
        <v>11</v>
      </c>
      <c r="O198" s="3">
        <f t="shared" si="51"/>
        <v>0.43940429687500004</v>
      </c>
      <c r="P198" s="3">
        <f t="shared" si="52"/>
        <v>0.53940429687500002</v>
      </c>
      <c r="Q198" s="2">
        <f t="shared" si="49"/>
        <v>907.84444708893182</v>
      </c>
      <c r="R198" s="2" t="str">
        <f t="shared" si="53"/>
        <v>&lt;</v>
      </c>
      <c r="S198" s="2">
        <f t="shared" si="50"/>
        <v>914.45835254441579</v>
      </c>
      <c r="T198" s="2">
        <f t="shared" si="54"/>
        <v>0</v>
      </c>
      <c r="U198" s="2">
        <f t="shared" si="55"/>
        <v>0.53940429687500002</v>
      </c>
    </row>
    <row r="199" spans="13:21" x14ac:dyDescent="0.3">
      <c r="N199" s="1">
        <v>12</v>
      </c>
      <c r="O199" s="3">
        <f t="shared" si="51"/>
        <v>0.21970214843750002</v>
      </c>
      <c r="P199" s="3">
        <f t="shared" si="52"/>
        <v>0.3197021484375</v>
      </c>
      <c r="Q199" s="2">
        <f t="shared" si="49"/>
        <v>896.58917960775455</v>
      </c>
      <c r="R199" s="2" t="str">
        <f t="shared" si="53"/>
        <v>&lt;</v>
      </c>
      <c r="S199" s="2">
        <f t="shared" si="50"/>
        <v>901.07450040541585</v>
      </c>
      <c r="T199" s="2">
        <f t="shared" si="54"/>
        <v>0</v>
      </c>
      <c r="U199" s="2">
        <f t="shared" si="55"/>
        <v>0.3197021484375</v>
      </c>
    </row>
    <row r="200" spans="13:21" x14ac:dyDescent="0.3">
      <c r="N200" s="1">
        <v>13</v>
      </c>
      <c r="O200" s="2">
        <f t="shared" si="51"/>
        <v>0.10985107421875</v>
      </c>
      <c r="P200" s="2">
        <f t="shared" si="52"/>
        <v>0.20985107421874999</v>
      </c>
      <c r="Q200" s="2">
        <f t="shared" si="49"/>
        <v>893.19322483912765</v>
      </c>
      <c r="R200" s="2" t="str">
        <f t="shared" si="53"/>
        <v>&lt;</v>
      </c>
      <c r="S200" s="2">
        <f t="shared" si="50"/>
        <v>896.21419698863883</v>
      </c>
      <c r="T200" s="2">
        <f t="shared" si="54"/>
        <v>0</v>
      </c>
      <c r="U200" s="2">
        <f t="shared" si="55"/>
        <v>0.20985107421874999</v>
      </c>
    </row>
    <row r="201" spans="13:21" x14ac:dyDescent="0.3">
      <c r="N201" s="1">
        <v>14</v>
      </c>
      <c r="O201" s="2">
        <f t="shared" si="51"/>
        <v>5.4925537109374992E-2</v>
      </c>
      <c r="P201" s="2">
        <f t="shared" si="52"/>
        <v>0.15492553710937501</v>
      </c>
      <c r="Q201" s="2">
        <f t="shared" si="49"/>
        <v>892.2207983388455</v>
      </c>
      <c r="R201" s="2" t="str">
        <f t="shared" si="53"/>
        <v>&lt;</v>
      </c>
      <c r="S201" s="2">
        <f t="shared" si="50"/>
        <v>894.36955989184457</v>
      </c>
      <c r="T201" s="2">
        <f t="shared" si="54"/>
        <v>0</v>
      </c>
      <c r="U201" s="2">
        <f t="shared" si="55"/>
        <v>0.15492553710937501</v>
      </c>
    </row>
    <row r="202" spans="13:21" x14ac:dyDescent="0.3">
      <c r="N202" s="1">
        <v>15</v>
      </c>
      <c r="O202" s="2">
        <f t="shared" si="51"/>
        <v>2.7462768554687503E-2</v>
      </c>
      <c r="P202" s="2">
        <f t="shared" si="52"/>
        <v>0.12746276855468752</v>
      </c>
      <c r="Q202" s="2">
        <f t="shared" si="49"/>
        <v>891.94382009280207</v>
      </c>
      <c r="R202" s="2" t="str">
        <f t="shared" si="53"/>
        <v>&lt;</v>
      </c>
      <c r="S202" s="2">
        <f t="shared" si="50"/>
        <v>893.61443061516309</v>
      </c>
      <c r="T202" s="2">
        <f t="shared" si="54"/>
        <v>0</v>
      </c>
      <c r="U202" s="2">
        <f t="shared" si="55"/>
        <v>0.12746276855468752</v>
      </c>
    </row>
    <row r="206" spans="13:21" x14ac:dyDescent="0.3">
      <c r="M206" s="1" t="s">
        <v>14</v>
      </c>
      <c r="O206" s="1"/>
      <c r="P206" s="1"/>
      <c r="Q206" s="1"/>
      <c r="R206" s="1">
        <v>0.1</v>
      </c>
      <c r="S206" s="1"/>
      <c r="T206" s="1"/>
      <c r="U206" s="1"/>
    </row>
    <row r="207" spans="13:21" x14ac:dyDescent="0.3">
      <c r="N207" s="1" t="s">
        <v>0</v>
      </c>
      <c r="O207" s="1" t="s">
        <v>1</v>
      </c>
      <c r="P207" s="1" t="s">
        <v>2</v>
      </c>
      <c r="Q207" s="1" t="s">
        <v>3</v>
      </c>
      <c r="R207" s="1" t="s">
        <v>4</v>
      </c>
      <c r="S207" s="1" t="s">
        <v>5</v>
      </c>
      <c r="T207" s="1" t="s">
        <v>6</v>
      </c>
      <c r="U207" s="1" t="s">
        <v>7</v>
      </c>
    </row>
    <row r="208" spans="13:21" x14ac:dyDescent="0.3">
      <c r="N208" s="1">
        <v>0</v>
      </c>
      <c r="O208" s="1" t="s">
        <v>8</v>
      </c>
      <c r="P208" s="1" t="s">
        <v>8</v>
      </c>
      <c r="Q208" s="1" t="s">
        <v>8</v>
      </c>
      <c r="R208" s="1" t="s">
        <v>8</v>
      </c>
      <c r="S208" s="1" t="s">
        <v>8</v>
      </c>
      <c r="T208" s="1">
        <v>0</v>
      </c>
      <c r="U208" s="1">
        <v>900</v>
      </c>
    </row>
    <row r="209" spans="14:21" x14ac:dyDescent="0.3">
      <c r="N209" s="1">
        <v>1</v>
      </c>
      <c r="O209" s="3">
        <f>1/2 *(T208 +U208)-$F$30/2</f>
        <v>449.95</v>
      </c>
      <c r="P209" s="3">
        <f>1/2*(T208+U208)+$F$30/2</f>
        <v>450.05</v>
      </c>
      <c r="Q209" s="2">
        <f>4500/(47.44)+2*(47.44)+4000/(O209*33.8+23.8)+3.5*(O209*33.8+23.8)+8800/(54.5)+3*(54.5)+1400/(26.45)+2*(26.45)+300/(17.3)+17.3</f>
        <v>53967.823251272581</v>
      </c>
      <c r="R209" s="2" t="str">
        <f>IF(Q209&lt;S209,"&lt;","&gt;")</f>
        <v>&lt;</v>
      </c>
      <c r="S209" s="2">
        <f>4500/(47.44)+2*(47.44)+4000/(P209*33.8+23.8)+3.5*(P209*33.8+23.8)+8800/(54.5)+3*(54.5)+1400/(26.45)+2*(26.45)+300/(17.3)+17.3</f>
        <v>53979.653193013968</v>
      </c>
      <c r="T209" s="2">
        <f>IF(Q209&lt;=S209,T208,O209)</f>
        <v>0</v>
      </c>
      <c r="U209" s="2">
        <f>IF(Q209&lt;S209,P209,U208)</f>
        <v>450.05</v>
      </c>
    </row>
    <row r="210" spans="14:21" x14ac:dyDescent="0.3">
      <c r="N210" s="1">
        <v>2</v>
      </c>
      <c r="O210" s="3">
        <f>1/2 *(T209 +U209)-$F$30/2</f>
        <v>224.97499999999999</v>
      </c>
      <c r="P210" s="3">
        <f>1/2*(T209+U209)+$F$30/2</f>
        <v>225.07500000000002</v>
      </c>
      <c r="Q210" s="2">
        <f t="shared" ref="Q210:Q223" si="56">4500/(47.44)+2*(47.44)+4000/(O210*33.8+23.8)+3.5*(O210*33.8+23.8)+8800/(54.5)+3*(54.5)+1400/(26.45)+2*(26.45)+300/(17.3)+17.3</f>
        <v>27353.54253506949</v>
      </c>
      <c r="R210" s="2" t="str">
        <f>IF(Q210&lt;S210,"&lt;","&gt;")</f>
        <v>&lt;</v>
      </c>
      <c r="S210" s="2">
        <f t="shared" ref="S210:S223" si="57">4500/(47.44)+2*(47.44)+4000/(P210*33.8+23.8)+3.5*(P210*33.8+23.8)+8800/(54.5)+3*(54.5)+1400/(26.45)+2*(26.45)+300/(17.3)+17.3</f>
        <v>27365.372302812902</v>
      </c>
      <c r="T210" s="2">
        <f>IF(Q210&lt;=S210,T209,O210)</f>
        <v>0</v>
      </c>
      <c r="U210" s="2">
        <f>IF(Q210&lt;S210,P210,U209)</f>
        <v>225.07500000000002</v>
      </c>
    </row>
    <row r="211" spans="14:21" x14ac:dyDescent="0.3">
      <c r="N211" s="1">
        <v>3</v>
      </c>
      <c r="O211" s="3">
        <f t="shared" ref="O211:O223" si="58">1/2 *(T210 +U210)-$F$30/2</f>
        <v>112.48750000000001</v>
      </c>
      <c r="P211" s="3">
        <f t="sha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0">IF(Q211&lt;S211,"&lt;","&gt;")</f>
        <v>&lt;</v>
      </c>
      <c r="S211" s="2">
        <f t="shared" si="57"/>
        <v>14058.621487058397</v>
      </c>
      <c r="T211" s="2">
        <f t="shared" ref="T211:T223" si="61">IF(Q211&lt;=S211,T210,O211)</f>
        <v>0</v>
      </c>
      <c r="U211" s="2">
        <f t="shared" ref="U211:U223" si="62">IF(Q211&lt;S211,P211,U210)</f>
        <v>112.58750000000001</v>
      </c>
    </row>
    <row r="212" spans="14:21" x14ac:dyDescent="0.3">
      <c r="N212" s="1">
        <v>4</v>
      </c>
      <c r="O212" s="3">
        <f t="shared" si="58"/>
        <v>56.243750000000006</v>
      </c>
      <c r="P212" s="3">
        <f t="shared" si="59"/>
        <v>56.34375</v>
      </c>
      <c r="Q212" s="2">
        <f t="shared" si="56"/>
        <v>7394.1893692792</v>
      </c>
      <c r="R212" s="2" t="str">
        <f t="shared" si="60"/>
        <v>&lt;</v>
      </c>
      <c r="S212" s="2">
        <f t="shared" si="57"/>
        <v>7406.0157265571306</v>
      </c>
      <c r="T212" s="2">
        <f t="shared" si="61"/>
        <v>0</v>
      </c>
      <c r="U212" s="2">
        <f t="shared" si="62"/>
        <v>56.34375</v>
      </c>
    </row>
    <row r="213" spans="14:21" x14ac:dyDescent="0.3">
      <c r="N213" s="1">
        <v>5</v>
      </c>
      <c r="O213" s="3">
        <f t="shared" si="58"/>
        <v>28.121874999999999</v>
      </c>
      <c r="P213" s="3">
        <f t="shared" si="59"/>
        <v>28.221875000000001</v>
      </c>
      <c r="Q213" s="2">
        <f t="shared" si="56"/>
        <v>4069.398890635503</v>
      </c>
      <c r="R213" s="2" t="str">
        <f t="shared" si="60"/>
        <v>&lt;</v>
      </c>
      <c r="S213" s="2">
        <f t="shared" si="57"/>
        <v>4081.214697772356</v>
      </c>
      <c r="T213" s="2">
        <f t="shared" si="61"/>
        <v>0</v>
      </c>
      <c r="U213" s="2">
        <f t="shared" si="62"/>
        <v>28.221875000000001</v>
      </c>
    </row>
    <row r="214" spans="14:21" x14ac:dyDescent="0.3">
      <c r="N214" s="1">
        <v>6</v>
      </c>
      <c r="O214" s="3">
        <f t="shared" si="58"/>
        <v>14.0609375</v>
      </c>
      <c r="P214" s="3">
        <f t="shared" si="59"/>
        <v>14.160937500000001</v>
      </c>
      <c r="Q214" s="2">
        <f t="shared" si="56"/>
        <v>2409.899627724305</v>
      </c>
      <c r="R214" s="2" t="str">
        <f t="shared" si="60"/>
        <v>&lt;</v>
      </c>
      <c r="S214" s="2">
        <f t="shared" si="57"/>
        <v>2421.6757089185498</v>
      </c>
      <c r="T214" s="2">
        <f t="shared" si="61"/>
        <v>0</v>
      </c>
      <c r="U214" s="2">
        <f t="shared" si="62"/>
        <v>14.160937500000001</v>
      </c>
    </row>
    <row r="215" spans="14:21" x14ac:dyDescent="0.3">
      <c r="N215" s="1">
        <v>7</v>
      </c>
      <c r="O215" s="3">
        <f t="shared" si="58"/>
        <v>7.0304687500000007</v>
      </c>
      <c r="P215" s="3">
        <f t="shared" si="59"/>
        <v>7.1304687500000004</v>
      </c>
      <c r="Q215" s="2">
        <f t="shared" si="56"/>
        <v>1585.4805732356913</v>
      </c>
      <c r="R215" s="2" t="str">
        <f t="shared" si="60"/>
        <v>&lt;</v>
      </c>
      <c r="S215" s="2">
        <f t="shared" si="57"/>
        <v>1597.1152799090814</v>
      </c>
      <c r="T215" s="2">
        <f t="shared" si="61"/>
        <v>0</v>
      </c>
      <c r="U215" s="2">
        <f t="shared" si="62"/>
        <v>7.1304687500000004</v>
      </c>
    </row>
    <row r="216" spans="14:21" x14ac:dyDescent="0.3">
      <c r="N216" s="1">
        <v>8</v>
      </c>
      <c r="O216" s="3">
        <f t="shared" si="58"/>
        <v>3.5152343750000004</v>
      </c>
      <c r="P216" s="3">
        <f t="shared" si="59"/>
        <v>3.615234375</v>
      </c>
      <c r="Q216" s="2">
        <f t="shared" si="56"/>
        <v>1182.3754306353262</v>
      </c>
      <c r="R216" s="2" t="str">
        <f t="shared" si="60"/>
        <v>&lt;</v>
      </c>
      <c r="S216" s="2">
        <f t="shared" si="57"/>
        <v>1193.5560879192963</v>
      </c>
      <c r="T216" s="2">
        <f t="shared" si="61"/>
        <v>0</v>
      </c>
      <c r="U216" s="2">
        <f t="shared" si="62"/>
        <v>3.615234375</v>
      </c>
    </row>
    <row r="217" spans="14:21" x14ac:dyDescent="0.3">
      <c r="N217" s="1">
        <v>9</v>
      </c>
      <c r="O217" s="3">
        <f t="shared" si="58"/>
        <v>1.7576171875</v>
      </c>
      <c r="P217" s="3">
        <f t="shared" si="59"/>
        <v>1.8576171875</v>
      </c>
      <c r="Q217" s="2">
        <f t="shared" si="56"/>
        <v>994.47437358666718</v>
      </c>
      <c r="R217" s="2" t="str">
        <f t="shared" si="60"/>
        <v>&lt;</v>
      </c>
      <c r="S217" s="2">
        <f t="shared" si="57"/>
        <v>1004.4278267125145</v>
      </c>
      <c r="T217" s="2">
        <f t="shared" si="61"/>
        <v>0</v>
      </c>
      <c r="U217" s="2">
        <f t="shared" si="62"/>
        <v>1.8576171875</v>
      </c>
    </row>
    <row r="218" spans="14:21" x14ac:dyDescent="0.3">
      <c r="N218" s="1">
        <v>10</v>
      </c>
      <c r="O218" s="3">
        <f t="shared" si="58"/>
        <v>0.87880859374999998</v>
      </c>
      <c r="P218" s="3">
        <f t="shared" si="59"/>
        <v>0.97880859375000007</v>
      </c>
      <c r="Q218" s="2">
        <f t="shared" si="56"/>
        <v>917.19984693388551</v>
      </c>
      <c r="R218" s="2" t="str">
        <f t="shared" si="60"/>
        <v>&lt;</v>
      </c>
      <c r="S218" s="2">
        <f t="shared" si="57"/>
        <v>924.58758095660744</v>
      </c>
      <c r="T218" s="2">
        <f t="shared" si="61"/>
        <v>0</v>
      </c>
      <c r="U218" s="2">
        <f t="shared" si="62"/>
        <v>0.97880859375000007</v>
      </c>
    </row>
    <row r="219" spans="14:21" x14ac:dyDescent="0.3">
      <c r="N219" s="1">
        <v>11</v>
      </c>
      <c r="O219" s="3">
        <f t="shared" si="58"/>
        <v>0.43940429687500004</v>
      </c>
      <c r="P219" s="3">
        <f t="shared" si="59"/>
        <v>0.53940429687500002</v>
      </c>
      <c r="Q219" s="2">
        <f t="shared" si="56"/>
        <v>893.94506702502895</v>
      </c>
      <c r="R219" s="2" t="str">
        <f t="shared" si="60"/>
        <v>&lt;</v>
      </c>
      <c r="S219" s="2">
        <f t="shared" si="57"/>
        <v>897.45306969747185</v>
      </c>
      <c r="T219" s="2">
        <f t="shared" si="61"/>
        <v>0</v>
      </c>
      <c r="U219" s="2">
        <f t="shared" si="62"/>
        <v>0.53940429687500002</v>
      </c>
    </row>
    <row r="220" spans="14:21" x14ac:dyDescent="0.3">
      <c r="N220" s="1">
        <v>12</v>
      </c>
      <c r="O220" s="3">
        <f t="shared" si="58"/>
        <v>0.21970214843750002</v>
      </c>
      <c r="P220" s="3">
        <f t="shared" si="59"/>
        <v>0.3197021484375</v>
      </c>
      <c r="Q220" s="2">
        <f t="shared" si="56"/>
        <v>892.56506826766702</v>
      </c>
      <c r="R220" s="2" t="str">
        <f t="shared" si="60"/>
        <v>&gt;</v>
      </c>
      <c r="S220" s="2">
        <f t="shared" si="57"/>
        <v>891.88352979812976</v>
      </c>
      <c r="T220" s="2">
        <f t="shared" si="61"/>
        <v>0.21970214843750002</v>
      </c>
      <c r="U220" s="2">
        <f t="shared" si="62"/>
        <v>0.53940429687500002</v>
      </c>
    </row>
    <row r="221" spans="14:21" x14ac:dyDescent="0.3">
      <c r="N221" s="1">
        <v>13</v>
      </c>
      <c r="O221" s="2">
        <f t="shared" si="58"/>
        <v>0.32955322265625003</v>
      </c>
      <c r="P221" s="2">
        <f t="shared" si="59"/>
        <v>0.42955322265625001</v>
      </c>
      <c r="Q221" s="2">
        <f t="shared" si="56"/>
        <v>891.94737127384076</v>
      </c>
      <c r="R221" s="2" t="str">
        <f t="shared" si="60"/>
        <v>&lt;</v>
      </c>
      <c r="S221" s="2">
        <f t="shared" si="57"/>
        <v>893.67892740430648</v>
      </c>
      <c r="T221" s="2">
        <f t="shared" si="61"/>
        <v>0.21970214843750002</v>
      </c>
      <c r="U221" s="2">
        <f t="shared" si="62"/>
        <v>0.42955322265625001</v>
      </c>
    </row>
    <row r="222" spans="14:21" x14ac:dyDescent="0.3">
      <c r="N222" s="1">
        <v>14</v>
      </c>
      <c r="O222" s="2">
        <f t="shared" si="58"/>
        <v>0.27462768554687506</v>
      </c>
      <c r="P222" s="2">
        <f t="shared" si="59"/>
        <v>0.37462768554687503</v>
      </c>
      <c r="Q222" s="2">
        <f t="shared" si="56"/>
        <v>891.87425776179145</v>
      </c>
      <c r="R222" s="2" t="str">
        <f t="shared" si="60"/>
        <v>&lt;</v>
      </c>
      <c r="S222" s="2">
        <f t="shared" si="57"/>
        <v>892.49610511084802</v>
      </c>
      <c r="T222" s="2">
        <f t="shared" si="61"/>
        <v>0.21970214843750002</v>
      </c>
      <c r="U222" s="2">
        <f t="shared" si="62"/>
        <v>0.37462768554687503</v>
      </c>
    </row>
    <row r="223" spans="14:21" x14ac:dyDescent="0.3">
      <c r="N223" s="1">
        <v>15</v>
      </c>
      <c r="O223" s="2">
        <f t="shared" si="58"/>
        <v>0.24716491699218751</v>
      </c>
      <c r="P223" s="2">
        <f t="shared" si="59"/>
        <v>0.34716491699218749</v>
      </c>
      <c r="Q223" s="2">
        <f t="shared" si="56"/>
        <v>892.11590252049314</v>
      </c>
      <c r="R223" s="2" t="str">
        <f t="shared" si="60"/>
        <v>&gt;</v>
      </c>
      <c r="S223" s="2">
        <f t="shared" si="57"/>
        <v>892.1129504774409</v>
      </c>
      <c r="T223" s="2">
        <f t="shared" si="61"/>
        <v>0.24716491699218751</v>
      </c>
      <c r="U223" s="2">
        <f t="shared" si="62"/>
        <v>0.37462768554687503</v>
      </c>
    </row>
    <row r="227" spans="13:21" x14ac:dyDescent="0.3">
      <c r="M227" s="1" t="s">
        <v>15</v>
      </c>
      <c r="O227" s="1"/>
      <c r="P227" s="1"/>
      <c r="Q227" s="1"/>
      <c r="R227" s="1">
        <v>0.1</v>
      </c>
      <c r="S227" s="1"/>
      <c r="T227" s="1"/>
      <c r="U227" s="1"/>
    </row>
    <row r="228" spans="13:21" x14ac:dyDescent="0.3">
      <c r="N228" s="1" t="s">
        <v>0</v>
      </c>
      <c r="O228" s="1" t="s">
        <v>1</v>
      </c>
      <c r="P228" s="1" t="s">
        <v>2</v>
      </c>
      <c r="Q228" s="1" t="s">
        <v>3</v>
      </c>
      <c r="R228" s="1" t="s">
        <v>4</v>
      </c>
      <c r="S228" s="1" t="s">
        <v>5</v>
      </c>
      <c r="T228" s="1" t="s">
        <v>6</v>
      </c>
      <c r="U228" s="1" t="s">
        <v>7</v>
      </c>
    </row>
    <row r="229" spans="13:21" x14ac:dyDescent="0.3">
      <c r="N229" s="1">
        <v>0</v>
      </c>
      <c r="O229" s="1" t="s">
        <v>8</v>
      </c>
      <c r="P229" s="1" t="s">
        <v>8</v>
      </c>
      <c r="Q229" s="1" t="s">
        <v>8</v>
      </c>
      <c r="R229" s="1" t="s">
        <v>8</v>
      </c>
      <c r="S229" s="1" t="s">
        <v>8</v>
      </c>
      <c r="T229" s="1">
        <v>0</v>
      </c>
      <c r="U229" s="1">
        <v>900</v>
      </c>
    </row>
    <row r="230" spans="13:21" x14ac:dyDescent="0.3">
      <c r="N230" s="1">
        <v>1</v>
      </c>
      <c r="O230" s="3">
        <f>1/2 *(T229 +U229)-$F$30/2</f>
        <v>449.95</v>
      </c>
      <c r="P230" s="3">
        <f>1/2*(T229+U229)+$F$30/2</f>
        <v>450.05</v>
      </c>
      <c r="Q230" s="2">
        <f>4500/(47.44)+2*(47.44)+4000/(O230*33.8+23.8)+3.5*(O230*33.8+23.8)+8800/(54.5)+3*(54.5)+1400/(26.45)+2*(26.45)+300/(17.3)+17.3</f>
        <v>53967.823251272581</v>
      </c>
      <c r="R230" s="2" t="str">
        <f>IF(Q230&lt;S230,"&lt;","&gt;")</f>
        <v>&lt;</v>
      </c>
      <c r="S230" s="2">
        <f>4500/(47.44)+2*(47.44)+4000/(P230*33.8+23.8)+3.5*(P230*33.8+23.8)+8800/(54.5)+3*(54.5)+1400/(26.45)+2*(26.45)+300/(17.3)+17.3</f>
        <v>53979.653193013968</v>
      </c>
      <c r="T230" s="2">
        <f>IF(Q230&lt;=S230,T229,O230)</f>
        <v>0</v>
      </c>
      <c r="U230" s="2">
        <f>IF(Q230&lt;S230,P230,U229)</f>
        <v>450.05</v>
      </c>
    </row>
    <row r="231" spans="13:21" x14ac:dyDescent="0.3">
      <c r="N231" s="1">
        <v>2</v>
      </c>
      <c r="O231" s="3">
        <f>1/2 *(T230 +U230)-$F$30/2</f>
        <v>224.97499999999999</v>
      </c>
      <c r="P231" s="3">
        <f>1/2*(T230+U230)+$F$30/2</f>
        <v>225.07500000000002</v>
      </c>
      <c r="Q231" s="2">
        <f t="shared" ref="Q231:Q244" si="63">4500/(47.44)+2*(47.44)+4000/(O231*33.8+23.8)+3.5*(O231*33.8+23.8)+8800/(54.5)+3*(54.5)+1400/(26.45)+2*(26.45)+300/(17.3)+17.3</f>
        <v>27353.54253506949</v>
      </c>
      <c r="R231" s="2" t="str">
        <f>IF(Q231&lt;S231,"&lt;","&gt;")</f>
        <v>&lt;</v>
      </c>
      <c r="S231" s="2">
        <f t="shared" ref="S231:S244" si="64">4500/(47.44)+2*(47.44)+4000/(P231*33.8+23.8)+3.5*(P231*33.8+23.8)+8800/(54.5)+3*(54.5)+1400/(26.45)+2*(26.45)+300/(17.3)+17.3</f>
        <v>27365.372302812902</v>
      </c>
      <c r="T231" s="2">
        <f>IF(Q231&lt;=S231,T230,O231)</f>
        <v>0</v>
      </c>
      <c r="U231" s="2">
        <f>IF(Q231&lt;S231,P231,U230)</f>
        <v>225.07500000000002</v>
      </c>
    </row>
    <row r="232" spans="13:21" x14ac:dyDescent="0.3">
      <c r="N232" s="1">
        <v>3</v>
      </c>
      <c r="O232" s="3">
        <f t="shared" ref="O232:O244" si="65">1/2 *(T231 +U231)-$F$30/2</f>
        <v>112.48750000000001</v>
      </c>
      <c r="P232" s="3">
        <f t="shared" ref="P232:P244" si="66">1/2*(T231+U231)+$F$30/2</f>
        <v>112.58750000000001</v>
      </c>
      <c r="Q232" s="2">
        <f t="shared" si="63"/>
        <v>14046.792409908276</v>
      </c>
      <c r="R232" s="2" t="str">
        <f t="shared" ref="R232:R244" si="67">IF(Q232&lt;S232,"&lt;","&gt;")</f>
        <v>&lt;</v>
      </c>
      <c r="S232" s="2">
        <f t="shared" si="64"/>
        <v>14058.621487058397</v>
      </c>
      <c r="T232" s="2">
        <f t="shared" ref="T232:T244" si="68">IF(Q232&lt;=S232,T231,O232)</f>
        <v>0</v>
      </c>
      <c r="U232" s="2">
        <f t="shared" ref="U232:U244" si="69">IF(Q232&lt;S232,P232,U231)</f>
        <v>112.58750000000001</v>
      </c>
    </row>
    <row r="233" spans="13:21" x14ac:dyDescent="0.3">
      <c r="N233" s="1">
        <v>4</v>
      </c>
      <c r="O233" s="3">
        <f t="shared" si="65"/>
        <v>56.243750000000006</v>
      </c>
      <c r="P233" s="3">
        <f t="shared" si="66"/>
        <v>56.34375</v>
      </c>
      <c r="Q233" s="2">
        <f t="shared" si="63"/>
        <v>7394.1893692792</v>
      </c>
      <c r="R233" s="2" t="str">
        <f t="shared" si="67"/>
        <v>&lt;</v>
      </c>
      <c r="S233" s="2">
        <f t="shared" si="64"/>
        <v>7406.0157265571306</v>
      </c>
      <c r="T233" s="2">
        <f t="shared" si="68"/>
        <v>0</v>
      </c>
      <c r="U233" s="2">
        <f t="shared" si="69"/>
        <v>56.34375</v>
      </c>
    </row>
    <row r="234" spans="13:21" x14ac:dyDescent="0.3">
      <c r="N234" s="1">
        <v>5</v>
      </c>
      <c r="O234" s="3">
        <f t="shared" si="65"/>
        <v>28.121874999999999</v>
      </c>
      <c r="P234" s="3">
        <f t="shared" si="66"/>
        <v>28.221875000000001</v>
      </c>
      <c r="Q234" s="2">
        <f t="shared" si="63"/>
        <v>4069.398890635503</v>
      </c>
      <c r="R234" s="2" t="str">
        <f t="shared" si="67"/>
        <v>&lt;</v>
      </c>
      <c r="S234" s="2">
        <f t="shared" si="64"/>
        <v>4081.214697772356</v>
      </c>
      <c r="T234" s="2">
        <f t="shared" si="68"/>
        <v>0</v>
      </c>
      <c r="U234" s="2">
        <f t="shared" si="69"/>
        <v>28.221875000000001</v>
      </c>
    </row>
    <row r="235" spans="13:21" x14ac:dyDescent="0.3">
      <c r="N235" s="1">
        <v>6</v>
      </c>
      <c r="O235" s="3">
        <f t="shared" si="65"/>
        <v>14.0609375</v>
      </c>
      <c r="P235" s="3">
        <f t="shared" si="66"/>
        <v>14.160937500000001</v>
      </c>
      <c r="Q235" s="2">
        <f t="shared" si="63"/>
        <v>2409.899627724305</v>
      </c>
      <c r="R235" s="2" t="str">
        <f t="shared" si="67"/>
        <v>&lt;</v>
      </c>
      <c r="S235" s="2">
        <f t="shared" si="64"/>
        <v>2421.6757089185498</v>
      </c>
      <c r="T235" s="2">
        <f t="shared" si="68"/>
        <v>0</v>
      </c>
      <c r="U235" s="2">
        <f t="shared" si="69"/>
        <v>14.160937500000001</v>
      </c>
    </row>
    <row r="236" spans="13:21" x14ac:dyDescent="0.3">
      <c r="N236" s="1">
        <v>7</v>
      </c>
      <c r="O236" s="3">
        <f t="shared" si="65"/>
        <v>7.0304687500000007</v>
      </c>
      <c r="P236" s="3">
        <f t="shared" si="66"/>
        <v>7.1304687500000004</v>
      </c>
      <c r="Q236" s="2">
        <f t="shared" si="63"/>
        <v>1585.4805732356913</v>
      </c>
      <c r="R236" s="2" t="str">
        <f t="shared" si="67"/>
        <v>&lt;</v>
      </c>
      <c r="S236" s="2">
        <f t="shared" si="64"/>
        <v>1597.1152799090814</v>
      </c>
      <c r="T236" s="2">
        <f t="shared" si="68"/>
        <v>0</v>
      </c>
      <c r="U236" s="2">
        <f t="shared" si="69"/>
        <v>7.1304687500000004</v>
      </c>
    </row>
    <row r="237" spans="13:21" x14ac:dyDescent="0.3">
      <c r="N237" s="1">
        <v>8</v>
      </c>
      <c r="O237" s="3">
        <f t="shared" si="65"/>
        <v>3.5152343750000004</v>
      </c>
      <c r="P237" s="3">
        <f t="shared" si="66"/>
        <v>3.615234375</v>
      </c>
      <c r="Q237" s="2">
        <f t="shared" si="63"/>
        <v>1182.3754306353262</v>
      </c>
      <c r="R237" s="2" t="str">
        <f t="shared" si="67"/>
        <v>&lt;</v>
      </c>
      <c r="S237" s="2">
        <f t="shared" si="64"/>
        <v>1193.5560879192963</v>
      </c>
      <c r="T237" s="2">
        <f t="shared" si="68"/>
        <v>0</v>
      </c>
      <c r="U237" s="2">
        <f t="shared" si="69"/>
        <v>3.615234375</v>
      </c>
    </row>
    <row r="238" spans="13:21" x14ac:dyDescent="0.3">
      <c r="N238" s="1">
        <v>9</v>
      </c>
      <c r="O238" s="3">
        <f t="shared" si="65"/>
        <v>1.7576171875</v>
      </c>
      <c r="P238" s="3">
        <f t="shared" si="66"/>
        <v>1.8576171875</v>
      </c>
      <c r="Q238" s="2">
        <f t="shared" si="63"/>
        <v>994.47437358666718</v>
      </c>
      <c r="R238" s="2" t="str">
        <f t="shared" si="67"/>
        <v>&lt;</v>
      </c>
      <c r="S238" s="2">
        <f t="shared" si="64"/>
        <v>1004.4278267125145</v>
      </c>
      <c r="T238" s="2">
        <f t="shared" si="68"/>
        <v>0</v>
      </c>
      <c r="U238" s="2">
        <f t="shared" si="69"/>
        <v>1.8576171875</v>
      </c>
    </row>
    <row r="239" spans="13:21" x14ac:dyDescent="0.3">
      <c r="N239" s="1">
        <v>10</v>
      </c>
      <c r="O239" s="3">
        <f t="shared" si="65"/>
        <v>0.87880859374999998</v>
      </c>
      <c r="P239" s="3">
        <f t="shared" si="66"/>
        <v>0.97880859375000007</v>
      </c>
      <c r="Q239" s="2">
        <f t="shared" si="63"/>
        <v>917.19984693388551</v>
      </c>
      <c r="R239" s="2" t="str">
        <f t="shared" si="67"/>
        <v>&lt;</v>
      </c>
      <c r="S239" s="2">
        <f t="shared" si="64"/>
        <v>924.58758095660744</v>
      </c>
      <c r="T239" s="2">
        <f t="shared" si="68"/>
        <v>0</v>
      </c>
      <c r="U239" s="2">
        <f t="shared" si="69"/>
        <v>0.97880859375000007</v>
      </c>
    </row>
    <row r="240" spans="13:21" x14ac:dyDescent="0.3">
      <c r="N240" s="1">
        <v>11</v>
      </c>
      <c r="O240" s="3">
        <f t="shared" si="65"/>
        <v>0.43940429687500004</v>
      </c>
      <c r="P240" s="3">
        <f t="shared" si="66"/>
        <v>0.53940429687500002</v>
      </c>
      <c r="Q240" s="2">
        <f t="shared" si="63"/>
        <v>893.94506702502895</v>
      </c>
      <c r="R240" s="2" t="str">
        <f t="shared" si="67"/>
        <v>&lt;</v>
      </c>
      <c r="S240" s="2">
        <f t="shared" si="64"/>
        <v>897.45306969747185</v>
      </c>
      <c r="T240" s="2">
        <f t="shared" si="68"/>
        <v>0</v>
      </c>
      <c r="U240" s="2">
        <f t="shared" si="69"/>
        <v>0.53940429687500002</v>
      </c>
    </row>
    <row r="241" spans="13:21" x14ac:dyDescent="0.3">
      <c r="N241" s="1">
        <v>12</v>
      </c>
      <c r="O241" s="3">
        <f t="shared" si="65"/>
        <v>0.21970214843750002</v>
      </c>
      <c r="P241" s="3">
        <f t="shared" si="66"/>
        <v>0.3197021484375</v>
      </c>
      <c r="Q241" s="2">
        <f t="shared" si="63"/>
        <v>892.56506826766702</v>
      </c>
      <c r="R241" s="2" t="str">
        <f t="shared" si="67"/>
        <v>&gt;</v>
      </c>
      <c r="S241" s="2">
        <f t="shared" si="64"/>
        <v>891.88352979812976</v>
      </c>
      <c r="T241" s="2">
        <f t="shared" si="68"/>
        <v>0.21970214843750002</v>
      </c>
      <c r="U241" s="2">
        <f t="shared" si="69"/>
        <v>0.53940429687500002</v>
      </c>
    </row>
    <row r="242" spans="13:21" x14ac:dyDescent="0.3">
      <c r="N242" s="1">
        <v>13</v>
      </c>
      <c r="O242" s="2">
        <f t="shared" si="65"/>
        <v>0.32955322265625003</v>
      </c>
      <c r="P242" s="2">
        <f t="shared" si="66"/>
        <v>0.42955322265625001</v>
      </c>
      <c r="Q242" s="2">
        <f t="shared" si="63"/>
        <v>891.94737127384076</v>
      </c>
      <c r="R242" s="2" t="str">
        <f t="shared" si="67"/>
        <v>&lt;</v>
      </c>
      <c r="S242" s="2">
        <f t="shared" si="64"/>
        <v>893.67892740430648</v>
      </c>
      <c r="T242" s="2">
        <f t="shared" si="68"/>
        <v>0.21970214843750002</v>
      </c>
      <c r="U242" s="2">
        <f t="shared" si="69"/>
        <v>0.42955322265625001</v>
      </c>
    </row>
    <row r="243" spans="13:21" x14ac:dyDescent="0.3">
      <c r="N243" s="1">
        <v>14</v>
      </c>
      <c r="O243" s="2">
        <f t="shared" si="65"/>
        <v>0.27462768554687506</v>
      </c>
      <c r="P243" s="2">
        <f t="shared" si="66"/>
        <v>0.37462768554687503</v>
      </c>
      <c r="Q243" s="2">
        <f t="shared" si="63"/>
        <v>891.87425776179145</v>
      </c>
      <c r="R243" s="2" t="str">
        <f t="shared" si="67"/>
        <v>&lt;</v>
      </c>
      <c r="S243" s="2">
        <f t="shared" si="64"/>
        <v>892.49610511084802</v>
      </c>
      <c r="T243" s="2">
        <f t="shared" si="68"/>
        <v>0.21970214843750002</v>
      </c>
      <c r="U243" s="2">
        <f t="shared" si="69"/>
        <v>0.37462768554687503</v>
      </c>
    </row>
    <row r="244" spans="13:21" x14ac:dyDescent="0.3">
      <c r="N244" s="1">
        <v>15</v>
      </c>
      <c r="O244" s="2">
        <f t="shared" si="65"/>
        <v>0.24716491699218751</v>
      </c>
      <c r="P244" s="2">
        <f t="shared" si="66"/>
        <v>0.34716491699218749</v>
      </c>
      <c r="Q244" s="2">
        <f t="shared" si="63"/>
        <v>892.11590252049314</v>
      </c>
      <c r="R244" s="2" t="str">
        <f t="shared" si="67"/>
        <v>&gt;</v>
      </c>
      <c r="S244" s="2">
        <f t="shared" si="64"/>
        <v>892.1129504774409</v>
      </c>
      <c r="T244" s="2">
        <f t="shared" si="68"/>
        <v>0.24716491699218751</v>
      </c>
      <c r="U244" s="2">
        <f t="shared" si="69"/>
        <v>0.37462768554687503</v>
      </c>
    </row>
    <row r="249" spans="13:21" x14ac:dyDescent="0.3">
      <c r="M249" s="1" t="s">
        <v>16</v>
      </c>
      <c r="N249" s="1"/>
      <c r="O249" s="1"/>
      <c r="P249" s="1"/>
      <c r="Q249" s="1"/>
      <c r="R249" s="1">
        <v>0.1</v>
      </c>
      <c r="S249" s="1"/>
      <c r="T249" s="1"/>
      <c r="U249" s="1"/>
    </row>
    <row r="250" spans="13:21" x14ac:dyDescent="0.3">
      <c r="N250" s="1" t="s">
        <v>0</v>
      </c>
      <c r="O250" s="1" t="s">
        <v>1</v>
      </c>
      <c r="P250" s="1" t="s">
        <v>2</v>
      </c>
      <c r="Q250" s="1" t="s">
        <v>3</v>
      </c>
      <c r="R250" s="1" t="s">
        <v>4</v>
      </c>
      <c r="S250" s="1" t="s">
        <v>5</v>
      </c>
      <c r="T250" s="1" t="s">
        <v>6</v>
      </c>
      <c r="U250" s="1" t="s">
        <v>7</v>
      </c>
    </row>
    <row r="251" spans="13:21" x14ac:dyDescent="0.3">
      <c r="N251" s="1">
        <v>0</v>
      </c>
      <c r="O251" s="1" t="s">
        <v>8</v>
      </c>
      <c r="P251" s="1" t="s">
        <v>8</v>
      </c>
      <c r="Q251" s="1" t="s">
        <v>8</v>
      </c>
      <c r="R251" s="1" t="s">
        <v>8</v>
      </c>
      <c r="S251" s="1" t="s">
        <v>8</v>
      </c>
      <c r="T251" s="1">
        <v>0</v>
      </c>
      <c r="U251" s="1">
        <v>900</v>
      </c>
    </row>
    <row r="252" spans="13:21" x14ac:dyDescent="0.3">
      <c r="N252" s="1">
        <v>1</v>
      </c>
      <c r="O252" s="3">
        <f>1/2 *(T251 +U251)-$F$30/2</f>
        <v>449.95</v>
      </c>
      <c r="P252" s="3">
        <f>1/2*(T251+U251)+$F$30/2</f>
        <v>450.05</v>
      </c>
      <c r="Q252" s="2">
        <f>4500/(47.44)+2*(47.44)+4000/(O252*33.8+23.8)+3.5*(O252*33.8+23.8)+8800/(54.5)+3*(54.5)+1400/(26.45)+2*(26.45)+300/(17.3)+17.3</f>
        <v>53967.823251272581</v>
      </c>
      <c r="R252" s="2" t="str">
        <f>IF(Q252&lt;S252,"&lt;","&gt;")</f>
        <v>&lt;</v>
      </c>
      <c r="S252" s="2">
        <f>4500/(47.44)+2*(47.44)+4000/(P252*33.8+23.8)+3.5*(P252*33.8+23.8)+8800/(54.5)+3*(54.5)+1400/(26.45)+2*(26.45)+300/(17.3)+17.3</f>
        <v>53979.653193013968</v>
      </c>
      <c r="T252" s="2">
        <f>IF(Q252&lt;=S252,T251,O252)</f>
        <v>0</v>
      </c>
      <c r="U252" s="2">
        <f>IF(Q252&lt;S252,P252,U251)</f>
        <v>450.05</v>
      </c>
    </row>
    <row r="253" spans="13:21" x14ac:dyDescent="0.3">
      <c r="N253" s="1">
        <v>2</v>
      </c>
      <c r="O253" s="3">
        <f>1/2 *(T252 +U252)-$F$30/2</f>
        <v>224.97499999999999</v>
      </c>
      <c r="P253" s="3">
        <f>1/2*(T252+U252)+$F$30/2</f>
        <v>225.07500000000002</v>
      </c>
      <c r="Q253" s="2">
        <f t="shared" ref="Q253:Q266" si="70">4500/(47.44)+2*(47.44)+4000/(O253*33.8+23.8)+3.5*(O253*33.8+23.8)+8800/(54.5)+3*(54.5)+1400/(26.45)+2*(26.45)+300/(17.3)+17.3</f>
        <v>27353.54253506949</v>
      </c>
      <c r="R253" s="2" t="str">
        <f>IF(Q253&lt;S253,"&lt;","&gt;")</f>
        <v>&lt;</v>
      </c>
      <c r="S253" s="2">
        <f t="shared" ref="S253:S266" si="71">4500/(47.44)+2*(47.44)+4000/(P253*33.8+23.8)+3.5*(P253*33.8+23.8)+8800/(54.5)+3*(54.5)+1400/(26.45)+2*(26.45)+300/(17.3)+17.3</f>
        <v>27365.372302812902</v>
      </c>
      <c r="T253" s="2">
        <f>IF(Q253&lt;=S253,T252,O253)</f>
        <v>0</v>
      </c>
      <c r="U253" s="2">
        <f>IF(Q253&lt;S253,P253,U252)</f>
        <v>225.07500000000002</v>
      </c>
    </row>
    <row r="254" spans="13:21" x14ac:dyDescent="0.3">
      <c r="N254" s="1">
        <v>3</v>
      </c>
      <c r="O254" s="3">
        <f t="shared" ref="O254:O266" si="72">1/2 *(T253 +U253)-$F$30/2</f>
        <v>112.48750000000001</v>
      </c>
      <c r="P254" s="3">
        <f t="shared" ref="P254:P266" si="73">1/2*(T253+U253)+$F$30/2</f>
        <v>112.58750000000001</v>
      </c>
      <c r="Q254" s="2">
        <f t="shared" si="70"/>
        <v>14046.792409908276</v>
      </c>
      <c r="R254" s="2" t="str">
        <f t="shared" ref="R254:R266" si="74">IF(Q254&lt;S254,"&lt;","&gt;")</f>
        <v>&lt;</v>
      </c>
      <c r="S254" s="2">
        <f t="shared" si="71"/>
        <v>14058.621487058397</v>
      </c>
      <c r="T254" s="2">
        <f t="shared" ref="T254:T266" si="75">IF(Q254&lt;=S254,T253,O254)</f>
        <v>0</v>
      </c>
      <c r="U254" s="2">
        <f t="shared" ref="U254:U266" si="76">IF(Q254&lt;S254,P254,U253)</f>
        <v>112.58750000000001</v>
      </c>
    </row>
    <row r="255" spans="13:21" x14ac:dyDescent="0.3">
      <c r="N255" s="1">
        <v>4</v>
      </c>
      <c r="O255" s="3">
        <f t="shared" si="72"/>
        <v>56.243750000000006</v>
      </c>
      <c r="P255" s="3">
        <f t="shared" si="73"/>
        <v>56.34375</v>
      </c>
      <c r="Q255" s="2">
        <f t="shared" si="70"/>
        <v>7394.1893692792</v>
      </c>
      <c r="R255" s="2" t="str">
        <f t="shared" si="74"/>
        <v>&lt;</v>
      </c>
      <c r="S255" s="2">
        <f t="shared" si="71"/>
        <v>7406.0157265571306</v>
      </c>
      <c r="T255" s="2">
        <f t="shared" si="75"/>
        <v>0</v>
      </c>
      <c r="U255" s="2">
        <f t="shared" si="76"/>
        <v>56.34375</v>
      </c>
    </row>
    <row r="256" spans="13:21" x14ac:dyDescent="0.3">
      <c r="N256" s="1">
        <v>5</v>
      </c>
      <c r="O256" s="3">
        <f t="shared" si="72"/>
        <v>28.121874999999999</v>
      </c>
      <c r="P256" s="3">
        <f t="shared" si="73"/>
        <v>28.221875000000001</v>
      </c>
      <c r="Q256" s="2">
        <f t="shared" si="70"/>
        <v>4069.398890635503</v>
      </c>
      <c r="R256" s="2" t="str">
        <f t="shared" si="74"/>
        <v>&lt;</v>
      </c>
      <c r="S256" s="2">
        <f t="shared" si="71"/>
        <v>4081.214697772356</v>
      </c>
      <c r="T256" s="2">
        <f t="shared" si="75"/>
        <v>0</v>
      </c>
      <c r="U256" s="2">
        <f t="shared" si="76"/>
        <v>28.221875000000001</v>
      </c>
    </row>
    <row r="257" spans="14:21" x14ac:dyDescent="0.3">
      <c r="N257" s="1">
        <v>6</v>
      </c>
      <c r="O257" s="3">
        <f t="shared" si="72"/>
        <v>14.0609375</v>
      </c>
      <c r="P257" s="3">
        <f t="shared" si="73"/>
        <v>14.160937500000001</v>
      </c>
      <c r="Q257" s="2">
        <f t="shared" si="70"/>
        <v>2409.899627724305</v>
      </c>
      <c r="R257" s="2" t="str">
        <f t="shared" si="74"/>
        <v>&lt;</v>
      </c>
      <c r="S257" s="2">
        <f t="shared" si="71"/>
        <v>2421.6757089185498</v>
      </c>
      <c r="T257" s="2">
        <f t="shared" si="75"/>
        <v>0</v>
      </c>
      <c r="U257" s="2">
        <f t="shared" si="76"/>
        <v>14.160937500000001</v>
      </c>
    </row>
    <row r="258" spans="14:21" x14ac:dyDescent="0.3">
      <c r="N258" s="1">
        <v>7</v>
      </c>
      <c r="O258" s="3">
        <f t="shared" si="72"/>
        <v>7.0304687500000007</v>
      </c>
      <c r="P258" s="3">
        <f t="shared" si="73"/>
        <v>7.1304687500000004</v>
      </c>
      <c r="Q258" s="2">
        <f t="shared" si="70"/>
        <v>1585.4805732356913</v>
      </c>
      <c r="R258" s="2" t="str">
        <f t="shared" si="74"/>
        <v>&lt;</v>
      </c>
      <c r="S258" s="2">
        <f t="shared" si="71"/>
        <v>1597.1152799090814</v>
      </c>
      <c r="T258" s="2">
        <f t="shared" si="75"/>
        <v>0</v>
      </c>
      <c r="U258" s="2">
        <f t="shared" si="76"/>
        <v>7.1304687500000004</v>
      </c>
    </row>
    <row r="259" spans="14:21" x14ac:dyDescent="0.3">
      <c r="N259" s="1">
        <v>8</v>
      </c>
      <c r="O259" s="3">
        <f t="shared" si="72"/>
        <v>3.5152343750000004</v>
      </c>
      <c r="P259" s="3">
        <f t="shared" si="73"/>
        <v>3.615234375</v>
      </c>
      <c r="Q259" s="2">
        <f t="shared" si="70"/>
        <v>1182.3754306353262</v>
      </c>
      <c r="R259" s="2" t="str">
        <f t="shared" si="74"/>
        <v>&lt;</v>
      </c>
      <c r="S259" s="2">
        <f t="shared" si="71"/>
        <v>1193.5560879192963</v>
      </c>
      <c r="T259" s="2">
        <f t="shared" si="75"/>
        <v>0</v>
      </c>
      <c r="U259" s="2">
        <f t="shared" si="76"/>
        <v>3.615234375</v>
      </c>
    </row>
    <row r="260" spans="14:21" x14ac:dyDescent="0.3">
      <c r="N260" s="1">
        <v>9</v>
      </c>
      <c r="O260" s="3">
        <f t="shared" si="72"/>
        <v>1.7576171875</v>
      </c>
      <c r="P260" s="3">
        <f t="shared" si="73"/>
        <v>1.8576171875</v>
      </c>
      <c r="Q260" s="2">
        <f t="shared" si="70"/>
        <v>994.47437358666718</v>
      </c>
      <c r="R260" s="2" t="str">
        <f t="shared" si="74"/>
        <v>&lt;</v>
      </c>
      <c r="S260" s="2">
        <f t="shared" si="71"/>
        <v>1004.4278267125145</v>
      </c>
      <c r="T260" s="2">
        <f t="shared" si="75"/>
        <v>0</v>
      </c>
      <c r="U260" s="2">
        <f t="shared" si="76"/>
        <v>1.8576171875</v>
      </c>
    </row>
    <row r="261" spans="14:21" x14ac:dyDescent="0.3">
      <c r="N261" s="1">
        <v>10</v>
      </c>
      <c r="O261" s="3">
        <f t="shared" si="72"/>
        <v>0.87880859374999998</v>
      </c>
      <c r="P261" s="3">
        <f t="shared" si="73"/>
        <v>0.97880859375000007</v>
      </c>
      <c r="Q261" s="2">
        <f t="shared" si="70"/>
        <v>917.19984693388551</v>
      </c>
      <c r="R261" s="2" t="str">
        <f t="shared" si="74"/>
        <v>&lt;</v>
      </c>
      <c r="S261" s="2">
        <f t="shared" si="71"/>
        <v>924.58758095660744</v>
      </c>
      <c r="T261" s="2">
        <f t="shared" si="75"/>
        <v>0</v>
      </c>
      <c r="U261" s="2">
        <f t="shared" si="76"/>
        <v>0.97880859375000007</v>
      </c>
    </row>
    <row r="262" spans="14:21" x14ac:dyDescent="0.3">
      <c r="N262" s="1">
        <v>11</v>
      </c>
      <c r="O262" s="3">
        <f t="shared" si="72"/>
        <v>0.43940429687500004</v>
      </c>
      <c r="P262" s="3">
        <f t="shared" si="73"/>
        <v>0.53940429687500002</v>
      </c>
      <c r="Q262" s="2">
        <f t="shared" si="70"/>
        <v>893.94506702502895</v>
      </c>
      <c r="R262" s="2" t="str">
        <f t="shared" si="74"/>
        <v>&lt;</v>
      </c>
      <c r="S262" s="2">
        <f t="shared" si="71"/>
        <v>897.45306969747185</v>
      </c>
      <c r="T262" s="2">
        <f t="shared" si="75"/>
        <v>0</v>
      </c>
      <c r="U262" s="2">
        <f t="shared" si="76"/>
        <v>0.53940429687500002</v>
      </c>
    </row>
    <row r="263" spans="14:21" x14ac:dyDescent="0.3">
      <c r="N263" s="1">
        <v>12</v>
      </c>
      <c r="O263" s="3">
        <f t="shared" si="72"/>
        <v>0.21970214843750002</v>
      </c>
      <c r="P263" s="3">
        <f t="shared" si="73"/>
        <v>0.3197021484375</v>
      </c>
      <c r="Q263" s="2">
        <f t="shared" si="70"/>
        <v>892.56506826766702</v>
      </c>
      <c r="R263" s="2" t="str">
        <f t="shared" si="74"/>
        <v>&gt;</v>
      </c>
      <c r="S263" s="2">
        <f t="shared" si="71"/>
        <v>891.88352979812976</v>
      </c>
      <c r="T263" s="2">
        <f t="shared" si="75"/>
        <v>0.21970214843750002</v>
      </c>
      <c r="U263" s="2">
        <f t="shared" si="76"/>
        <v>0.53940429687500002</v>
      </c>
    </row>
    <row r="264" spans="14:21" x14ac:dyDescent="0.3">
      <c r="N264" s="1">
        <v>13</v>
      </c>
      <c r="O264" s="2">
        <f t="shared" si="72"/>
        <v>0.32955322265625003</v>
      </c>
      <c r="P264" s="2">
        <f t="shared" si="73"/>
        <v>0.42955322265625001</v>
      </c>
      <c r="Q264" s="2">
        <f t="shared" si="70"/>
        <v>891.94737127384076</v>
      </c>
      <c r="R264" s="2" t="str">
        <f t="shared" si="74"/>
        <v>&lt;</v>
      </c>
      <c r="S264" s="2">
        <f t="shared" si="71"/>
        <v>893.67892740430648</v>
      </c>
      <c r="T264" s="2">
        <f t="shared" si="75"/>
        <v>0.21970214843750002</v>
      </c>
      <c r="U264" s="2">
        <f t="shared" si="76"/>
        <v>0.42955322265625001</v>
      </c>
    </row>
    <row r="265" spans="14:21" x14ac:dyDescent="0.3">
      <c r="N265" s="1">
        <v>14</v>
      </c>
      <c r="O265" s="2">
        <f t="shared" si="72"/>
        <v>0.27462768554687506</v>
      </c>
      <c r="P265" s="2">
        <f t="shared" si="73"/>
        <v>0.37462768554687503</v>
      </c>
      <c r="Q265" s="2">
        <f t="shared" si="70"/>
        <v>891.87425776179145</v>
      </c>
      <c r="R265" s="2" t="str">
        <f t="shared" si="74"/>
        <v>&lt;</v>
      </c>
      <c r="S265" s="2">
        <f t="shared" si="71"/>
        <v>892.49610511084802</v>
      </c>
      <c r="T265" s="2">
        <f t="shared" si="75"/>
        <v>0.21970214843750002</v>
      </c>
      <c r="U265" s="2">
        <f t="shared" si="76"/>
        <v>0.37462768554687503</v>
      </c>
    </row>
    <row r="266" spans="14:21" x14ac:dyDescent="0.3">
      <c r="N266" s="1">
        <v>15</v>
      </c>
      <c r="O266" s="2">
        <f t="shared" si="72"/>
        <v>0.24716491699218751</v>
      </c>
      <c r="P266" s="2">
        <f t="shared" si="73"/>
        <v>0.34716491699218749</v>
      </c>
      <c r="Q266" s="2">
        <f t="shared" si="70"/>
        <v>892.11590252049314</v>
      </c>
      <c r="R266" s="2" t="str">
        <f t="shared" si="74"/>
        <v>&gt;</v>
      </c>
      <c r="S266" s="2">
        <f t="shared" si="71"/>
        <v>892.1129504774409</v>
      </c>
      <c r="T266" s="2">
        <f t="shared" si="75"/>
        <v>0.24716491699218751</v>
      </c>
      <c r="U266" s="2">
        <f t="shared" si="76"/>
        <v>0.37462768554687503</v>
      </c>
    </row>
  </sheetData>
  <mergeCells count="8">
    <mergeCell ref="M164:O164"/>
    <mergeCell ref="E69:F69"/>
    <mergeCell ref="W149:Z150"/>
    <mergeCell ref="C24:D24"/>
    <mergeCell ref="G2:J2"/>
    <mergeCell ref="G28:J28"/>
    <mergeCell ref="G60:J60"/>
    <mergeCell ref="E68:F6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2022-11-28T15:07:53Z</dcterms:created>
  <dcterms:modified xsi:type="dcterms:W3CDTF">2022-11-30T18:40:46Z</dcterms:modified>
</cp:coreProperties>
</file>