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chart3.xml" ContentType="application/vnd.openxmlformats-officedocument.drawingml.chart+xml"/>
  <Override PartName="/xl/charts/style3.xml" ContentType="application/vnd.ms-office.chartstyle+xml"/>
  <Override PartName="/xl/charts/style2.xml" ContentType="application/vnd.ms-office.chartstyle+xml"/>
  <Override PartName="/xl/charts/colors2.xml" ContentType="application/vnd.ms-office.chartcolor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style1.xml" ContentType="application/vnd.ms-office.chartsty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olors1.xml" ContentType="application/vnd.ms-office.chartcolorstyle+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Z:\ISR_YouBeOn\Atlas\Finaler Datensatz\"/>
    </mc:Choice>
  </mc:AlternateContent>
  <xr:revisionPtr revIDLastSave="0" documentId="13_ncr:1_{0518F2E0-F32F-4CA9-8191-AA92498DA20B}" xr6:coauthVersionLast="36" xr6:coauthVersionMax="36" xr10:uidLastSave="{00000000-0000-0000-0000-000000000000}"/>
  <bookViews>
    <workbookView xWindow="0" yWindow="0" windowWidth="28800" windowHeight="11628" xr2:uid="{00000000-000D-0000-FFFF-FFFF00000000}"/>
  </bookViews>
  <sheets>
    <sheet name="Kode-Manager" sheetId="1" r:id="rId1"/>
    <sheet name="Tabelle1" sheetId="3" r:id="rId2"/>
    <sheet name="Info" sheetId="2" r:id="rId3"/>
  </sheets>
  <externalReferences>
    <externalReference r:id="rId4"/>
  </externalReferences>
  <definedNames>
    <definedName name="_xlnm._FilterDatabase" localSheetId="0" hidden="1">'Kode-Manager'!$A$1:$H$394</definedName>
  </definedNames>
  <calcPr calcId="191029"/>
</workbook>
</file>

<file path=xl/calcChain.xml><?xml version="1.0" encoding="utf-8"?>
<calcChain xmlns="http://schemas.openxmlformats.org/spreadsheetml/2006/main">
  <c r="G4" i="1" l="1"/>
  <c r="H4" i="1"/>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2" i="1"/>
  <c r="D9" i="3" l="1"/>
  <c r="E4" i="3" s="1"/>
  <c r="F334" i="1"/>
  <c r="G334" i="1"/>
  <c r="H334" i="1"/>
  <c r="E2" i="3" l="1"/>
  <c r="E8" i="3"/>
  <c r="E6" i="3"/>
  <c r="E3" i="3"/>
  <c r="E5" i="3"/>
  <c r="E7" i="3"/>
  <c r="G265" i="1"/>
  <c r="H265" i="1"/>
  <c r="F257" i="1" l="1"/>
  <c r="G257" i="1"/>
  <c r="H257" i="1"/>
  <c r="F251" i="1" l="1"/>
  <c r="G251" i="1"/>
  <c r="H251" i="1"/>
  <c r="F252" i="1"/>
  <c r="G252" i="1"/>
  <c r="H252" i="1"/>
  <c r="F253" i="1"/>
  <c r="G253" i="1"/>
  <c r="H253" i="1"/>
  <c r="F254" i="1"/>
  <c r="G254" i="1"/>
  <c r="H254" i="1"/>
  <c r="F255" i="1"/>
  <c r="G255" i="1"/>
  <c r="H255" i="1"/>
  <c r="F256" i="1"/>
  <c r="G256" i="1"/>
  <c r="H256" i="1"/>
  <c r="F258" i="1"/>
  <c r="G258" i="1"/>
  <c r="H258" i="1"/>
  <c r="F259" i="1"/>
  <c r="G259" i="1"/>
  <c r="H259" i="1"/>
  <c r="F260" i="1"/>
  <c r="G260" i="1"/>
  <c r="H260" i="1"/>
  <c r="F261" i="1"/>
  <c r="G261" i="1"/>
  <c r="H261" i="1"/>
  <c r="F262" i="1"/>
  <c r="G262" i="1"/>
  <c r="H262" i="1"/>
  <c r="F263" i="1"/>
  <c r="G263" i="1"/>
  <c r="H263" i="1"/>
  <c r="F264" i="1"/>
  <c r="G264" i="1"/>
  <c r="H264" i="1"/>
  <c r="F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H250" i="1"/>
  <c r="G250" i="1"/>
  <c r="F250" i="1"/>
  <c r="H249" i="1"/>
  <c r="G249" i="1"/>
  <c r="F249" i="1"/>
  <c r="H248" i="1"/>
  <c r="G248" i="1"/>
  <c r="F248" i="1"/>
  <c r="G247" i="1"/>
  <c r="H247" i="1"/>
  <c r="F247" i="1"/>
  <c r="G230" i="1" l="1"/>
  <c r="F140" i="1" l="1"/>
  <c r="G140" i="1"/>
  <c r="H140" i="1"/>
  <c r="F116" i="1" l="1"/>
  <c r="G116" i="1"/>
  <c r="G132" i="1" l="1"/>
  <c r="H101" i="1" l="1"/>
  <c r="H102" i="1"/>
  <c r="G100" i="1"/>
  <c r="G29" i="1" l="1"/>
  <c r="F29" i="1"/>
  <c r="F3" i="1" l="1"/>
  <c r="G3" i="1"/>
  <c r="H3" i="1"/>
  <c r="F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H100" i="1"/>
  <c r="F101" i="1"/>
  <c r="G101" i="1"/>
  <c r="F102" i="1"/>
  <c r="G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H132" i="1"/>
  <c r="F133" i="1"/>
  <c r="G133" i="1"/>
  <c r="H133" i="1"/>
  <c r="F134" i="1"/>
  <c r="G134" i="1"/>
  <c r="H134" i="1"/>
  <c r="F135" i="1"/>
  <c r="G135" i="1"/>
  <c r="H135" i="1"/>
  <c r="F136" i="1"/>
  <c r="G136" i="1"/>
  <c r="H136" i="1"/>
  <c r="F137" i="1"/>
  <c r="G137" i="1"/>
  <c r="H137" i="1"/>
  <c r="F138" i="1"/>
  <c r="G138" i="1"/>
  <c r="H138" i="1"/>
  <c r="F139" i="1"/>
  <c r="G139" i="1"/>
  <c r="H139"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G2" i="1"/>
  <c r="H2" i="1"/>
  <c r="F2" i="1"/>
</calcChain>
</file>

<file path=xl/sharedStrings.xml><?xml version="1.0" encoding="utf-8"?>
<sst xmlns="http://schemas.openxmlformats.org/spreadsheetml/2006/main" count="1689" uniqueCount="1282">
  <si>
    <r>
      <rPr>
        <b/>
        <sz val="11"/>
        <rFont val="Arial"/>
        <family val="2"/>
      </rPr>
      <t>Kode</t>
    </r>
  </si>
  <si>
    <r>
      <rPr>
        <sz val="11"/>
        <color rgb="FF000000"/>
        <rFont val="Arial"/>
        <family val="2"/>
      </rPr>
      <t xml:space="preserve"> ○ </t>
    </r>
  </si>
  <si>
    <t>I: "Alpha-Kurs"</t>
  </si>
  <si>
    <t>I: "Awakening"</t>
  </si>
  <si>
    <t>I: "Café Abraham"</t>
  </si>
  <si>
    <t>I: "Citypastorale Fulda"</t>
  </si>
  <si>
    <t>I: "Come2stay"</t>
  </si>
  <si>
    <t>I: "die Messe"</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</si>
  <si>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</si>
  <si>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</si>
  <si>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</si>
  <si>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</si>
  <si>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</si>
  <si>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</si>
  <si>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</si>
  <si>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</si>
  <si>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</si>
  <si>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</si>
  <si>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</si>
  <si>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</si>
  <si>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</si>
  <si>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</si>
  <si>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</si>
  <si>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</si>
  <si>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</si>
  <si>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</si>
  <si>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</si>
  <si>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</si>
  <si>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</si>
  <si>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</si>
  <si>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</si>
  <si>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</si>
  <si>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</si>
  <si>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</si>
  <si>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</si>
  <si>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</si>
  <si>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</si>
  <si>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</si>
  <si>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</si>
  <si>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</si>
  <si>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</si>
  <si>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Ausbildung</t>
  </si>
  <si>
    <t>I: Auslandsjahr</t>
  </si>
  <si>
    <t>I: Austausch mit nicht-Gläubigen</t>
  </si>
  <si>
    <t>I: Bat/Bar Mitzwa</t>
  </si>
  <si>
    <t>I: Beichte</t>
  </si>
  <si>
    <t>I: Beschäftigung mit anderen Religionen</t>
  </si>
  <si>
    <t>I: Bestimmung</t>
  </si>
  <si>
    <t>I: beten</t>
  </si>
  <si>
    <t>I: Bibel</t>
  </si>
  <si>
    <t>I: Birthright Israel</t>
  </si>
  <si>
    <t>I: BKS (Sprache)</t>
  </si>
  <si>
    <t>I: B'nai B'rith Youth Organization (BBYO)</t>
  </si>
  <si>
    <t>I: Bucharische Gemeinde</t>
  </si>
  <si>
    <t>I: Bucharisch-Sein</t>
  </si>
  <si>
    <t>I: Burg Finstergrün</t>
  </si>
  <si>
    <t>I: Caritas</t>
  </si>
  <si>
    <t>I: Cem-Haus</t>
  </si>
  <si>
    <t>I: Chanukka</t>
  </si>
  <si>
    <t>I: Christlich Orthodox-Sein</t>
  </si>
  <si>
    <t>I: Comics</t>
  </si>
  <si>
    <t>I: Covid-19</t>
  </si>
  <si>
    <t>I: Cricket</t>
  </si>
  <si>
    <t>I: Dede</t>
  </si>
  <si>
    <t>I: Diskriminierung</t>
  </si>
  <si>
    <t>I: DIY</t>
  </si>
  <si>
    <t>I: Dupatta</t>
  </si>
  <si>
    <t>I: Englisch (Sprache)</t>
  </si>
  <si>
    <t>I: Ernährung</t>
  </si>
  <si>
    <t>I: Erstkommunion</t>
  </si>
  <si>
    <t>I: Erwachsenwerden</t>
  </si>
  <si>
    <t>I: Erzdiözese Wien</t>
  </si>
  <si>
    <t>I: Essen gehen</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</si>
  <si>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</si>
  <si>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</si>
  <si>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</si>
  <si>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</si>
  <si>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</si>
  <si>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</si>
  <si>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</si>
  <si>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</si>
  <si>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im Ausland</t>
  </si>
  <si>
    <t>I: Fashion</t>
  </si>
  <si>
    <t>I: Fasten</t>
  </si>
  <si>
    <t>I: Feiern anderer Religionen</t>
  </si>
  <si>
    <t>I: Feminismus</t>
  </si>
  <si>
    <t>I: Firmung</t>
  </si>
  <si>
    <t>I: Flucht/Asyl</t>
  </si>
  <si>
    <t>I: fortgehen</t>
  </si>
  <si>
    <t>I: fotografieren</t>
  </si>
  <si>
    <t>I: Französisch (Sprache)</t>
  </si>
  <si>
    <t>I: Freitagsgebet</t>
  </si>
  <si>
    <t>I: Freund*innen</t>
  </si>
  <si>
    <t>I: Freund*innen im Ausland</t>
  </si>
  <si>
    <t>I: Friede</t>
  </si>
  <si>
    <t>I: Fünf Säulen des Islam</t>
  </si>
  <si>
    <t>I: Fußball</t>
  </si>
  <si>
    <t>I: Gaming</t>
  </si>
  <si>
    <t>I: Gatka</t>
  </si>
  <si>
    <t>I: Geburtsort</t>
  </si>
  <si>
    <t>I: Gedenken</t>
  </si>
  <si>
    <t>I: geistlicher Vater</t>
  </si>
  <si>
    <t>I: Gemeinschaft (religiös)</t>
  </si>
  <si>
    <t>I: Gemeinschaft Emanuel</t>
  </si>
  <si>
    <t>I: Generationenunterschiede</t>
  </si>
  <si>
    <t>I: Geschichtsinteresse</t>
  </si>
  <si>
    <t>I: Geschlechterverhältnisse</t>
  </si>
  <si>
    <t>I: Glaubensweg</t>
  </si>
  <si>
    <t>I: Gott</t>
  </si>
  <si>
    <t>I: Gott danken</t>
  </si>
  <si>
    <t>I: Gott ist bei mir</t>
  </si>
  <si>
    <t>I: Gott vertrauen</t>
  </si>
  <si>
    <t>I: Gottesbeziehung</t>
  </si>
  <si>
    <t>I: Gottesdienstbesuch</t>
  </si>
  <si>
    <t>I: griech. orth. Kloster Maria Schutz, St. Andrä am Zicksee</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</si>
  <si>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</si>
  <si>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</si>
  <si>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</si>
  <si>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</si>
  <si>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</si>
  <si>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</si>
  <si>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</si>
  <si>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</si>
  <si>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</si>
  <si>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</si>
  <si>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</si>
  <si>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</si>
  <si>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</si>
  <si>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</si>
  <si>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</si>
  <si>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</si>
  <si>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</si>
  <si>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</si>
  <si>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</si>
  <si>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</si>
  <si>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</si>
  <si>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innerreligiöse Vielfalt</t>
  </si>
  <si>
    <t>I: innerreligiöser Austausch</t>
  </si>
  <si>
    <t>I: Inspiration</t>
  </si>
  <si>
    <t>I: Interessen und Hobbies</t>
  </si>
  <si>
    <t>I: International Christian Fellowship (ICF)</t>
  </si>
  <si>
    <t>I: interreligiöse Initiativen</t>
  </si>
  <si>
    <t>I: interreligiöse Konflikte</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</si>
  <si>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</si>
  <si>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</si>
  <si>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</si>
  <si>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</si>
  <si>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</si>
  <si>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</si>
  <si>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</si>
  <si>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</si>
  <si>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</si>
  <si>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</si>
  <si>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</si>
  <si>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</si>
  <si>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</si>
  <si>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</si>
  <si>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</si>
  <si>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</si>
  <si>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</si>
  <si>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</si>
  <si>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</si>
  <si>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</si>
  <si>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</si>
  <si>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</si>
  <si>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</si>
  <si>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</si>
  <si>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</si>
  <si>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</si>
  <si>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</si>
  <si>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</si>
  <si>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</si>
  <si>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</si>
  <si>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</si>
  <si>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</si>
  <si>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</si>
  <si>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</si>
  <si>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</si>
  <si>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</si>
  <si>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</si>
  <si>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kritischer Umgang mit Religion</t>
  </si>
  <si>
    <t>I: kulturelle Unterschiede</t>
  </si>
  <si>
    <t>I: Kunst/Kultur</t>
  </si>
  <si>
    <t>I: Kurdisch (Sprache)</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</si>
  <si>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</si>
  <si>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</si>
  <si>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</si>
  <si>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</si>
  <si>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</si>
  <si>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</si>
  <si>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</si>
  <si>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</si>
  <si>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</si>
  <si>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</si>
  <si>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</si>
  <si>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Martin Luther</t>
  </si>
  <si>
    <t>I: Mehrsprachigkeit</t>
  </si>
  <si>
    <t>I: Memes</t>
  </si>
  <si>
    <t>I: Menschen fehlt der Glaube</t>
  </si>
  <si>
    <t>I: Migration</t>
  </si>
  <si>
    <t>I: Minderheitensituation</t>
  </si>
  <si>
    <t>I: Misrachi</t>
  </si>
  <si>
    <t>I: Missio Österreich</t>
  </si>
  <si>
    <t>I: missionieren</t>
  </si>
  <si>
    <t>I: mit Gott reden</t>
  </si>
  <si>
    <t>I: Mobbing</t>
  </si>
  <si>
    <t>I: Moschee</t>
  </si>
  <si>
    <t>I: Motivation</t>
  </si>
  <si>
    <t>I: Mündliche Überlieferung</t>
  </si>
  <si>
    <t>I: Museum</t>
  </si>
  <si>
    <t>I: Musik</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</si>
  <si>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</si>
  <si>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</si>
  <si>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</si>
  <si>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</si>
  <si>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</si>
  <si>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</si>
  <si>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</si>
  <si>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</si>
  <si>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</si>
  <si>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</si>
  <si>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</si>
  <si>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</si>
  <si>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</si>
  <si>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</si>
  <si>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</si>
  <si>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</si>
  <si>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</si>
  <si>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</si>
  <si>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</si>
  <si>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</si>
  <si>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</si>
  <si>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</si>
  <si>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</si>
  <si>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</si>
  <si>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</si>
  <si>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</si>
  <si>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</si>
  <si>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</si>
  <si>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</si>
  <si>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</si>
  <si>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</si>
  <si>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</si>
  <si>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</si>
  <si>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</si>
  <si>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</si>
  <si>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</si>
  <si>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</si>
  <si>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</si>
  <si>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</si>
  <si>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</si>
  <si>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</si>
  <si>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</si>
  <si>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</si>
  <si>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</si>
  <si>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</si>
  <si>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</si>
  <si>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</si>
  <si>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</si>
  <si>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</si>
  <si>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Religionsgeschichte</t>
  </si>
  <si>
    <t>I: religiöse Jugendgruppe</t>
  </si>
  <si>
    <t>I: religiöse Jugendveranstaltungen</t>
  </si>
  <si>
    <t>I: religiöse Kleidung</t>
  </si>
  <si>
    <t>I: religiöse Popmusik</t>
  </si>
  <si>
    <t>I: religiöse Selbstdarstellung</t>
  </si>
  <si>
    <t>I: religiöse Symbole</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</si>
  <si>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</si>
  <si>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</si>
  <si>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</si>
  <si>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</si>
  <si>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</si>
  <si>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</si>
  <si>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</si>
  <si>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</si>
  <si>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</si>
  <si>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</si>
  <si>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Schlüsselerlebnis</t>
  </si>
  <si>
    <t>I: religiöses Wissen erweitern</t>
  </si>
  <si>
    <t>I: Reliquien</t>
  </si>
  <si>
    <t>I: Ruhe finden</t>
  </si>
  <si>
    <t>I: Rumänisch (Sprache)</t>
  </si>
  <si>
    <t>I: Russisch (Sprache)</t>
  </si>
  <si>
    <t>I: Sangat</t>
  </si>
  <si>
    <t>I: sankt.jugend</t>
  </si>
  <si>
    <t>I: Schabbat</t>
  </si>
  <si>
    <t>I: Schule</t>
  </si>
  <si>
    <t>I: Selbstsicherheit</t>
  </si>
  <si>
    <t>I: Seva machen</t>
  </si>
  <si>
    <t>I: Sexualität</t>
  </si>
  <si>
    <t>I: Sheikh</t>
  </si>
  <si>
    <t>I: shopping</t>
  </si>
  <si>
    <t>I: Sikh Glaubenslehre</t>
  </si>
  <si>
    <t>I: Sikh-Sein</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</si>
  <si>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</si>
  <si>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</si>
  <si>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</si>
  <si>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</si>
  <si>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</si>
  <si>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</si>
  <si>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</si>
  <si>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</si>
  <si>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</si>
  <si>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</si>
  <si>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</si>
  <si>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</si>
  <si>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</si>
  <si>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</si>
  <si>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</si>
  <si>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</si>
  <si>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Uighur*innen</t>
  </si>
  <si>
    <t>I: Unterhaltsames</t>
  </si>
  <si>
    <t>I: Urdu (Sprache)</t>
  </si>
  <si>
    <t>I: Vaisakhi</t>
  </si>
  <si>
    <t>I: Verbindung Religion und Politik</t>
  </si>
  <si>
    <t>I: Vielfalt</t>
  </si>
  <si>
    <t>I: Volunteering</t>
  </si>
  <si>
    <t>I: Vorbild</t>
  </si>
  <si>
    <t>I: Vorurteile</t>
  </si>
  <si>
    <t>I: Vorurteile gegenüber Religion</t>
  </si>
  <si>
    <t>I: wandern</t>
  </si>
  <si>
    <t>I: Weihnachten</t>
  </si>
  <si>
    <t>I: wenig Beschäftigung mit anderen Religionen</t>
  </si>
  <si>
    <t>I: wenig interreligiöser Austausch</t>
  </si>
  <si>
    <t>I: Wien-Gefühl</t>
  </si>
  <si>
    <t>I: Wohnort</t>
  </si>
  <si>
    <t>I: Wundertätigkeit</t>
  </si>
  <si>
    <t>I: YOU Magazin</t>
  </si>
  <si>
    <t>I: Zazaki (Sprache)</t>
  </si>
  <si>
    <t>I: Zeitaufwand für Religion</t>
  </si>
  <si>
    <t>I: Zielstrebigkeit</t>
  </si>
  <si>
    <t>I: Zionismus</t>
  </si>
  <si>
    <t>I: Zivildienst/Grundwehrdienst</t>
  </si>
  <si>
    <t>I: Zugehörigkeit</t>
  </si>
  <si>
    <t>I: Zusammenleben der Religionen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</si>
  <si>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</si>
  <si>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</si>
  <si>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</si>
  <si>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</si>
  <si>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</si>
  <si>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</si>
  <si>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</si>
  <si>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</si>
  <si>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</si>
  <si>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</si>
  <si>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</si>
  <si>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</si>
  <si>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Hijab/Kopftuch</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</si>
  <si>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ehm das heißt wir waren einfach dabei und haben halt zuschauen können. </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</si>
  <si>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</si>
  <si>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</si>
  <si>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"[@youmagazintherealstuff ist ein Account, dem ich folge von] einer katholischen Jugendzeitschrift [die] kennt man vielleicht."</t>
  </si>
  <si>
    <t>evan</t>
  </si>
  <si>
    <t>kath</t>
  </si>
  <si>
    <t>orth</t>
  </si>
  <si>
    <t>sikh</t>
  </si>
  <si>
    <t>jued</t>
  </si>
  <si>
    <t>alev</t>
  </si>
  <si>
    <t>musl</t>
  </si>
  <si>
    <t>"[Der Priester] hat versucht einen Abend pro Woche online zu veranstalten auf Zoom, wo er ein Kapitel aus der Bibel oder irgendwas erklärt und dann können wir Fragen stellen. Das war mehr als eine Diskussion gestaltet." (chr. orthodox, 21, w)</t>
  </si>
  <si>
    <t>"Wenn ich was Schönes sehe, dann denk ich mir, ja dann mach ich ein Foto und poste es." (chr. orthodox, 21, 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</si>
  <si>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(chr. orthodox, 21, w)</t>
  </si>
  <si>
    <t>" Ich will immer meine Ziele erreichen und, ja, bin sehr optimistisch. Aber ich glaube auch, dass ich nicht alleine bin und dass auch Gott einen Teil von meinem Leben führt irgendwie, und mir zeigt wo ich hin soll." (chr. orthodox, 21, w)</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</si>
  <si>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(chr. orthodox, 21, w)</t>
  </si>
  <si>
    <t>"Ich mach auch viel Sport und will in die Natur also, ich geh manchmal [nach] Schönbrunn [zum Beispiel]." (chr. orthodox, 21, w)</t>
  </si>
  <si>
    <t>"Das ist auch [ein Bild], das hat auch mit der Religion zu tun, weil [die Personen] auch orthodox sind. Wir sind damals ans Meer gefahren und dann die- also mein Vater und mein Bruder [sind] in [das] Athos Gebirge gefahren." (chr. orthodox, 21, w)</t>
  </si>
  <si>
    <t>"[Ich finde, Religion passt nicht auf Instagram, weil ich will nicht] alles was ich in meinem religiösen Leben mache mit anderen teilen. Weil [das wäre wie wenn ich damit angebe und sage] 'Yeah schau das hab ich gemacht, das war so cool und jetzt bin ich besser oder so.'" (chr. orthodox, 21, w)</t>
  </si>
  <si>
    <t>"Aber mit den [Andersgläubigen], sind wir zu [dem Religionsthema eigentlich] nicht gekommen. (chr. orthodox, 21, w)</t>
  </si>
  <si>
    <t>"Ja ich poste auch manchmal Stories wo ich bin oder falls ich mich gut fühle oder so. Dann poste ich auch was und ich mag auch, dass die Kommunikation meist mit Fotos funktioniert." (chr. orthodox, 21, w)</t>
  </si>
  <si>
    <t xml:space="preserve"> "Und Cometostay informiert meistens, also es lohnt sich meistens, dass mir das schon aufgezeigt wird wenn wieder eine Veranstaltung stattfindet. Aber selbst posten sie jetzt nicht so voll viel. Das sind eher Veranstaltungshinweise als dass ich mir den Content angucke." (katholisch, 26, w)</t>
  </si>
  <si>
    <t>"[Über Religion spreche ich] eigentlich mit meinem Vater, weil der unglaublich viele liest und unglaublich offen ist und ich jetzt auch relativ viele Sachen kritisch sehe und man mit ihm viele Sachen auch besprechen kann genau." (katholisch, 26, w)</t>
  </si>
  <si>
    <t>"Ich hab relativ viel Nachrichtenseiten abonniert, ja. Genau merkt man jetzt auch gut." (katholisch, 26, w)</t>
  </si>
  <si>
    <t>"['Heiliges Land'] ist auch ein religiöser Begriff aber auch für mich eine Art [den Israel-Palästina] Konflikt, oder diese Unterscheidung, wie auch immer man sich da positioniert hat, zu umgehen.[...] Weil ich nicht nur in Israel war, [sondern] auch in Palästina und dann ist halt die Frage, wie schreibt man das. Und ich find ‚Heiliges Land‘, [es ist] eigentlich in allen Religionen ein heiliges Land." (katholisch, 26, w)</t>
  </si>
  <si>
    <t>"Junge Kirche in Wien, die [Seite] nutze ich auch für Veranstaltungen und Tipps. Vor allen Dingen jetzt im Lockdown haben sie halt auch manchmal so Basteltipps. Ich bin jetzt nicht besonders begabt aber ich finds einfach auch lustig. [Halt auch] mit anderen Leuten quasi, wenn man mal rauskommt und das hab ich vor allen Dingen am Anfang vom Lockdown viel genutzt [weil ich ] da über online Angebote informiert wurde." (katholisch, 26, w)</t>
  </si>
  <si>
    <t>"Ich muss sagen, dass ich vor Corona-. [Also] ich bin ein unglaublich geselliger Mensch das ist auch ein bisschen Corona angepasst. Ich bin davor auch sehr viel in diversen Cafés [gewesen]" (katholisch, 26, w)</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</si>
  <si>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(katholisch, 26, w)</t>
  </si>
  <si>
    <t>"Ja dann Zerowaste Accounts folg ich auch. Das ist das #Zerowaste, #Lesswaste [folge ich auch,] weil da manchmal coole Sachen dabei sind." (katholisch, 26, w)</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</si>
  <si>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(katholisch, 26, w)</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</si>
  <si>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(katholisch, 26, w)</t>
  </si>
  <si>
    <t>"Als ich im 20. gewohnt hab fand ich, da waren halt kaum Kirchen oder kaum sichtbares Zusammenleben [der Religionen]. " (katholisch, 26, w)</t>
  </si>
  <si>
    <t>"Da ist wieder eine Reise ins Ungewisse, da möcht ich tatsächlich dran teilnehmen. Das ist von der katholischen Jugend Wien und katholischen Jugend St. Pölten. [...] Eine organisierte Bike-Reise durch Österreich, die ich hoffe, dass die stattfindet. Und das ist halt ne Mischung aus quasi Impulsen und Fahrradfahren." (katholisch, 26, w)</t>
  </si>
  <si>
    <t>"Wien ist jetzt nicht die vielfältigste Stadt in der ich jemals gelebt habe. Ich finde, dass da vor allen Dingen das Christentum schon relativ dominant ist." (katholisch, 26, w)</t>
  </si>
  <si>
    <t>"[Das sind] speziell organisierte Gottesdienste für Studierende, die halt, sag ma mal, ein bisserl fancier sind als [die Üblichen. Die] Votivkirche ist da oft dabei." (katholisch, 22, w)</t>
  </si>
  <si>
    <t>"In Panama war ich eben vor einiger Zeit auf diesem riesigen Weltjugendtag. Und in Krakau war ich auch eben dort am Weltjugendtag. Und der nächste ist in Lissabon. Da werd ich wahrscheinlich sowieso in Lissabon sein, aber ja, wahrscheinlich auch teilnehmen." (katholisch, 22, w)</t>
  </si>
  <si>
    <t>"[Was ein Account braucht, damit ich ihm folge], da kommt es drauf an wonach ich suche, also zum Beispiel [...] ich mag ja selber alles was so ein bissl ästhetisch ist, gerade so Fotografie-Accounts hab ich einige, wo ich sag 'hey echt coole Ästhetik dem folg ich' weil mir gefällt einfach die Farbkombi der Fotos, mir gefällt was sie vermitteln, mir gefallen einfach einfach die Perspektiven, also die Ästhetik der Bilder." (katholisch, 22, w)</t>
  </si>
  <si>
    <t>"Ich hab sehr viele gar nicht gläubige Freunde, [...] mit sehr unterschiedlichen Ansichten. Freunde die früher religiös waren und dann im Prozess auch als ich sie schon kannte, mehr oder weniger sich entschieden haben, dass nicht mehr so zu glauben und auch nicht mehr so zu leben." (katholisch, 22, w)</t>
  </si>
  <si>
    <t>"Wenn ich zurückdenk denk ich mir 'Jessas also gesund ist was anderes‘. Da hab ich wirklich allem was sagen wir in Richtung 'better-safe-than-sorry' geklungen hat, hab ich halt mehr oder weniger vertraut, bis ich dann endlich irgendwie diesen Switch hatte: 'Ich kann mein Hirn auch selber einschalten.'" (katholisch, 22, w)</t>
  </si>
  <si>
    <t>"Das ist 'everyday refugees'  [...] die versuchen Eindrücke zu schildern, was der Alltag von Geflüchteten ist, und das praktisch zu visualisieren. Damit einfach Leute wieder die Menschlichkeit wahrnehmen von den Menschen die betroffen sind." (katholisch, 22, w)</t>
  </si>
  <si>
    <t>"Donaukanal (lachen) ganz typisch. Jeder hat schonmal, also halt jeder meiner FreundInnen die Fotos machen hat schonmal irgendein Shooting am Donaukanal gemacht inklusive mir." (katholisch, 22, w)</t>
  </si>
  <si>
    <t>"Ja, also ich hab ein paar Influencerinnen denen ich folg, die eben muslimisch sind und auch dazu Sachen posten.[...] [@_nour.khelifi_] spricht auch immer wieder über dieses praktische Leben als Migrantin und Muslimin eben in einer Mehrheitsgesellschaft." (katholisch, 22, w)</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</si>
  <si>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(katholisch, 22, w)</t>
  </si>
  <si>
    <t>"[@dissociadid] ist eine Youtuberin, die sich mit mental health auseinandersetzt. [Das] ist ihr Hauptthema was ich sehr sehr interessant find. [...] Ich hab teilweise sehr spezifische Interessen wo ich sag ich setzt mich einfach gerne mit vielen Sachen auseinander." (katholisch, 22, 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</si>
  <si>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(katholisch, 22, w)</t>
  </si>
  <si>
    <t>"Ich kann nicht alles erklären und nicht beweisen, dass die Kirche gut und toll ist. Ja, und ich weiß dass es sehr schöne Teile der Kirche gibt und ich bin mir natürlich bewusst, dass es auch Teile gibt, die nicht so leiwand laufen. Und es ist auch gut, dass drüber geredet wird. Aber dass [von Anderen] halt oft echt Sachen vorausgesetzt werden von mir, oder erwartet werden von mir aufgrund dessen, das war echt echt arg eine Zeit lang." (katholisch, 22, 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</si>
  <si>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(katholisch, 22, w)</t>
  </si>
  <si>
    <t>"Das erlebe ich an der Uni und halt da wo viel mehr Diversität [ist, da] musste ich mich meiner Meinung nach, gefühlt zumindest oft dafür rechtfertigen warum ich gläubig bin. Warum ich religiös bin und vor allem warum ich katholisch bin." (katholisch, 22, w)</t>
  </si>
  <si>
    <t>"Einmal war ich in Angola in einem Kinderheim […] Das war insofern kirchlich organisiert, dass es halt [von] Ordensmitgliedern [geführt wurde]. Aber es war jetzt keine Missionsorganisation. [...] Es waren zwar Missionsorden, die sich [aber] bewusst dieses Ziel setzen: 'Wir wollen […] uns um die Bedürftigen kümmern.'." (katholisch, 22, w)</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</si>
  <si>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(katholisch, 22, w)</t>
  </si>
  <si>
    <t>"Es gibt noch ein Event, ein christliches, es hat bis jetzt in Marchegg sattgefunden, findet aber jetzt in Oberösterreich das nächste Mal statt. [...] Das ist halt mehr oder weniger ein kleines Festival für Musiker, die halt bewusst Musik mit Message machen also egal ob jetzt christlich oder einfach - die sagen sie wollen Message rüberbringen." (katholisch, 22, w)</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</si>
  <si>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(katholisch, 22, w)</t>
  </si>
  <si>
    <t>"Ich bin aber auch gern [in der Uni Gegend]. Es gibt halt auch viele so coole Lokale oder halt, ich lern auch wenn ich grad unterwegs bin und ich fahr jetzt nicht extra Heim zum Lernen, weil ich die Zeit zum Überbrücken auch gern einmal auf der Hauptuni [verbringe]." (katholisch, 22, w)</t>
  </si>
  <si>
    <t>"In Salzburg gibt’s auch einmal im Jahr so dieses riesige Pfingsttreffen. Ich weiß nicht, ob das schon jemand irgendwie erwähnt hat, aber das ist halt echt riesig." (katholisch, 22, w)</t>
  </si>
  <si>
    <t>"Die KJÖ [Seite] ist auch interessant, weil‘s [...] bei politisch aktuellem Geschehen so die Meinung dazu gibt. Das gefällt mir halt irgendwie auch ganz gut. Zum Beispiel zur Abschiebung halt ne Position vertreten." (katholisch, 22, w)</t>
  </si>
  <si>
    <t>"Die [Kirche ist] auch auf Instagram sehr präsent, [...] auf YouTube und so Podcasts und alles aber halt sehr sehr cool von jungen Leuten für junge Leute, mit einem Priester der auch [...] viel Erfahrung hat mit nicht-gläubig sein, [...] selbst mal aus der Kirche aus- und dann nochmal [eingetreten ist] und jetzt eben Priester [ist]. [...] Der betreut das alles so, aber es ist viel von jungen Leuten, für junge Leute mit jungen Leuten." (katholisch, 22, w)</t>
  </si>
  <si>
    <t>"Das ist eine Youtuberin [@dissociadid], die sich mit mental health ein bisserl auseinandersetzt. [Eigentlich] ist [das] ihr Hauptthema. Was ich sehr, sehr interessant finde, sie hat selbst eine psychische Kondition eben [eine] dissoziative Identitätsstörung." (katholisch, 22, w)</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</si>
  <si>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(katholisch, 22, w)</t>
  </si>
  <si>
    <t>"Witzig ist, dass ich typisch Christ ein kleines Kreuzchen in der [Insta-]Bio hab." (katholisch, 22, w)</t>
  </si>
  <si>
    <t>"Ich such grad die Mahü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 es ist halt oft einfach relativ gut erreichbar von rund herum." (katholisch, 22, w)</t>
  </si>
  <si>
    <t>"Das ist so praktisch so eine Story, die ich gemacht hab, […] wo ich einen Text von einem Weihnachtlied, was ich sehr schön find [genommen habe]. [Das] hab ich einfach vor ein schönes Bild gehaut und das war die Story." (katholisch, 22, w)</t>
  </si>
  <si>
    <t>"So mit 14 war so ein Moment wo ich sag ma mal sehr stark zum Zweifeln begonnen hab. Also wo ich viel hinterfragt hab und eigentlich wirklich an dem Punkt war, wo ich mehr oder weniger mir gedacht hab: 'Ja, okay, glaub ich das halt alles wirklich? Stimmt das alles wirklich?'" (katholisch, 22, w)</t>
  </si>
  <si>
    <t>Ich hatte eine [Zeit], wo ich den Islam irrsinnig spannend gefunden hab, ausgelöst durch - und das ist irrsinnig dumm - durch die 'Anno' Spiele (lachen). Ich glaub es war Anno 1407 irgendwas wo einfach einer dieser Charaktere gläubiger Muslim war und das immer wieder wiederholt hat im normalen Austausch, und das war so 'Ma ich möcht unbedingt mehr darüber erfahren, ich find‘s ur spannend.' (katholisch, 24, w)</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</si>
  <si>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(katholisch, 24, w)</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</si>
  <si>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(katholisch, 24, w)</t>
  </si>
  <si>
    <t xml:space="preserve">Ich brauch diese Negativität nicht, ich [gehe online] zum Abschalten nicht zum noch mehr Stress in mein Leben bringen [...]. Es braucht immer so eine Zeit zum Realisieren: 'Okay,  diese Person postet hauptsächlich negative Sachen und eigentlich nur noch hetzerisches Zeug und eigentlich will ich das nicht mehr auf meinem Bildschirm haben. [Dann entfolge ich.] (katholisch, 24, w) </t>
  </si>
  <si>
    <t>"Ich hatte einfach Studienkolleginnen, die mit Hidschab unterwegs waren und wo ich auch einfach mal nachgefragt angefangen habe. Mit diesem so 'Hey was ist da für dich der Motivator dazu?' [mit] zwei Musliminnen [bin ich] in der Klasse gewesen, also die eine hat jetzt aufgehört. Die eine eben eine ex-Hijabi und die andere eine neue." (katholisch, 24, w)</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</si>
  <si>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(katholisch, 24, w) </t>
  </si>
  <si>
    <t>"Ich hab für drei Jahre in Kagran gewohnt, das heißt da war ich dann im Donauzentrum sehr viel. […] Im 18. ist es einfach kulturell ein bisschen was anderes. Das sind zwei sehr verschiedene Wiens das fand ich dann recht spannend" (katholisch, 24, w)</t>
  </si>
  <si>
    <t>"Es sind die kleinen Dinge in denen sich bei mir der Glauben manifestiert. Und sei das auch nur mit dem 'Ich bin müde, möchte jetzt einfach heim. Please just let there be a tram now so i can go home quickly' und wenn dann wirklich der Bus kommt, die Bim fährt grade ein, damit ich schön einsteigen kann, dann dieses 'Danke nach oben'." (katholisch, 24, w)</t>
  </si>
  <si>
    <t>"Wie gesagt Votivpark war dann auch etwas wo ich oft mit Freunden saß." (katholisch, 24, 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</si>
  <si>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(katholisch, 24, w)</t>
  </si>
  <si>
    <t>"[Mein Vater hat] gesagt: 'Religion ist für mich immer was Privates. Es geht um meinen Glauben und das mach ich zwischen mir und Gott aus, das geht niemanden anderen was an.' Und das ist etwas, das ich nach wie vor bei mir hab." (katholisch, 24, w)</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</si>
  <si>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(katholisch, 24, w)</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</si>
  <si>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Teil meiner Identität." (katholisch, 24, w)</t>
  </si>
  <si>
    <t>"Renée Goldsberry [@reneeelisegoldsberry] ist ebenfalls Schauspielerin, die sehr viel im religiösen Rahmen [postet. Zum Beispiel] mit dem: 'trust in god god is here for you'. " (katholisch, 24, w)</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</si>
  <si>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(katholisch, 24, w)</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</si>
  <si>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(katholisch, 24, w)</t>
  </si>
  <si>
    <t>"Das ist so eine Jugendmesse, die sich eben besonders an Jugendliche und junge Erwachsene richtet, die quasi schon ein bisschen quasi weiter im Glauben sind, also nicht Firmlinge, die gerade neu sind. Wir machen auch echt tiefe Sachen quasi und da haben wir eben einmal im Monat eine Messe, am Abend, am Sonntag, und da bin ich dann schon dabei." (katholisch, 22, w)</t>
  </si>
  <si>
    <t>"Mich hat man echt überall getroffen. Also von der voll konservativen Jugendvigil Heiligenkreuz, bis hin zur katholischen Jugend. Wenn du die nach Gott fragst, dann 'Gott hä?' [lacht] Ich bin da so ein bisserl das Gegenteil. Also ich bin auch nicht komplett charismatisch, weil da gibts ja auch noch die Lorettos, die sind halt echt charismatisch und auch konservativ, habe ich das Gefühl, aber so bin ich irgendwie auch, ich bin irgendwie eine Mischung aus dem Ganzen." (katholisch, 22, w)</t>
  </si>
  <si>
    <t>"Weltjugendtag ist so eine Veranstaltung, wo Millionen von Jugendlichen an einem Ort sind und ich find das halt einfach sau cool, weil du kannst so viele Menschen kennenlernen. Und was macht man als erstes? Ich will nicht unbedingt gleich Nummern austauschen, sondern dann heißt es: 'Hey, hast du Instagram?'" (katholisch, 22, w)</t>
  </si>
  <si>
    <t>"Die größte Konfession, ist ja die nicht-Konfession der Atheisten [lachen]. Ja, also ich bin jetzt nicht in einer Blase mit christlichen Menschen, ich kenn auch sehr viele, zum Beispiel meine Freundin, die ist zwar getauft und so, würde sich aber selber, glaube ich, als Atheistin bezeichnen. Ja, also ich meine, wenn ich jetzt Freunde hab, mit denen ich wirklich jetzt befreundet bin, red ich vielleicht schon mal über meinen Glauben, oder sie fragen mich mal was." (katholisch, 22, w)</t>
  </si>
  <si>
    <t>"Davor war ich so gar nicht gläubig. Ja, ich habe die Erstkommunion gemacht, hab mir gedacht: 'hm, klingt interessant alles' und so, hab mitgemacht. Also ich war jetzt nicht immer so: 'ieh Kirche', sondern war immer so, das gibts halt und ich find das spannend, was man da lernt." (katholisch, 22, w)</t>
  </si>
  <si>
    <t>"Ich war damals öfter bei Prayer am Dach von der Erzdiözese Wien." (katholisch, 22, w)</t>
  </si>
  <si>
    <t>"Warum fastet man als Christ? Ich möchte beweisen, dass ich auch ohne dem Leben kann, dass ich nicht abhängig bin. Ja, sicher ich bin abhängig von allem Möglichen, das sind wir alle, ist ja klar, aber für mich ist Fasten halt wirklich etwas komplett Persönliches und es muss ja nicht Fasten sein, man kann ja auch zusätzlich was machen, so in die Richtung ist das für mich. " (katholisch, 22, w)</t>
  </si>
  <si>
    <t>"Dann bin ich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(katholisch, 22, w)</t>
  </si>
  <si>
    <t>"Es gibt eine Initiative, die schreibt Gott mit Sternchen, weil Gott ja im Endeffekt kein Mensch ist und man ihn nicht beschrieben kann mit Mann oder Frau, oder Vater oder Mutter. Und deshalb eben ein Sternchen, was ich eigentlich ziemlich zutreffend finde" (katholisch, 22, w)</t>
  </si>
  <si>
    <t>"Die katholische Kirche hat so ein paar Bücher, wo quasi die Lehre der katholischen Kirche drinnen steht. Da gibt's einmal den Katechismus, der ist auch weit verbreitet, da steht ziemlich viel Schmarren drinnen. Und dann gibts eben den Docat, wo ich finde, dass weniger Schmarren drinnen steht, das ist quasi die Soziallehre der katholischen Kirche." (katholisch, 22, w)</t>
  </si>
  <si>
    <t>"Mich hat man echt überall getroffen. Also von der voll konservativen Jugendvigil Heiligenkreuz, bis hin zur katholischen Jugend. Wenn du die nach Gott fragst, dann 'Gott hä?' [lacht]. Also ich bin da nicht das beste Beispiel für die katholische Jugend." (katholisch, 22, w)</t>
  </si>
  <si>
    <t>"Es gibt den ökumenischen Jugendrat in Wien und da geht halt einfach nichts weiter, weil die werden nicht finanziert. [...] Ich weiß gar nicht, von wem die finanziert werden, die kriegen einfach nicht genug Geld, dass sie irgendwas machen können" (katholisch, 22, w)</t>
  </si>
  <si>
    <t>"Bei den Zitaten in meinen Postings kommts halt echt auf die Saison an, also zum Beispiel den Spruch, den ich da reingemacht hab, das war wahrscheinlich grad in der Zeit rund um Pfingsten herum, als ich das grad rausgesucht hab." (katholisch, 22, w)</t>
  </si>
  <si>
    <t>"Das ist der Instagram-Account von der @jungekirchewien [...]. Die machen zum Beispiel in Stories Werbung für alle möglichen Veranstaltungen, die sie von der Jungen Kirche aus machen, also wirklich selber von der Jungen Kirche aus." (katholisch, 22, w)</t>
  </si>
  <si>
    <t>"Das ist Hillsong. Deren Insta-Seite schaue ich mir in dem Sinne eigentlich auch nicht an, außer sie bringen ein neues Lied raus. Das ist so quasi meine Musikgruppe, christliche Musik. [...] Da gibts die Hillsong Church, die mich auch so richtig geprägt hat in meinem Glaubensleben, einfach von deren Liedern." (katholisch, 22, w)</t>
  </si>
  <si>
    <t>"Also im Kindergarten war ich dann auch in so einem Pfarrkindergarten, da haben wir dann schon so Festln mitgefeiert, so Erntedank und Weihnachten und so was. Aber ich war jetzt nie so wirklich gläubig" (katholisch, 22, w)</t>
  </si>
  <si>
    <t>"Das ist eben der Instagram-Account von der @sankt.jugend, die das mit dem Gott-Sternchen quasi gebracht haben. Die find ich eigentlich voll nett, weil die posten immer wieder so Videos. Die bringen immer am Sonntag entweder so Impulse oder machen auch Messen, online Story-Messen, wo sie einfach einen Impuls mitgeben." (katholisch, 22, w)</t>
  </si>
  <si>
    <t>"Ich beschäftige mich irgendwie nicht so mit anderen Religionen. Also klar durch [...] die Freiarbeit, auch in Reli selber, im Unterrichtsfach schon, und ich find auch ein paar Religionen halt echt auch interessant, aber ich glaube, dass wir eigentlich alle denselben Gott meinen" (katholisch, 22, w)</t>
  </si>
  <si>
    <t>"Früher war ich wirklich zweimal die Woche entweder bei einer Besprechung oder einfach bei einer Veranstaltung. Da gab's donnerstags immer was, 'lets make it real' und am Mittwoch war Gebet 'Prayer am Dach' von der Erzdiözese Wien. Und am Wochenende war ich am Samstag in der Abendmesse, am Sonntag um 8 Uhr in der Früh in der Messe, um 9:30 in der Messe und um 11 Uhr auch noch in der Seestadt in einer Messe." (katholisch, 22, w)</t>
  </si>
  <si>
    <t>"Das Jugendfestival in Salzburg das ist auch ein Mal im Jahr zu Pfingsten, da treffen sich ganz, ganz, ganz viele Jugendliche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(katholisch, 20, w)</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</si>
  <si>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(katholisch, 20, w)</t>
  </si>
  <si>
    <t>"Vor allem wie ich in Amerika war, habe ich viel [gepostet], weil meine Freunde hier gemeint haben, sie müssen irgendwie mein Leben verfolgen. Deswegen hab ich Sachen gepostet, von meiner Schule, meiner Gastfamilie, von der Kirche. Halt alles was wichtig war." (katholisch, 20, w)</t>
  </si>
  <si>
    <t>"So Lifehacks, da gibt‘s auch so coole Sachen [auf Instagram], wo die Leute einfach auf coole Sachen draufkommen, die einem das Leben vereinfachen und die zeigen das dann her, oder irgend so Koch-Dings- also einfach so Videos die man halt entweder lustige Videos oder was für den Alltag, genau." (katholisch, 20, w)</t>
  </si>
  <si>
    <t>"Das sind noch so Koch-Dings, ich koch nämlich gerne und manchmal schau ich mir noch so Kochvideos an." (katholisch, 20, w)</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</si>
  <si>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(katholisch, 20, w) </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</si>
  <si>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(katholisch, 20, 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</si>
  <si>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denen ich halt folge." (katholisch, 20, 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</si>
  <si>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(katholisch, 20, w)</t>
  </si>
  <si>
    <t>"Dann folg ich auch der KJ natürlich." (katholisch, 20, w)</t>
  </si>
  <si>
    <t>"Hillsong, ich weiß nicht ob ihr Hillsong kennt, das ist cool. Das ist auch so eine Musikgruppe, eine ganz bekannte." (katholisch, 20, w)</t>
  </si>
  <si>
    <t>"Dann [gefällt es mir] auch bei dieser Jugendmesse mitzuhelfen und ich bin auch Musikerin, also ich mach auch sehr viel musikalisch in der Kirche. […] Da spiel ich auch sehr viel Geige und Klavier und singe." (katholisch, 20, w)</t>
  </si>
  <si>
    <t>"Oder so Lifehacks, da gibt‘s auch so coole Sachen, wo die Leute einfach auf coole Sachen draufkommen, die einem das Leben vereinfachen und die zeigen das dann her." (katholisch, 20, w)</t>
  </si>
  <si>
    <t xml:space="preserve">"Ich glaub das ist ein Bibelvers, genau. Da hab ich zum Beispiel so einen Bibelvers gepostet." (katholisch, 20, w) </t>
  </si>
  <si>
    <t>"Genau, [@pubitypets] das sind so Tiervideos da sind immer so ur lustige Katzen oder Hunde oder keine Ahnung Elefanten, die irgendwas Lustiges machen." (katholisch, 20, w)</t>
  </si>
  <si>
    <t>"[Ich nutze Instagram] eben auch um selber halt Fotos zu posten von coolen Sachen, die ich gemacht hab oder eben Wanderungen oder von meiner Familie." (katholisch, 20, w)</t>
  </si>
  <si>
    <t>"In die Kirche St. Florian im 5. Bezirk da bin ich damals schon recht gern gegangen, da gibt‘s um 19 Uhr ‚die Messe‘, so heißt das und das ist halt so eine Jugendmesse und da bin ich schon gern öfters hingegangen." (katholisch, 24, w)</t>
  </si>
  <si>
    <t xml:space="preserve"> "Ich hab dann vor zwei Jahren eine Jüngerschaft-Schulung gemacht, das ist so ein Programm für so ein Jahr lang, das heißt ‚follow me‘ und da lernst du an acht Wochenenden. Zuerst ist der Fokus so auf dich, was hab ich für falsche Gottesbilder? Wie sieht Gott mich? Ja, also auch wie bete ich? Oder was sind meine, ehm, oder wie kann ich auch beten? Wie kann ich diese Nähe erfahren?" (katholisch, 24, w)</t>
  </si>
  <si>
    <t>"Also ich geh immer im Stephansdom beichten und auch die- also ich besuch auch gern die heilige Messe dort und ich mag den vibe gern, so von bisschen Touristen und so." (katholisch, 24, w)</t>
  </si>
  <si>
    <t>"Also ich genieße das irgendwie voll Stories zu schauen, also ich versuch das zwei mal am Tag zu machen maximal, besser einmal. Und dann halt, aber wirklich so mit voller Attention irgendwie." (katholisch, 24, w)</t>
  </si>
  <si>
    <t>"Diese Lisa-Marie Schiffner ist ne Influencerin, die viel kreativen Content macht, den ich schön find." (katholisch, 24, w)</t>
  </si>
  <si>
    <t>"Ich würd mich selbst schon als katholisch bezeichnen. Ich weiß, ich sag immer christlich weil ich- also doch ich würd mich schon als katholisch bezeichnen, weil mir einfach diese Eucharistie sehr wichtig ist." (katholisch, 24, w)</t>
  </si>
  <si>
    <t>"Es gibt bei [den] Lorettos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(katholisch, 24, 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</si>
  <si>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(katholisch, 24, w)</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</si>
  <si>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(katholisch, 24, 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</si>
  <si>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(katholisch, 24, w)</t>
  </si>
  <si>
    <t>"Als ich dann in Bolivien war […] dort [habe ich] eine Volontärin kennengelernt […] ich hab sie ganz viel gefragt und und wir haben sehr viel philosophiert über den Glauben." (katholisch, 24, w)</t>
  </si>
  <si>
    <t>"Dann bin ich [zum Pfingstkongress] hingekommen. [...] Und dort gibt‘s dann einen Abend wo du dein Leben Jesus übergeben kannst. Iich wusste nicht wirklich was das ist, aber in diesem Moment hat [es] sich einfach richtig angefühlt. [Auch wenn] sie sagen was das jetzt ist, checkst du's trotzdem nicht, und ich bin dann trotzdem nach vorne gegangen, [...] und dann wird für dich gebetet." (katholisch, 24, w)</t>
  </si>
  <si>
    <t>"Als mich meine Eltern gefragt haben 'Ja was willst du eigentlich studieren?' dann hab ich irgendwie so ohne irgendwie nachzudenken gesagt ja Religion und Spanisch. [...] Ich hab mich in Bolivien in Gott verliebt und diese Sprache, also möcht ich diese beiden Sachen irgendwie studieren." (katholisch, 24, w)</t>
  </si>
  <si>
    <t>"Die Jana Highholder [@hiighholder] […] die ist so eine wie nennt man das? So Poetry Slammerin auf christlich und, also ich bewundere sie halt einfach, [weil sie] so viel auf einmal macht." (katholisch, 24, w)</t>
  </si>
  <si>
    <t>"[Ich habe] so ein Programm [von Loretto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(katholisch, 24, w)</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</si>
  <si>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(katholisch, 24, w)</t>
  </si>
  <si>
    <t>"[Dass ich] Mobbing erfahren hab, das war auf jeden Fall für mich ein Ereignis was, glaub ich, meine Persönlichkeit so ein bisschen geprägt hat." (katholisch, 24, w)</t>
  </si>
  <si>
    <t>"Wenn ich beim Gebetskreis bin und dann preached der Maxi oder so und ich denke mir: 'Boah das ist wirklich, also das stimmt.' Und so oder 'Das sollt ich auch eher praktizieren.' oder 'Da sollt ich auch eher noch tiefer reingehen.' [...] Dann nehm ich mir das mit und mach was damit." (katholisch, 24, w)</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</si>
  <si>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(katholisch, 24, w)</t>
  </si>
  <si>
    <t>"[Dass Wien vielfältig ist, merke ich] an den Sprachen, also wenn du rausgehst dann hörst du alles. [...] Und eben, wenn du dann manchmal ins Gespräch kommst mit wem und der spricht dann einfach darüber, dass er einfach was anderes glaubt oder sonst irgendwas." (katholisch, 24, w)</t>
  </si>
  <si>
    <t>"[Ich habe in Bolivien gevolunteerd um] Menschen, vor allem Frauen, ein würdevolles Leben geben [zu] können. […] Wir haben dort mit Familien zusammengearbeitet, [...] und teilweise erfährst du halt da Stories wo du dir denkts so: 'Boah, wie gut gehts mir?'" (katholisch, 24, w)</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</si>
  <si>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(katholisch, 24, w)</t>
  </si>
  <si>
    <t>"Ich war auch schon bei so ökumenischen Veranstaltungen. Awakening zum Beispiel, das war das letzte Große eigentlich, wo ich dabei war." (katholisch, 20, m)</t>
  </si>
  <si>
    <t>"Im Stephansdom selber, da geh ich auch meistens beichten und so." (katholisch, 20, m)</t>
  </si>
  <si>
    <t>"Nach dem Terroranschlag in Wien, sind wir an diesen Platz gefahren [...]. Wir sind neben einer muslimischen Familie gestanden, die auf Arabisch gebetet hat. Wir haben  das Vater Unser gebetet auf Deutsch und nicht unweit von uns waren Juden, die auch gebetet haben und Buddhisten. Es war wirklich sehr schön, weil man gemerkt hat, da war so eine Einheit und so ein Frieden. Ich glaube, wenn man sich zusammenreißt funktioniert das wirklich sehr gut." (katholisch, 20, m)</t>
  </si>
  <si>
    <t>"Da denk ich zum Beispiel an das Projekt von der Caritas. Da wurden Portraits von Menschen, die den Holocaust überlebt haben, zerschnitten. Aber das Schöne war dann wieder, dass sich die Jugendorganisationen der einzelnen Konfessionen  zusammengetan haben und so eine Art Wache gehalten haben und das wieder zusammengeflickt und genäht haben und das fand ich dann wieder sehr schön." (katholisch, 20, m)</t>
  </si>
  <si>
    <t>"Nach dem Terroranschlag in Wien, bin ich dann mit zwei Freunden an diesen Platz gefahren und das fand ich so schön, weil wir sind neben einer muslimischen Familie gestanden, die auf Arabisch gebetet hat. Wir haben halt das Vater Unser gebetet auf Deutsch und nicht unweit von uns waren Juden, die auch gebetet haben und Buddhisten waren auch dabei." (katholisch, 20, m)</t>
  </si>
  <si>
    <t>"Da war ich eben bei einem Jugendtreffen in Pöllau in der Steiermark. Ich bin dort als 13-Jähriger hingefahren und ich war dann so begeistert von dem, dass ich dann gesagt habe, ich möchte freiwillig am Glaubensleben weiter teilnehmen. Das hat mich sehr inspiriert, auch, weil ich gesehen habe, dass auch junge Menschen dabei sind, also Gleichaltrige und dass ich sozusagen nicht alleine bin auf diesem Weg." (katholisch, 20, m)</t>
  </si>
  <si>
    <t>"Also vor zwei Jahren hab ich zum Beispiel ein Praktikum gemacht, in einem Restaurant und eine Kollegin von mir, die ist Muslimin, und ich, wir haben da über das Leben und Gott aus ihrer und meiner Sicht gesprochen und sind dann eigentlich draufgekommen, dass sehr viel ähnlich ist und ja, wir haben uns da sehr, sehr gut ausgetauscht." (katholisch, 20, m)</t>
  </si>
  <si>
    <t>"Ich bin jetzt nicht nur dort, sondern ich bin auch in zwei verschiedenen Gemeinden zeitweise einmal gewesen. Zum Beispiel in der Operngasse, also bei der Loretto-Gemeinschaft." (katholisch, 20, m)</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</si>
  <si>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(katholisch, 20, m)</t>
  </si>
  <si>
    <t>"Radio Maria ist ein christliches Radio. In der Jugendschiene gibt es da Interviews mit Sängern, Worship Sängern, oder auch mit […] jungen Theologen, […] [also es gibt da auch] sehr viel eben jugendliches Programm." (katholisch, 20, m)</t>
  </si>
  <si>
    <t>"Die [Religion] war schon immer eigentlich ein Bestandteil von mir und auch ein sehr wichtiger. Da hat sich eigentlich dahingehend nicht wirklich was geändert, also das ist noch immer sehr stark präsent und ich hoffe es bleibt auch so." (katholisch, 20, m)</t>
  </si>
  <si>
    <t>"Mit 13 [...] war ein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(katholisch, 20, m)</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</si>
  <si>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(katholisch, 20, m)</t>
  </si>
  <si>
    <t>"Sonst spielen Soziale Medien auch eine sehr große Rolle was die Freundschaften betrifft, weil ich eben Freunde aus der Steiermark, aus Niederösterreich, aus dem Burgenland hab, auch aus Salzburg teilweise. Und es ist dann immer schön zu sehen, was die so machen." (katholisch, 20, m)</t>
  </si>
  <si>
    <t>"Ich bin ja in Wien die ersten acht Jahre in die Schule gegangen und ich war da auch überwiegend eigentlich mit Christen und Muslimen in der Klasse und wir haben uns immer eigentlich sehr gut verstanden, weil Religion war auch bei den muslimischen Mitschülerinnen und Mitschülern ein sehr präsentes Thema." (katholisch, 20, m)</t>
  </si>
  <si>
    <t>"Ich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(katholisch, 25, m)</t>
  </si>
  <si>
    <t>"Das ist von der Citypastoral in Fulda, dem habe ich gefolgt weil der letzte deutschlandweite Seminaristentag in Fulda stattgefunden hat und ich da auch einige Leute in der Citypastoral kennen gelernt habe und ich es sowohl aus professionellen als auch aus persönlichen Gründen interessant finde, was die für Projekte machen und wie sie die gestalten und vermarkten. Also die sind da, was katholisch offiziell kirchliche Arbeit betrifft, sehr weit vorne." (katholisch, 25, m)</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</si>
  <si>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(katholisch, 25, m)</t>
  </si>
  <si>
    <t>"Es gibt auch - zumindest in der katholischen Tradition ist es tief drinnen - da eine sehr große Vorsicht [gegenüber anderen Religionen]. Das äußert sich zum Beispiel wenn ich nach Deutschland schaue in der AFD mir der Islamfeindlichkeit. Die ist tatsächlich im volkskirchlichen katholischen Raum tief verankert, leider." (katholisch, 25, m)</t>
  </si>
  <si>
    <t>"Der Gründer von Jugend mit einer Mission hat vor vielen Jahren gesagt, als Jesus mit seinen Jüngern unterwegs war, hat er sie in die Lehre genommen. [Der Gründer] hat sich die Frage gestellt, was [Jesus] ihnen beigebracht hat, mit welchen Prinzipien er gearbeitet hat und hat anhand dessen ein Programm entwickelt, das sich Discipleship Training School nennt. [...] Auch viele aus der Loretto Gemeinschaft haben das gemacht." (katholisch, 25, m)</t>
  </si>
  <si>
    <t>"Ja, also für mich, wenn ich grad bei den Stories guck ist das Interessanteste auf die Instagram Seite von dem Priesterseminar zu schauen, um einfach mitzubekommen, was im dort passiert. Da läuft aktuell eine Impulsreihe zu den aktuellen kirchlichen Festen und [da gibt es jetzt] einen Impuls gibt zum Thema Christi Himmelfahrt, was wir jetzt am Donnerstag feiern." (katholisch, 25, m)</t>
  </si>
  <si>
    <t>"Ich kenn tatsächlich über die Uni, über das Aktionssemester ein paar Initiativen, Aktionen, wo versucht wird zumindest in den abrahamitischen Religionen Zusammenarbeit zu fördern, um gemeinsamen Idealen wie Gerechtigkeit und Frieden gemeinsam nachzugehen." (katholisch, 25, 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</si>
  <si>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und keiner ist gezwungen sich da irgendwie einem Mainstream zu beugen." (katholisch, 25, m)</t>
  </si>
  <si>
    <t>"Jugend 2000, das ist eine katholische Jugendbewegung, die damals ein Prayer-Festival veranstaltet hat. Weil ich Ministrant war ist meine Mutter auch irgendwie als Helferin dort mit dabei gewesen und ich hab auch teilgenommen an dem Firmlingsprogramm damals und war einfach von der Atmosphäre die dort geherrscht hat recht angetan." (katholisch, 25, m)</t>
  </si>
  <si>
    <t>"[Auf Instagram folge ich einem] befreundeten Ordensmann, der Kurzeindrücke aus seinen Predigten zeigt und ein bisschen Einblicke ins Klosterleben gibt, der aber auch, wie man hier sieht, ein Metalhead war." (katholisch, 25, m)</t>
  </si>
  <si>
    <t>"Was mich [bei dem Prayer Festival]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(katholisch, 25, m)</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</si>
  <si>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[Es zielt darauf] anhand von Fragen und den Antworten aus der Bibel Orientierung zu geben für das Leben, Motivation in der Nachfolge Jesu zu wachsen. (katholisch, 25, 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</si>
  <si>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(katholisch, 25, m)</t>
  </si>
  <si>
    <t>"Mir haben immer wieder Leute rückgemeldet, als sie dann mitbekommen haben, [...] dass ich jetzt im Priesterseminar bin, dass sie das nicht wundert. Also insofern war das von außen schon früh sichtbar, für mich von innen her war es ein langes Ringen." (katholisch, 25, m)</t>
  </si>
  <si>
    <t>"Papst Franziskus folge ich tatsächlich nicht [auf Instagram], nein." (katholisch, 25, m)</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</si>
  <si>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Zum Beispiel, wenn es um das Thema Wunder geht, da stell ich andere Fragen, ich sag es mal so." (katholisch, 25, m)</t>
  </si>
  <si>
    <t>"Das war über den Alpha-Kurs, da habe ich eine Begenung gemacht, wo ich mir dachte, okay, irgendwie bewegt mich das und ich muss das verschriftlichen [auf meinem Blog]." (katholisch, 21, m)</t>
  </si>
  <si>
    <t>"Das war ein Auftritt von den Leuten von St. Flo in einer anderen Pfarre vom Pfarrverband Frohe Botschaft, Gott Pop nennt sich das" (katholisch, 21, m)</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</si>
  <si>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(katholisch, 21, m)</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</si>
  <si>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(katholisch, 21, m)</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</si>
  <si>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[gemacht]. (lachen) Ich kann's mir nicht erklären warum ich‘s gemacht hab und dann kam irgendwann die Erstkommunion." (katholisch, 21, m)</t>
  </si>
  <si>
    <t>"Der Erzdiözese Wien folge ich auch." (katholisch, 21, m)</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</si>
  <si>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(katholisch, 21, m)</t>
  </si>
  <si>
    <t>"Die Gemeinschaft Emanuel [...] hat mich sehr viel auf meinem Weg begleitet. Ich wollte eigentlich in die Jüngerschaftsschule von denen gehen, also eigentlich wäre ich jetzt dieses Jahr in Altötting und würd grade meine letzten Tage Wochen dort verbringen, aber leider hat das nicht geklappt." (katholisch, 21, m)</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</si>
  <si>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(katholisch, 21, m)</t>
  </si>
  <si>
    <t>"Ich hab mich halt auch vor allem mit anderen Konfessionen beschäftigt und war auch mal in einer Freikirche. Hat mir persönlich aber halt einfach nicht so viel gegeben. Aber grundsätzlich bin ich da voll offen." (katholisch, 21, m)</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</si>
  <si>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(katholisch, 21, m)</t>
  </si>
  <si>
    <t>"[Ich folge auch Leuten] die schwere Zeiten hinter sich hatten [zum Beispiel die ein Kind mit Behinderung haben, oder eine Krankheit oder so]  auch einfach um mich zu informieren so und aus Interesse, [...] so um zu wissen okay wie entwickelt sich so eine Krankheit wie, welche Gesichter hat so eine Krankheit." (katholisch, 21, m)</t>
  </si>
  <si>
    <t>"Missio da war ich noch nie persönlich, aber kenn halt ein paar Mitarbeiterinnen. Hab auch Anfang des Lockdowns sehr viele Messen [online] mitgefeiert und die hatten auch Anbetung und da war ich immer sehr dankbar."  (katholisch, 21, m)</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</si>
  <si>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(katholisch, 21, m)</t>
  </si>
  <si>
    <t>"Besonders einschneidend war auf jeden Fall der Moment als ich meine geistliche Begleitung getroffen hab. Das war halt wirklich in dem Moment, als würd Jesus vor mir stehen und dass sie sich auch meiner angenommen hat und mich irgendwie wieder aufgepäppelt hat all die Jahre, das war einfach sehr, sehr gut. " (katholisch, 21, m)</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</si>
  <si>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(katholisch, 21, m)</t>
  </si>
  <si>
    <t>"Ich hab eigentlich viel Zeit auch bei meiner Oma verbracht und bin mit der regelmäßig in die Kirche gegangen am Sonntag. War aber jetzt nicht so, also ja, sie war schon öfter halt in der Kirche aber wir waren jetzt nicht so die über-religiösen Menschen auch nicht meine Eltern, die halt noch weniger." (katholisch, 21, m)</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</si>
  <si>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(katholisch, 21, m)</t>
  </si>
  <si>
    <t>"Und dieses Kind hat dann tatsächlich mehrere Monate gelebt und kein einziger Arzt hätte geglaubt, dass dieses Kind überhaupt lebendig auf diese Welt kommt. Und das ist für mich irgendwie so ein Zeichen dass Gott wirklich Wunder bewirken kann." (katholisch, 21, m)</t>
  </si>
  <si>
    <t>"Ich setz mich sehr viel mit Religion auf einer politischen Ebene auseinander. Zum Beispiel die Frauenbewegung Maria 2.0 ist etwas, mit dem ich mich sehr viel auseinandersetze." (katholisch, 22, nb)</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</si>
  <si>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diese Werte] nichts, was man festpinnen kann aufs Christentum, sondern das [sind] Werte, die in allen Moralvorstellungen und Kulturen vertreten sind. (katholisch, 22, nb)</t>
  </si>
  <si>
    <t>"In Kopenhagen bin ich dann wieder in eine Kirche gegangen, das war eine protestantische. Damals hab ich mich auch von meinem Freund getrennt, den ich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(katholisch, 22, nb)</t>
  </si>
  <si>
    <t>"Ich habe [...] mich sehr bewusst noch nicht vom Christentum, vom Katholizismus, trotz aller Skandale die es in der Kirche gegeben hat, abgewendet. [...] weil ich mir das nicht wegnehmen lassen werde. Ich möchte diesen 'ballpark', diesen Raum, nicht den Fundamentalisten überlassen. Das geb ich denen nicht. Das ist meine Religion und ich lass mir das nicht wegnehmen von ein paar militanten Fundamentalisten." (katholisch, 22, nb)</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</si>
  <si>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(katholisch, 22, nb)</t>
  </si>
  <si>
    <t>"Ich hab mir nie ernsthaft überlegt zu konvertieren oder vom Christentum wegzukommen, [...] und ich bin fest davon überzeugt, dass der Grund, wieso ich Christ bin und warum daran liegt, dass ich einfach in [diesem] Umfeld aufgewachsen bin, und wäre ich im Irak aufgewachsen, wäre ich wahrscheinlich nicht christlich aufgewachsen." (katholisch, 22, nb)</t>
  </si>
  <si>
    <t>"Ich hab das Gefühl, dass in linken Kreisen es eben viel leichter ist mit einer anderen Religion zu kommen als mit dem Christentum. Where as in politisch rechten Kreisen es de facto unmöglich ist, etwas anderes als christlich zu sein, oder ohne Bekenntnis. [...] Und ich glaube, dass da eine extreme Schere aufgeht, die ich als Bedrohung und Gefahr für das gemeinschaftliche Leben wahrnehmen." (katholisch, 22, nb)</t>
  </si>
  <si>
    <t>"Ich würd mir sehr wünschen, dass es vermehrt eine gemeinsame Platznutzung gibt und dass es mehr ökumenische Gottesdienste gibt. Das wär mir eher wichtig eigentlich, aber da gibt es, so wie ich das sehe, ich sag jetzt mal von den Massenvertretern der Religionen, kein großes Interesse daran." (katholisch, 22, nb)</t>
  </si>
  <si>
    <t>"Wie ich nach Wien zurückgekommen bin, hab ich dann keine Kirchen mehr gefunden, die mir das gegeben hat, wonach ich gesucht hab und zwar einen Platz, wo ich beten und Ruhe finden kann und wo ich Inspiration und akademisch wertvolle Inputs und irgendwie Bildung auf religiösem Niveau erfahren kann." (katholisch, 22, nb)</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</si>
  <si>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(katholisch, 22, nb)</t>
  </si>
  <si>
    <t>"Zum Beispiel Sex vor oder nach der Ehe ist ein Thema, das heute, wo Leute nicht mit zwölf Jahren zwangsverheiratet werden in Europa, sondern halt irgendwann mal mit 25 vielleicht einmal die Liebe ihres Lebens finden [Pause]. [Heute] ist es nicht mehr anwendbar." (katholisch, 22, nb)</t>
  </si>
  <si>
    <t>"Damals hab ich mich auch von meinem Freund getrennt, den ich aus der Kirche [in Wien] hatte. Der war schwer katholisch, aus einer erzkatholischen, erzkonservativen Familie. Damit hab ich mich einfach nicht identifizieren können. und damit hab ich [in] diese Heimatkirche nicht mehr zurückkönnen." (katholisch, 22, nb)</t>
  </si>
  <si>
    <t>"Ich les sehr viel und gerne Analysen und Zusammenhänge von Bibeltexten. Also in der gedruckten Bibel ist es ja häufig so, dass es ein Vorwort gibt, zu den einzelnen Büchern, ob sie jetzt metaphorisch oder historisch zu verstehen sind und was man davon wie ernst nehmen kann und so." (katholisch, 22, nb)</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</si>
  <si>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(katholisch, 22, nb)</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</si>
  <si>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(katholisch, 22, nb)</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</si>
  <si>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(katholisch, 22, nb)</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</si>
  <si>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(katholisch, 22, nb)</t>
  </si>
  <si>
    <t>"Allein, dass sich die ÖVP christlich soziale Partei nennt. Also das tut mir in der Seele weh, wie meine Religion für so etwas missbraucht wird." (katholisch, 22, nb)</t>
  </si>
  <si>
    <t>"In Wahrheit ist [religiös zu sein] auch nur eine Form, sich mit sich selbst mehr auseinanderzusetzen und eine Form, Gemeinschaft zu finden, und eine Form, über sich selbst hinauszuwachsen." (katholisch, 22, nb)</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</si>
  <si>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transferieren?'" (katholisch, 22, nb)</t>
  </si>
  <si>
    <t>"Für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(katholisch, 22, nb)</t>
  </si>
  <si>
    <t>"Ich war dann sehr, sehr aktiv in diesem Lorettoumfeld. Mir war das auch damals nicht bewusst, wie radikal fundamentalistisch und extremistisch die eigentlich sind. Das hab ich damals nicht verstanden." (katholisch, 22, nb)</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</si>
  <si>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(katholisch, 22, nb)</t>
  </si>
  <si>
    <t>"Auf Twitter folg ich relativ vielen theologischen Personen, die irgendeine Art von Ausbildung in dem Bereich haben und da gibts halt sehr häufig auch dann Artikel, die sie irgendwie reposten und tweeten." (katholisch, 22, nb)</t>
  </si>
  <si>
    <t>"Ich hab generell ein Problem damit, wenn Leute Religionen verwenden, um ihre politischen Agenden zu rechtfertigen." (katholisch, 22, nb)</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</si>
  <si>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(katholisch, 22, nb)</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</si>
  <si>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(chr. orthodox, 21, w)</t>
  </si>
  <si>
    <t>"Ich weiß nicht, wie das so in der katholischen Kirche ist, aber bei meiner orthodoxen Kirche ist das so, dass man eben einen Pfarrer hat für die Beichte. Ja und der ist sozusagen besonders wichtig." (chr. orthodox, 21, w)</t>
  </si>
  <si>
    <t>"Die großen Feiertage, so Heiligentage, da bemühe ich mich, es zu schaffen und zum Abendgottesdienst zu gehen. Jetzt eher nicht, weil ja jetzt mit dieser Ausgangssperre, da ist's ein bisschen schwieriger." (chr. orthodox, 21, w)</t>
  </si>
  <si>
    <t>"Natürlich ist es auch so, dass ich online auch sehe was meine Freunde machen, weil sie sind auch auf Instagram. [...] Ich habe sehr viele Menschen kennengelernt aus unterschiedlichen Ländern. Auch wenn ich jetzt keinen persönlichen Kontakt zu denen habe, ist es ja auch schön mal zu sehen, was sie machen und wie sie sind." (chr. orthodox, 21, w)</t>
  </si>
  <si>
    <t>"Alle Heiligentage sind wichtig, ja. Wir würden dann zur Messen gehen. [...] Die großen Feiertage, so Heiligentage, da bemühe ich mich, es zu schaffen und zum Abendgottesdienst zu gehen. Jetzt eher nicht, weil ja jetzt mit dieser Ausgangssperre, da ist's ein bisschen schwieriger." (chr. orthodox, 21, w)</t>
  </si>
  <si>
    <t>"Ich glaube auch die Kirche in Russland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(chr. orthodox, 21, w)</t>
  </si>
  <si>
    <t>"Ich mag an Instagram, dass man viel Inspiration bekommen kann und einfach viele Ideen und auch dass man schnell so viele Sachen und unterschiedliche Sachen sehen kann." (chr. orthodox, 21, w)</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</si>
  <si>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(chr. orthodox, 21, w)</t>
  </si>
  <si>
    <t>"Ich lebe meine Religion im Alltag, indem ich regelmäßig in die Kirche gehe und zuhöre, was zum Beispiel in den Predigten gesagt wird und so meine Orientierung bekomme und ich versuche das bestmöglich zu befolgen, was gesagt wird." (chr. orthodox, 21, w)</t>
  </si>
  <si>
    <t>"Die Feste. Also Ostern ist ganz wichtig bei uns, aber natürlich auch Weihnachten." (chr. orthodox, 21, w)</t>
  </si>
  <si>
    <t>"Vor zwei, drei Jahren, als ich beim orthodoxen Jugendtreffen war und halt eben dort die ganze Jugend gesehen hab, da kam mir die Idee, mich selbst in der Jugendarbeit zu engagieren." (chr. orthodox, 24, m)</t>
  </si>
  <si>
    <t>"Ja, also sobald man dieses Leben halt irgendwo in gewisser Weise lebt, ist man auch nie traurig, ist man, ja [Pause], weil, also nichts passiert ohne Grund." (chr. orthodox, 24, m)</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</si>
  <si>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(chr. orthodox, 24, m)</t>
  </si>
  <si>
    <t>"Das erste griechisch-orthodoxe Kloster [Anm.: in Österreich], wurde halt eben im Burgenland gebaut. [...] Da sind [die Gottesdienste] auch auf Deutsch. Also ich seh das sehr offen, wir leben in Österreich und durch die österreichisch-deutsche Sprache erreicht man halt doch mehr Menschen, als mit serbisch, griechisch, russisch." (chr. orthodox, 24, m)</t>
  </si>
  <si>
    <t>"Meiner Meinung nach, Vorbilder sollte man ja gar nicht haben. Was ist ein Vorbild? Ein Idol? Ja, du willst so sein wie er. Ja, das Vorbild sollte für uns alle Jesus Christus sein, sein Leben, sein Gutes-tun, im Prinzip." (chr. orthodox, 24, m)</t>
  </si>
  <si>
    <t>"Also ich verstehe Kirchenslawisch zum Teil. Kirchenslawisch ist zum Beispiel halt sowas, was sehr, sehr ähnlich ist, das versteht man auch ein bisschen, wenn man Serbisch kann." (chr. orthodox, 24, m)</t>
  </si>
  <si>
    <t>"Mein geistiger Papa, […] war auch deutscher Mönch, also katholischer Mönch und ist dann halt eben ehm in die Orthodoxie rübergegangen und war 15 Jahre am heiligen Berg Athos als Mönch." (chr. orthodox, 24, m)</t>
  </si>
  <si>
    <t>"Ja, also sobald man dieses Leben halt irgendwo in gewisser Weise lebt, ist man auch nie traurig. Weil nichts passiert ohne Grund, definitiv, ist so. Jede Krankheit hat irgendeinen Hintergrund, warum du sie gerade da hast, nimm sie dankend an und leb damit." (chr. orthodox, 24, 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</si>
  <si>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(chr. orthodox, 24, m)</t>
  </si>
  <si>
    <t>"Am nähesten an uns dran ist St. Pölten, dann kommt Enns, Linz, beziehungsweise halt eben Wien, Tulln [...]. Ich entscheide ganz spontan in welche Kirche ich gehe, ich kenn durch das, dass ich halt eben viel unterwegs bin, extremst viele Leute und ich werde eigentlich non-stop irgendwo eingeladen. Also wenn ich jeden Einzelnen besuchen würde, bräuchte ich zwei Jahre, dass ich, glaub ich, bei jedem einmal vorbeischaue." (chr. orthodox, 24, m)</t>
  </si>
  <si>
    <t>"Ja also das Traurige im Prinzip an der katholischen Religion, ist meiner Meinung nach, dass sie, wenn die Jugend weiter so macht, wie sie aktuell handelt, dass die Kirchen leer bleiben, komplett." (chr. orthodox, 24, m)</t>
  </si>
  <si>
    <t>"Ich hatte eine komplett schwierige Kindheit, also nicht von der familiären Seite aus, [...] aber halt eben von der Schule her. [Ich wurde] viel gemobbt, bin viel auch in der Schule verprügelt worden, nur weil ich halt eine andere Religion hatte, weil ich Ausländer war unter Anführungszeichen." (chr. orthodox, 24, m)</t>
  </si>
  <si>
    <t>"Ich war eine Zeit lang fast jedes einzelne Wochenende in Kroatien im Kloster. Also du fährst vier Stunden hin, stehst um, keine Ahnung, zwei in der Früh auf und bist dort zur Messe, tust mit den Mönchen essen und dann ab wieder nach Hause." (chr. orthodox, 24, m)</t>
  </si>
  <si>
    <t>"Ich entfolge selten, aber wenn´s zu national wird, also wenn´s nur mehr aus einer nationalen Schiene [gezeigt wird], das interessiert mich nicht. [Ich] bin kein Nationalist. [...] So wenn in dem Sinn, radikaler - also radikal unter Anführungszeichen - Content kommt, dann bin ich weg." (chr. orthodox, 24, m)</t>
  </si>
  <si>
    <t>"Also speziell von anderen Kirchen [sehe ich mir gestreamte Gottesdienste an], oder wenn [...] mich ein Kloster, oder eine Gemeinde sehr interessiert, schau ich öfters halt eben nach, wie es dort halt eben aussieht, wie der Gottesdienst dort halt eben so ist." (chr. orthodox, 24, m)</t>
  </si>
  <si>
    <t>"Letztes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(chr. orthodox, 24, m)</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</si>
  <si>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(chr. orthodox, 24, m)</t>
  </si>
  <si>
    <t>"Hier sieht man den Account von meinem geistigen Papa, was er halt eben so reinstellt. Also der ist auch seit kurzem auf Instagram, weil er halt auch dasselbe verfolgt wie ich, dass man halt eben so viele Menschen wie möglich erreicht." (chr. orthodox, 24, m)</t>
  </si>
  <si>
    <t>"In Bosnien und Kroatien gehe ich sogar öfter in den Gottesdienst als hier. Weil halt eben, ja, Freizeit, muss nicht arbeiten. Und da speziell schau ich halt eben, dass ich halt sehr viele Klöster besuche und von allem was mitnehme." (chr. orthodox, 24, m)</t>
  </si>
  <si>
    <t>"Ich [habe] keine Angst mehr,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(chr. orthodox, 24, m)</t>
  </si>
  <si>
    <t>"Ich will definitiv später Priester werden. Definitiv, also jetzt zuerst die Matura fertig machen, und dann halt das Theologiestudium langsam angehen." (chr. orthodox, 24, m)</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</si>
  <si>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(chr. orthodox, 24, m)</t>
  </si>
  <si>
    <t>"Meiner Meinung nach, Vorbilder sollte man ja gar nicht haben. Was ist ein Vorbild, ein Idol, ja du willst so sein wie er. Das Vorbild sollte für uns alle Jesus Christus sein, sein Leben, sein, ja, Gutes tun, im Prinzip." (chr. orthodox, 24, m)</t>
  </si>
  <si>
    <t>"Da war die lange Nacht der Kirchen. Da gabs halt verschiedene Videos und so Kennenlernphasen der Religionen. Da konnte man sich anmelden und dann von der Moschee in die Kirche gehen, dann bei den jüdischen Gemeinschaften, die besuchen gehen und das war halt sozusagen wirklich ein schönes Event." (chr. orthodox, 16, m)</t>
  </si>
  <si>
    <t>"Also grundsätzlich vorm Schlafengehen bete ich einmal sag ich mal und bedanke mich für den Tag und vor jeder Mahlzeit bete ich auch." (chr. orthodox, 16, m)</t>
  </si>
  <si>
    <t>"Ich passe ich meinen Tag ziemlich der Kirche an sozusagen. Vor allem jetzt, wo ich frei hab in der Schule, gehe ich halt zum Beispiel mit Priestern auf Beerdigungen, Taufen und helfe ihnen, so viel ich kann und ja es ist sozusagen eine Familie daraus entstanden, dadurch, dass wir uns jeden Tag fast sehen [...]. Die meisten kennen mich sogar von klein auf, mit denen bin ich aufgewachsen, deswegen ist das eine sehr starke Familie sozusagen." (chr. orthodox, 16, m)</t>
  </si>
  <si>
    <t>"Ich hatte eine Phase in der Volkschule, wo ich relativ sag ich mal den Glauben verloren hab. Wo ich mir gedacht hab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(chr. orthodox, 16, m)</t>
  </si>
  <si>
    <t>"Wenn zum Beispiel von [einer Person der einen Religion] die Kinder von [Leuten der anderen Religion] getötet wurden oder sowas, dann ist [das] halt einfach ein Trauma und so ein Schwelpunkt sage ich mal, den man einfach nicht so [leicht wegbekommt]." (chr. orthodox, 16, m)</t>
  </si>
  <si>
    <t>"Im Sommer haben wir versucht möglichst viele Religionen oder Kirchen zu besuchen und kennenzulernen. Da waren wir zum Beispiel auch in der Moschee, in der russisch-orthodoxen Kirche, in der griechischen, in verschiedensten serbisch-orthodoxen Kirchen österreichweit, in Serbien in Klöstern sogar." (chr. orthodox, 16, m)</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</si>
  <si>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[wegen des Denkmalschutzes] da lassen müssen und auch wollen, einfach als Dankbarkeit für das Geschenk." (chr. orthodox, 16, m)</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</si>
  <si>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(chr. orthodox, 16, m)</t>
  </si>
  <si>
    <t>"Influencern [folge ich] in dem Sinn jetzt nicht, [aber] es gibt [ein] paar so Mönch-Seiten oder so Mönchvereinigungen, sag ich mal, die halt so Einblicke in ihr Leben posten." (chr. orthodox, 16, m)</t>
  </si>
  <si>
    <t>"[Für mein religiöses Leben wichtig ist] grundsätzlich meine Familie, die Priester mit denen ich gut bin sozusagen. Also mit denen ich wirklich sehr gut bin (lachen) und, ja, das wars eigentlich." (chr. orthodox, 16, 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</si>
  <si>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(chr. orthodox, 16, m)</t>
  </si>
  <si>
    <t>"Immer dann, wenn’s mir schlechter geht oder wenn ich eine schwierigere Zeit im Leben hab, hilft mir sozusagen die Religion mich damit abzufinden und Hoffnung zu finden und in jeder Sache etwas Positives zu sehen." (chr. orthodox, 16, m)</t>
  </si>
  <si>
    <t>"Im 2. [Bezirk] sieht man [die orthodoxe Kriche] [...] und im 16. wars halt [früher] eine römisch-katholische Kirche, die wir dann geschenkt bekommen haben und bei der sieht man von draußen auch nicht, dass es eine orthodoxe Kirche ist, von innen sieht man‘s teilweise." (chr. orthodox, 16, m)</t>
  </si>
  <si>
    <t>"Das ist zum Beispiel die Seite von [der Gemeinde im] 16. Bezirk. Da werden halt verschiedene Einblicke zum Beispiel in die Messen eingeblendet, dann Informationen, kleine Gebete […] also mehr informativ sag ich mal." (chr. orthodox, 16, m)</t>
  </si>
  <si>
    <t>"[Es gibt die] orthodoxe Jugend  [von der] griechischen Kirche und [sowas] wollen wir in Tulln jetzt auch nachmachen sozusagen [...] [in Niederösterreich gibt es viele orthodoxe Jugendliche,] sehr viele Serben und auch anderen Leute, [...] deshalb wollen wir das jetzt auch neu machen, dass wir da Treffen haben, dann Ausflüge, [Gespräche] mit den Metropoliten [...] wo man Fragen stellen kann." (chr. orthodox, 16, m)</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</si>
  <si>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(chr. orthodox, 16, m)</t>
  </si>
  <si>
    <t>"[Ich bin] ehrlich gesagt nicht der Fan von [religiösen Memes], weil ich einfach der Meinung bin, man sollte [sich] nicht-, auch über fremde Religion sollte man nicht so Witze machen. [...] Bis zu einem gewissen Grad sag ich mal kann ich‘s auch tolerieren, aber ab einem bestimmen Zeitpunkt ist es dann einfach für mich selber zu viel." (chr. orthodox, 16, m)</t>
  </si>
  <si>
    <t>"[Thessaloniki ist] geschichtlich wichtig für mich, weil es dort einen serbischen Friedhof gibt, also von Soldaten, die im Ersten Weltkrieg gestorben sind, Zeitenlik und das mag ich auch, das zu besichtigen, wenn ich in Thessaloniki unten bin." (chr. orthodox, 18, 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</si>
  <si>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(chr. orthodox, 18, w)</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</si>
  <si>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(chr. orthodox, 18, w)</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</si>
  <si>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</si>
  <si>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(chr. orthodox, 18, w)</t>
  </si>
  <si>
    <t>"In unserer Kirche [gibt] es diese Synoden und da wird das klar festgestellt, was die Haltung der Kirche zu einem bestimmten Thema ist. Und wenn [Aussagen religiöser Instagram-Accounts] mit diesen Aussagen nicht übereinstimmt, mag ich es nicht dem weiter zu folgen." (chr. orthodox, 18, w)</t>
  </si>
  <si>
    <t>"Es gibt einen Priester, dem ich gerne [online] zuhöre. [...] Den kenn ich nicht persönlich. Den habe ich einfach so auf YouTube gefunden, weil seine Frau eben diese Sängerin ist." (chr. orthodox, 18, w)</t>
  </si>
  <si>
    <t>"[Neben Youtube und Büchern] mag ich es auch persönliche Gespräche mit Priestern zu führen [wenn ich Fragen zur Religion habe], weil ich auch dieses  Privilege habe mit manchen Kontakt zu haben. […] In erster Linie [frage ich natürlich auch] meinen Vater, aber wenn ich dann noch mehr Informationsquellen möchte, dann frage ich auf jeden Fall noch [ein] paar Priester, Bischöfe, oder wen auch immer."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</si>
  <si>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anschaue." (chr. orthodox, 18, w)</t>
  </si>
  <si>
    <t>"Von zehn bis 14 Jahren [war es] 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(chr. orthodox, 18, w)</t>
  </si>
  <si>
    <t>"[Ich] interagiere schon mit Leuten [über social media]. Das war halt eben von gestern, wo ich eben mit einem ausgemacht habe, wir treffen uns und er ist auch aus der Kirche eben und das war ein Schulkamerad. Ja also ja, interagiere schon mit Leuten." (chr. orthodox, 18, w)</t>
  </si>
  <si>
    <t>"In meiner Klasse gibt es relativ viele verschiedene Religionen, also mindestens drei und ich denke, dass es sehr gut funktioniert hat bis jetzt, da es keine Auseinandersetzungen deswegen gab." (chr. orthodox, 18, w)</t>
  </si>
  <si>
    <t xml:space="preserve">"Es kam den Lehrern ein bisschen komisch vor, wenn ich irgendwo in der Schule, irgendwo bete in der Klasse. In den ersten 2 Jahren wars so, ich hab mich distanziert, habe nie in der Schule gebetet, hab alles zuhause gebetet. Aber dann hat ein Freund mit mir  der Klassenmutti gesagt 'Schau wir müssen halt beten, also beten wir jetzt und schauen wir, dass wir irgendwo sind, dass es halt niemanden stört." (muslimisch, 20, m) </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</si>
  <si>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(muslimisch, 20, m)</t>
  </si>
  <si>
    <t>"Manchmal bete ich auch im 10. oder irgendwo in der Nähe, wo ich mich danach dann mit Freunden treffe und dann irgendwo gemeinsam frühstücke oder irgendwo essen gehe." (muslimisch, 20, m)</t>
  </si>
  <si>
    <t>"Facebook ist halt immer so um mit der Familie in Kontakt zu bleiben in Ägypten mit ihnen halt zu sprechen, zu schreiben." (muslimisch, 20, m)</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</si>
  <si>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(muslimisch, 20, m)</t>
  </si>
  <si>
    <t>"Ich hab eigentlich einige Freunde die auch islamische Theologie studieren und die sich in dem Gebiet halt sehr auskennen und dann frag ich sie halt persönlich oder schrieb ihnen eine Frage und sag ihnen: 'Was denkst du? Stimmt das oder stimmt das?'" (muslimisch, 20, m)</t>
  </si>
  <si>
    <t>"Ich sprech nicht oft mit Imamen, nur wenn ich in der Moschee bin. Vielleicht nach dem Gebet [gibt er mir] einen kurzen Input oder kurze Erinnerungen an uns, sonst eher weniger. [...] Manchmal halt wenn wir in der Moschee gemeinsam sitzen, nach einem Gebet sprechen wir über irgendwelche Fragen." (muslimisch, 20, m)</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</si>
  <si>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(muslimisch, 20, m)</t>
  </si>
  <si>
    <t>"Also ich folg eigentlich nur sunnitische Seiten. Wenn ich halt was bemerkte, also manchmal ist nur ein sehr kleiner Unterschied. Also man sieht online nicht alles. Aber, wenn ich halt merke ‚okay der ist eher sunnitisch‘, dann folg ich ihm mehr als einem schiitischen." (muslimisch, 20, 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</si>
  <si>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(muslimisch, 20, m)</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</si>
  <si>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(muslimisch, 20, m)</t>
  </si>
  <si>
    <t>"[@garyvee] ist ein Entrepreneur [...] und motiviert auch junge Menschen ihre Ziele zu verfolgen und zeigt ihnen auch [...] man muss nicht halt nur in der Schule der Beste sein, weil in der Arbeitswelt sieht das ganz anders aus und der zeigt das halt mit verschiedenen Sachen." (muslimisch, 20, m)</t>
  </si>
  <si>
    <t>"Reumannplatz im 10. Bezirk [ist mir wichtig], weil ich mich da sehr sehr oft mit Freunden treffe zum Spazieren beim Hauptbahnhof und wieder zurück. Oder auch dort essen gehen in einem Restaurant oder einfach bei einem Dönerstand. Ja." (muslimisch, 20, m)</t>
  </si>
  <si>
    <t>"Dann [@quarnsayings] das sind so Seiten die [Zitate aus dem] Koran oder Aussagen vom Propheten halt [posten]." (muslimisch, 20, m)</t>
  </si>
  <si>
    <t>"Ich [empfinde] von meiner Seite meine Religion [als das Wichtigste]. Weil ich find, dass meine Religion, also ein sehr großer Teil ist von mir. Weil, wenn man mich fragt was ich bin, oder als was ich mich definiere, dann würde ich an erster Stelle meine Religion sagen." (muslimisch, 20, m)</t>
  </si>
  <si>
    <t>"Also Sportler auch. Mesut Özil [@m10_official] der auch also fast jeden Freitag auch etwas Religiöses postet, und ja. Find ich sehr interessant." (muslimisch, 20, m)</t>
  </si>
  <si>
    <t>"[Das islamische Zentrum ist die] größte Moschee in Wien oder Österreich. [Es fühlt sich anders an] dort halt zu beten als zum Beispiel jetzt in der Moschee die neben mir ist. Weil sie einfach viel kleiner ist und man nicht das Gefühl als wäre es wirklich eine Moschee. [...] Im islamischen Zentrum fühlt man sich halt etwas wohler." (muslimisch, 20, m)</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</si>
  <si>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(muslimisch, 20, m)</t>
  </si>
  <si>
    <t>"Dann bin ich auch ein großer Anime-Fan also ich schau mir Animes an. Ich hab eigentlich sehr früh schon damit angefangen, also ein Freund von mir hat mich dazu überredet. [...] Ich kannte es immer vom Fernsehen von Prosieben oder RTL, mit Naruto oder Jugio oder so." (muslimisch, 20, 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</si>
  <si>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(muslimisch, 20, m)</t>
  </si>
  <si>
    <t>"Das würde ich auch liken, weil das war damals der Hashtag im Rahmen der Black-Lives-Matter Sache und das ist jetzt eine richtige Hashtag-Bewegung."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</si>
  <si>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dazugestoßen und haben eine Mahnwache gemacht um diese Sachen zu beschützen, damit sie nicht wieder angegriffen werden." (muslimisch, 22, m)</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</si>
  <si>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(muslimisch, 22, m)</t>
  </si>
  <si>
    <t>"Und da hab ich mir gedacht:^Wurscht was kommen wird. Das ist auch so eine religiöse Sache immer bei mir gewesen, wenn eine Sache nicht klappt, dann war immer so im Bewusstsein, Gott wird schon was Besseres für dich vorbereitet haben." (muslimisch, 22, m)</t>
  </si>
  <si>
    <t>"Und dann waren wir [bei der Mahnwache am Heldenplatz] und es war Ramadan, da haben wir gefastet.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(muslimisch, 22, m)</t>
  </si>
  <si>
    <t>"Schwedenplatz bin ich auch sehr oft. […] Ich glaub es ist kein Geheimnis, dass man da gut unterwegs sein kann mit Freunden." (muslimisch, 22, m)</t>
  </si>
  <si>
    <t>"Klar hab ich Rassismus erlebt, Leute haben geschimpft die mich nicht mal kannten so auf der Straße 'hey schleich dich ' und keine Ahnung was, 'Schwarzer' und N-Wort und so weiter, das hab ich mitbekommen alles. [...] Es war auch meistens von so Leuten die älter sind. Ich merke so, die Jugend schafft das aber es gibt leider eine ältere Generation die noch nicht so weit ist." (muslimisch, 22, m)</t>
  </si>
  <si>
    <t>"Auch Vorbilder habe ich gebraucht, die hab ich auch in der heutigen Zeit gefunden. Leute die wirklich Tolles leisten in der Gesellschaft, oder in der Geschichte auch. Ein Malcolm X zum Beispiel und andere Leute. Ich hab nicht gewusst, dass die erste Frau, die eine Universität gegründet hat eine Frau aus Tunesien war." (muslimisch, 22, m)</t>
  </si>
  <si>
    <t>"Das ist auch so eine religiöse Sache immer bei mir gewesen. Wenn eine Sache nicht klappt, dann hatte ich immer so im Bewusstsein: 'Gott wird schon was Besseres für dich vorbereitet haben.'" (muslimisch, 22, m)</t>
  </si>
  <si>
    <t>"Damals dazugestoßen [zur MJÖ bin ich] mit der Umrareise. Das war so eine Pilgerfahrt nach Mekka. Damals kannte ich die MJÖ nicht ich hab nur das billige Angebot gesehen, hab mir gedacht ich möcht da mal mitmachen." (muslimisch, 22, m)</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</si>
  <si>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 Dieses Stück Heimat was man auch wieder dann hat und dieses Stück Religion, ist schon was Besonderes."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</si>
  <si>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(muslimisch, 22, 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</si>
  <si>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(muslimisch, 22, m)</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</si>
  <si>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(muslimisch, 22, 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</si>
  <si>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(muslimisch, 22, 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</si>
  <si>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(muslimisch, 22, m)</t>
  </si>
  <si>
    <t>"[Das MJÖ Büro] ist ein sehr wichtiger Ort, weil alles dort stattfindet. Wenn wir Camps planen und organisieren finden da die Meetings statt, die ganzen Abende wo wir etwas gemacht haben und so weiter, die ganzen Vorträge, eigentlich alles, die ganze MJÖ Story ist dort." (muslimisch, 22, m)</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</si>
  <si>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(muslimisch, 22, m) </t>
  </si>
  <si>
    <t>"So [ein] Policy Slam Abend, da waren auch Leute dabei die haben einen Slam gemacht über Wien oder allgemein was für sie Heimat bedeutet. […] Da war ein Musiker auch dabei, war ziemlich nice." (muslimisch, 22, m)</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</si>
  <si>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(muslimisch, 22, 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</si>
  <si>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(muslimisch, 22, m)</t>
  </si>
  <si>
    <t>"Ich hab nicht gewusst, dass die erste Frau, die eine Universität gegründet hat eine Frau aus Tunesien war. Fatima al-Fihri hieß sie. Und das war auch für mich: 'Hey in Wirklichkeit hat dieses Bildung und Weiterbildung und etwas aus sich zu machen [...] das ist alles irgendwo in der Religion vorhanden und die Menschen haben‘s vorgemacht, warum machst du‘s nicht auch und warum wirst du nicht einer wie dieser Menschen?'" (muslimisch, 22, m)</t>
  </si>
  <si>
    <t>"[Auf dem Posting sieht man] eine Galabiya das ist so eine traditionelle, religiöse, marokkanische Tracht sozusagen.[…] Ich find’s, ich find es ist nice halt. Da denk ich mir halt: 'Ist schon cool'."(muslimisch, 22, m)</t>
  </si>
  <si>
    <t>"Gefährlich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(muslimisch, 22, m)</t>
  </si>
  <si>
    <t>"Man muss sich vorstellen, das war auch die Zeit [von der Terrororganisation Islamischer Staat]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(muslimisch, 22, m)</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</si>
  <si>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(muslimisch, 22, m)</t>
  </si>
  <si>
    <t>"Das war im Camp mit der MJÖ auch, da war ma Snowboarden. In der MJÖ hab ich auch Snowboarden gelernt konnt ich vorher nicht." (muslimisch, 22, m)</t>
  </si>
  <si>
    <t>"Das war auch eine Sache die bei mir auch stark geblieben ist, dass dieser Anschlag [am 2. November 2020 in Wien] oder der Anschlag auf diese Bilder [von Holocaustüblebenden im Mai 2019], dass das in Wirklichkeit nicht dazu geführt hat, dass wir jetzt auseinander dividiert werden oder auseinander gebracht werden, sondern es hat uns viel mehr gestärkt auch als Gesellschaft." (muslimisch, 22, m)</t>
  </si>
  <si>
    <t>"Ich glaub, konfrontiert war ich immer mit anderen Religionen. Mein Freundeskreis war immer komplett bunt durchmischt. Ich hatte Katholiken als Freunde, ich hatte Atheisten als Freunde, ich hatte auch Juden als Freunde, auch in meiner Klasse." (muslimisch, 22, m)</t>
  </si>
  <si>
    <t>"Die Lehre hab ich jetzt abgeschlossen, dann hab ich Zivildienst gemacht und jetzt arbeite ich in einer Steuerberatungskanzlei und nebenbei mach ich noch die Matura fertig." (muslimisch, 22, m)</t>
  </si>
  <si>
    <t>"2015 war ich am Westbahnhof tätig ehrenamtlich für über einen Monat bei der Flüchtlingshilfe von der Caritas. Und ja das hat mich sehr geprägt weil, ich  hab einfach gesehen, wie schnell sich Sachen ändern können. Da waren Leute […] zwei Wochen davor waren sie noch in ihren Häusern, [...] haben viel aufgebaut und jetzt alles weg." (muslimisch, 22, m)</t>
  </si>
  <si>
    <t>"Freunde von mir sind religiöser geworden. Ich so 'Hey was machst du? Wieso machst du’s?' Das zieht einen einfach mit und social media auch. [...] Ich hab ja immer schon die ganze Zeit gewusst was ich machen sollte, was wichtig ist, was nicht, nur wars immer die eigene Entscheidung ob ich das jetzt mach oder nicht und dann hat man hinterfragt: Warum macht man das eigentlich? Und ists für mich sinnvoll oder nachvollziehbar? Und dann hab ich das getan." (muslimisch, 22, m)</t>
  </si>
  <si>
    <t>"[Ich entfolge] nicht oft, es muss einen Grund dafür geben. [...] Hasspostings oder sowas. […] Jemand der mit mir im Bundesheer war hat so einen Hasspost gemacht und dann hab ich ihm entfolgt." (muslimisch, 22, m)</t>
  </si>
  <si>
    <t>"[Es gab zum Beispiel einen] Zoomvortrag über Minimalismus, sonst momentan mit Corona, halt Rezitation, wie tut man rezitieren [...] Oder, so gab so ein Onlinetutoring kostenlos für Schüler um sie zu unterstützen einfach [während Corona]." (muslimisch, 22, m)</t>
  </si>
  <si>
    <t>"Ich [geh] übrigens in jede Moschee, sei‘s jetzt türkischsprachig, arabisch, bosniakisch, mazedonisch, ist für mich eigentlich egal." (muslimisch, 22, m)</t>
  </si>
  <si>
    <t>"[Im Sommer 2015] habe ich erfahren,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(muslimisch, 22, m)</t>
  </si>
  <si>
    <t>"In die Nationalbibliothek gehe ich lernen, am Urban-Loritz-Platz in die Hauptbücherei auch, in der WU lernt man auch gut." (muslimisch, 22, m)</t>
  </si>
  <si>
    <t>"Eine Umra habe ich gemacht mit einem Freund [...] Das war sogar im Ramadan, war ganz schön spirituell." (muslimisch, 22, m)</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</si>
  <si>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(muslimisch, 22, m)</t>
  </si>
  <si>
    <t>"Im Bundesheer hab ich auch gefastet. [...] Zum Frühstück hab ich gebeten, dass ich Essen aufheben darf, ab und zu haben sie's mir verneint, aber ja dann hab ich vom Frühstück eine Semmel und Käse oder so aufbewahrt das dann am Abend gegessen oder mir etwas bestellt." (muslimisch, 22, 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</si>
  <si>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(muslimisch, 22, m)</t>
  </si>
  <si>
    <t>"Wegen Corona [waren] die Schüler alle zuhause. [Da wurde] ein Onlinetutoring kostenlos für Schüler angeboten um sie zu unterstützen einfach, weil wir mitbekommen haben, dass viele wirklich Probleme haben." (muslimisch, 22, 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</si>
  <si>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Ich schau halt, dass ich dann zur Zeit des Fastenbrechens zu Hause bin oder irgendwo wo ich essen kann." (muslimisch, 22, m)</t>
  </si>
  <si>
    <t>"Im Bundesheer hab ich auch gefastet, [da] hab ich dann Essen aufgehoben, zum Beispiel zum Frühstück hab ich gebeten, dass ich Essen aufheben darf, ab und zu haben sie's mir verneint, aber ja dann hab ich vom Frühstück eine Semmel und Käse oder so aufbewahrt [und] das dann am Abend gegessen oder mir etwas bestellt." (muslimisch, 22, m)</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</si>
  <si>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(muslimisch, 21, m)</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</si>
  <si>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(muslimisch, 21, m)</t>
  </si>
  <si>
    <t>"Ich [gehe] halt zum Beispiel ins Islamische Zentrum und dort hab ich dann auch immer Leute die mir meine Fragen beantworten können. Der Imam dort kennt mich halt und das ist dann auch leichter wenn man einen kennt, [...] dann muss man nicht die ganze Geschichte erzählen, er weiß schon 'Ah, okay' und dann ist es sehr einfach da Hilfe zu bekommen." (muslimisch, 21, 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</si>
  <si>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(muslimisch, 21, 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</si>
  <si>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(muslimisch, 21, m)</t>
  </si>
  <si>
    <t>"M3, das ist so eine Jugendorganisation, [...] eine muslimische Jugendorganisation. Da sind halt auch Bittgebete dabei das [ist] halt sehr schön, hat man viele Sachen. Die posten auch immer aktuelle Sachen und [...] für mich persönlich [ist das] auch eine Seite, die mir sehr gefällt." (muslimisch, 21, m)</t>
  </si>
  <si>
    <t>"Im Jugendalter [bin ich] immer dann hingegangen um entweder meine Gebete zu verrichten oder es ist auch ein Ort wo man sich zurückziehen kann und das ist auch sehr schön. Wie eine Ladestation würd ich das so beschreiben. Das ist einfach eine Ladestation, wo man sich einfach aufladen gehen kann." (muslimisch, 21, m)</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</si>
  <si>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(muslimisch, 21, m)</t>
  </si>
  <si>
    <t>"Die Freitagsgebete sind ja jetzt wieder erlaubt und ja, da ist das kein Problem halt, sich die Predigten selber vor Ort anzuhören. Aber wenn ich nicht die Möglichkeit hab, natürlich versuch ich sie mir online anzuhören." (muslimisch, 21, m)</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</si>
  <si>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(muslimisch, 21, m)</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</si>
  <si>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(muslimisch, 21, m)</t>
  </si>
  <si>
    <t>"[Im Ramadan gab es] das karitative Projekt von der MJÖ 'fasten-teilen-helfen'.  [...] Also eigentlich war fasten-teilen-helfen meine Startsache bei der MJÖ und dann kamen Camps und Reisen und ja alles Mögliche, was einfach Spaß gemacht hat" (muslimisch, 26, w)</t>
  </si>
  <si>
    <t>"Bei Bewerbungsgesprächen ist das irgendwie Gang und Gebe, dass man mich drauf angesprochen hat: 'Und warum tragen Sie das [Kopftuch] jetzt?' Und ich so 'Okay, wusste jetzt nicht, dass das zum Gespräch gehört.' Oder oder so absurde Sachen wie 'Was lesen Sie in Ihrer Freizeit, nur religiöse Sachen?'  (lachen) und ich denke mir: Oh Gott! Ich sollte ein Foto von einer Liste von meinen Büchern schicken." (muslimisch, 26, w)</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</si>
  <si>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(muslimisch, 26, w)</t>
  </si>
  <si>
    <t>"Den 1. [Bezirk] generell also generell die Gassen find ich toll. Also für mich ist das sehr schön. Ich hab das Gefühl, ich lerne Wien irgendwie mehr kennen, wenn ich durch die Gassen im 1. Bezirk spaziere" (muslimisch, 26, w)</t>
  </si>
  <si>
    <t>"Also ich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(muslimisch, 26, w)</t>
  </si>
  <si>
    <t>"Ich folg Asma [Aiad] sehr gerne. [...] Sie zeigt sehr offen, dass Arabisch ihre Muttersprache ist, und auch, dass sie eine Muslimin ist. Und ich find’s cool dass sie Frauenthemen bespricht, bzw. mehr die Frau im Fokus steht." (muslimisch, 26, w)</t>
  </si>
  <si>
    <t>"Mekka, Medina [dort war ich bis jetzt einmal] auf Umra, auch mit der MJÖ und wir waren fast zwei Wochen unterwegs. Diese zwei Wochen haben mich wirklich geprägt, also es war so unfassbar schön. Ich habe fast jeden Tag geheult glaub ich, weil‘s einfach so emotional für mich war, und ich einfach so eine Emotionale bin." (muslimisch, 26, 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</si>
  <si>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 21 [hab ich angefangen], und meine Mama  dann auch in dem Zeitraum." (muslimisch, 26, w)</t>
  </si>
  <si>
    <t>"Das [Posting] war ein Iftar am Ring von der muslimischen Jugend." (muslimisch, 26, w)</t>
  </si>
  <si>
    <t>"In der Muslimischen Jugend, da lernt man unterschiedliche Persönlichkeiten kennen. Jeder hat einen anderen Ursprung, einen anderen kulturellen Ursprung, also total unterschiedliche Geschichten. [...] Ich kann das wirklich sagen, [dass ich] von jeder Person die ich kennengelernt habe irgendetwas aufgeschnappt habe oder gelernt habe oder irgendwas verbunden habe und mich das ganz bestimmt verändert hat, also hundertprozentig." (muslimisch, 26, w)</t>
  </si>
  <si>
    <t>"Mein Opa ist 1972 nach Wien gekommen und seitdem wohnt er in Wien und hat [auch immer] in Wien gearbeitet. [...] Also für mich wars halt wichtig dass ich weiß okay, ich bin nicht die 1. oder 2. Generation, sondern schon die 3. die hier ist." (muslimisch, 26, w)</t>
  </si>
  <si>
    <t>"[Es gibt] Momente, wo ich wirklich Zeit für mich nehme, mit Gott spreche, einfach alles sage, was ich sagen möchte und meinen Gefühlen irgendwie so freien Lauf lasse, sag ich mal, oder meine Gedanken ordne. Ja ich würd sagen, das definiert es ganz gut, [das ist] so ein Anker." (muslimisch, 26, w)</t>
  </si>
  <si>
    <t>"Wir haben uns [in der Moschee] dort echt zuhause gefühlt ehrlich gesagt, weil wir das eben auch mitgestalten haben und irgendwie auch mitgeholfen haben. [...] Also meine kleinen Schwestern sind dort immer regelmäßig auch quasi zum Unterricht gegangen, haben dort alle das Lesen gelernt. Das ist- ich würd sagen das ist, ja, ein echt schöner Ort für mich." (muslimisch, 26, 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</si>
  <si>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(muslimisch, 26, w)</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</si>
  <si>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(muslimisch, 26, w)</t>
  </si>
  <si>
    <t>"Ich liebe es im Islamischen Zentrum. [...] Am Abend dort zu beten ist für mich traumhaft ehrlich gesagt, weil man teilweise [...] im Sommer am Abend draußen [beten kann] und die Stimme [des Muezzins] ist unglaublich, unglaublich schön, also es hat was Beruhigendes und deswegen hab ich's dort sehr gerne,im Ramadan vor allem." (muslimisch, 26, w)</t>
  </si>
  <si>
    <t>"[Mit zehn Jahren habe] ich eben angefangen die Religion in meinem Leben irgendwie zu inkludieren oder irgendwie alles damit zu verbinden. Das waren so kleine Sachen, [...] am Wochenende jeden Sonntag sind wir dann in die Moschee gegangen."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</si>
  <si>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</si>
  <si>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(muslimisch, 26, w)</t>
  </si>
  <si>
    <t>"[Ich folge schon der] Hanafitischen Rechtsschule, aber [ich lehne die anderen nicht ab]. Auf keinen Fall, weil das steht mir nicht zu. Das sind Leute die echt viel wissen haben, also kann ich nicht sagen 'Nein, die sagen alles falsch.' also so bin ich nicht. Aber eher in Richtung hanafitische und zu den anderen bin ich jetzt ehrlich gesagt ziemlich offen." (muslimisch, 26, 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</si>
  <si>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dass ich die Religion begriffen habe und ich mach das, weil mir die Religion was bringt, [...] weil sie mir gut tut." (muslimisch, 23, 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</si>
  <si>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(muslimisch, 23, w)</t>
  </si>
  <si>
    <t>"Das was eben haram ist konsumier ich sowieso nicht, als eine gläubige Person. Das ist Alkohol, Schweinefleisch und nicht halal Fleisch. Aber es geht auch viel mehr [um] Verzicht.  [...] Wie viel, wie oft esse ich Fleisch? Woher kommt das Fleisch, das ich konsumiere? Muss ich unbedingt zwei, dreimal die Woche Fisch essen? Muss das sein? Woher, wo kauf ich ein, [...] damit ist das [auch] gemeint. " (muslimisch, 23, w)</t>
  </si>
  <si>
    <t>"Da ist einer, dem ich schon seit Ewigkeiten folge, [@imamomarsuleiman] ist ein Sheikh, so ein Islamgelehrter sozusagen, ein Imam und ich finde ihn halt voll sympathisch und der hat dann auch so Quotes [...] die dich aufheitern, die dich auch informieren, und ich find seine Art und seinen Zugang zu Religion ganz vielschichtig, ganz interessant." (muslimisch, 23, w)</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</si>
  <si>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(muslimisch, 23, w)</t>
  </si>
  <si>
    <t>"Ich folg dem @vural.uemit, dem Präsidenten der Islamischen Glaubensgemeinschaft. Der postet eh nichts aber als Support, verstehst du, man supportet sich." (muslimisch, 23, w)</t>
  </si>
  <si>
    <t>"Ah das waren mal Zeiten. Zum Lernen war ich oft eben auch in Cafés, auch wieder auf der Mariahilfer Straße, im ersten auch in der inneren Stadt, auch so wenn ich lerne [mache ich] einfach eine Laptop-Story, Café-Stories, eine Croissant-Story" (muslimisch, 23, 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</si>
  <si>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(muslimisch, 23, w)</t>
  </si>
  <si>
    <t>"Die Moschee ist ein Begegnungsort, wo man sich austauscht, wo man neue Sachen lernt, es ist ja auch eine Koranschule sozusagen, man betet ja nicht nur und es kommt halt darauf an, mit welcher Absicht man sich in einer Moschee befindet." (muslimisch, 23, w)</t>
  </si>
  <si>
    <t>"Wie bin ich mit meinen Eltern? [...] Wie bin ich mit kranken Menschen? [...] Wie, was konsumier ich, was nehme ich zu mir, worauf verzichte ich? Und auch so diese Nebensachen eigentlich [...] Dieses Moralische ist für mich momentan eher in den Mittelpunkt gerückt." (muslimisch, 23, w)</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</si>
  <si>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(muslimisch, 23, w)</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</si>
  <si>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(muslimisch, 23, w)</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</si>
  <si>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(muslimisch, 23, w)</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</si>
  <si>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(muslimisch, 23, w)</t>
  </si>
  <si>
    <t>"Also die [@wieneralltagspoeten] kennst du sicher, ist jetzt nicht so interessant, aber ich find sie halt lustig. Von denen teile ich auch manchmal was. [...] Also es ist halt Wien, dann bin ich auch kurz mal stolz Wienerin zu sein, manchmal find ich´s halt absurd, aber prinzipiell eine lustige Sache." (muslimisch, 23, w)</t>
  </si>
  <si>
    <t>"Momentan versucht grad die ATIB so eine Art Jugendorganisation zu gründen und da habe ich auch dann meine Unterstützung gegeben." (muslimisch, 21, w)</t>
  </si>
  <si>
    <t>"Das ist auch eine Seite, wo man, ich glaub das ist ein Shop sogar, müsst ich mir anschauen kurz, ja, das ist ein Shop. Der ist auch in Wien." (muslimisch, 21, w)</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</si>
  <si>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(muslimisch, 21, w)</t>
  </si>
  <si>
    <t>"Ich war früher beim Donauzentrum ur oft unterwegs, weil [...] nachdem der Unterricht fertig war in der HTL sind wir meistens zum Donauzentrum gefahren und [ich] geh auch meistens einkaufen beim Donauzentrum, [...] und treffe meine Freunde [dort], weil´s auch in der Nähe ist." (muslimisch, 21,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</si>
  <si>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 Das war halt bissl ein Schockmoment für mich." (muslimisch, 21, w)</t>
  </si>
  <si>
    <t>"Es gibt ja zum Beispiel bei unserer FH und diese Feste, Ramadan-Fest oder Opferfest und so weiter. Da lädt ja die IGGIÖ [auch Leute] aus der Kirche ein, oder jemanden zum Beispiel von der jüdischen Gemeinschaft ein. Also vielleicht könnte das ein Zusammenkommenspunkt sein würde ich sagen." (muslimisch, 21, w)</t>
  </si>
  <si>
    <t>"@ibrahimtenekeci ist auch ein Poet aus der Türkei und jemand der auch Saz spielt, das ist so eine türkische, türkisch-arabische Gitarre und also mir gefallt, mir gefallen seine Inhalte auch." (muslimisch, 21, 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</si>
  <si>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(muslimisch, 21, w)</t>
  </si>
  <si>
    <t>"@dr.raniaawaad [ist] eine Professorin in den USA und sie schreibt auch Artikel und sowas zum Beispiel, "How to respond to suicide in Muslim communities." Wie man da weiterhilft, das würde ich ur gern zum Beispiel lesen und wenn es sowas gibt, solche Artikel, die ur lange sind und äh jetzt momentan ich zum Beispiel keine Zeit habe, würde ich es schon für later saven so wie jetzt." (muslimisch, 21, w)</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</si>
  <si>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(muslimisch, 21, w)</t>
  </si>
  <si>
    <t>"Vor der MJÖ hatte ich ehrlich gesagt noch überhaupt kein religiöses Leben, [...] obwohl ich in einer Familie aufgezogen wurde, wo die Religion wirklich an allererster Stelle steht. [Erst in der MJÖ] habe ich dann irgendwie [...] den Sinn und Zweck des Lebens dann irgendwie wirklich verstanden." (muslimisch, 21, w)</t>
  </si>
  <si>
    <t>"[Der erste Kontakt zur MJÖ war bei der] 20-Jahres-Veranstaltung. Ich wollte mit einer anderen Freundin dorthin und kam über sie mit einer Person aus der MJÖ in Kontakt. [...] Dadurch haben wir uns dann wirklich sehr gut kennengelernt und somit hat sie mich dann in die Community gebracht sozusagen." (muslimisch, 21, w)</t>
  </si>
  <si>
    <t>"[Ich wollte] mich unbedingt in Islamwissenschaften weiterentwickeln. Ich wollte wirklich viel mehr wissen. An was für eine Religion bin ich eigentlich gebunden? Warum glaube ich eigentlich an diese Religion? Warum denke ich, dass es diese Richtige ist?" (muslimisch, 21, w)</t>
  </si>
  <si>
    <t>"Die Konnektivität zu den Personen aus vielen verschiedenen Ländern [gefällt mir besonders gut an Instagram]. Dass man so viele Leute kennen lernen kann, die die gleichen Interessen haben wie du. Das ist halt das, was mich wirklich zu Instagram [verbindet], würde ich sagen." (muslimisch, 21, w)</t>
  </si>
  <si>
    <t xml:space="preserve">"Ich war auch immer bei irgendwelchen jüdischen Organisationen, manchmal mehr, manchmal weniger religiös. [...] Ich bin noch immer Teil von Likrat, das kennst du, das ist eben dieser interkulturelle Austausch." (jüdisch, 23, m) </t>
  </si>
  <si>
    <t>"Die Pastorentochter hat uns dann irgendwann eingeladen auf [einen Gottesdienst] nach ihrem Abitur. [...] Das war eh ok, bis auf dass ihr Vater eine extrem antisemitische Predigt gehalten hat und dann kam und gesagt hat: 'Heast, wenn ich gewusst hätte, dass ihr heute kommt, dann hätte ich eine andere Predigt vorbereitet'." (jüdisch, 23, m)</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</si>
  <si>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es online zu machen." (jüdisch, 23, m)</t>
  </si>
  <si>
    <t>"An Sabbat im Krankenhaus, wollte ich beten, im Gebetsraum waren religiöse Gegenstände, das geht im Judentum nicht. In einer Moschee [ist das] nicht der Fall. Ich bin in die Moschee, habe die Schuhe ausgezogen, [...] Kippa angezogen und habe gebetet. Auf einmal kommen 20 Muslime rein. Erstmal erstaunt, haben uns begrüßt. [...] Im Endeffekt hab ich als einziger gestanden, 20 Moslems um mich rum und alle haben gebetet. Das war eigentlich ganz lustig und nett glaub ich." (jüdisch, 23, m)</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</si>
  <si>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ein sehr starkes Gemeinschaftsgefühl." (jüdisch, 23, 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</si>
  <si>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(jüdisch, 23, m)</t>
  </si>
  <si>
    <t>"Klar [...] Holocaustgedenken und Aufarbeitung, das ist sehr wichtig, aber viele vergessen, dass es eben auch ein jetziges, blühendes, florierendes neues jüdisches Leben gibt und das ist uns auch immer relativ wichtig, das zu zeigen, dass wir uns nicht selber mit der Shoa identifizieren, und mit dem Holocaust sondern eher mit der heutigen Zeit, mit Europa, mit den heutigen Problemen." (jüdisch, 23, m)</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</si>
  <si>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(jüdisch, 23, m)</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</si>
  <si>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(jüdisch, 23, m)</t>
  </si>
  <si>
    <t>"Israel ist für mich vor allem wichtig [...] als Heimat, als möglicher Heimatstaat des jüdischen Volkes. Das heißt auch, dass jeder Jude und Jüdin halt basically einen safe-space hat, einen eigenen Staat [hat], wo man halt eben auch hin kann, wenn was ist. Ich finde das ist was wichtiges " (jüdisch, 23, m)</t>
  </si>
  <si>
    <t>"Unterschiedliche Organisationen der IKG […] haben schon Insta-Seiten, aber nicht der Stadttempel an sich." (jüdisch, 23, m)</t>
  </si>
  <si>
    <t>"Bei der Jewish Agency [habe ich] auch in interreligiösen Projekten mitgewirkt. Schon mehrmals." (jüdisch, 23, m)</t>
  </si>
  <si>
    <t>"Ich glaube halt LGBTQ ist ein Thema, wo sich viele Religionen in ihren traditionellsten Formen grade schwierig tun und Judentum ist keine Ausnahme. Und ich glaube, dass ein offener Zugang [...], dass neuere Interpretationen von bestimmten Sachen auf jeden Fall angemessen wären und auch dringend notwendig." (jüdisch, 23, m)</t>
  </si>
  <si>
    <t>"Die machen auch viele Online-Events mittlerweile. Kreuzberg Kollel ist das, wo ich zum Teil immer noch lerne, jeden Montag" (jüdisch, 23, m)</t>
  </si>
  <si>
    <t>"[der Account] @insta.jews das ist basically, wie ihr lesen könnt, Humor, Kultur, Fashion, Food, Online-Learning Highlights. Ja, Tradition, Fun Facts, Challenges, Israel, also alle möglichen Sachen." (jüdisch, 23, m)</t>
  </si>
  <si>
    <t>"[Der Donaukanal] das ist so der Ort, wo man eigentlich am leichtesten neue Leute kennenlernt." (jüdisch, 23, m)</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</si>
  <si>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(jüdisch, 23, m)</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</si>
  <si>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(jüdisch, 23, m)</t>
  </si>
  <si>
    <t>"JÖH ist gerade zum Beispiel in regem Austausch und [...] wir machen auch Veranstaltungen zusammen mit der muslimischen Jugend. Das heißt, da haben wir uns angenähert, aber weniger auf einem religiösen Spektrum als mehr auf einem gesellschaftlich-politischen Spektrum." (jüdisch, 23, m)</t>
  </si>
  <si>
    <t>"Ein Mentor, den ich hatte [...], war der ehemalige Oberrabbiner von München. [...] Heute sind wir [...] gute Freunde. Wenn ich in München bin, gehen wir auf ein Bier oder was essen, oder sonst was, aber der hat auf jeden Fall meine jüdische Bildung sehr, sehr geprägt." (jüdisch, 23, m)</t>
  </si>
  <si>
    <t>"Bei mir ist es jetzt mehr so, dass der Fokus weg vom religiösen Judentum mehr aufs politische, kulturelle, gesellschaftliche Judentum gegangen ist." (jüdisch, 23, m)</t>
  </si>
  <si>
    <t>"Man lernt zusammen. [...] Es gibt hier in Wien zum Beispiel gibt es einen Kollel, das ist eine Lehranstalt. Da geht man abends hin für eine Stunde, eineinhalb, um zu lernen. Das heißt, das geht auch wirklich tiefer in die Materie rein." (jüdisch, 23, m)</t>
  </si>
  <si>
    <t>"Ich glaube so von religiöser Seite ein Mentor, den ich hatte, der heute eigentlich ein guter Freund ist, aber ein Mentor von der Seite, war der ehemalige Oberrabbiner von München [...] Heute sind wir, wie gesagt, größtenteils gute Freunde, wenn ich in München bin, gehen wir auf ein Bier oder was essen, oder sonst was, aber der hat auf jeden Fall meine jüdische Bildung sehr, sehr geprägt." (jüdisch, 23, m)</t>
  </si>
  <si>
    <t>"Ja, ich weiß nicht, ich kann euch nicht viel Jüdisches hier zeigen. Da auf dem [Instagram] Foto trag ich eine Kippa, auf dem auch." (jüdisch, 23, m)</t>
  </si>
  <si>
    <t>"Wir selber [haben] diese historische Erfahrung gemacht und wissen, wie ist es, vertrieben zu sein? Wie ist es, schlecht behandelt zu werden? Wie ist es, Rassismus und Antisemitismus zu erleben? Das ist ein Problem, was Leute [die heute flüchten müssen] genauso erleben." (jüdisch, 23, m)</t>
  </si>
  <si>
    <t>"Ich bin mein Leben lang mit Christen und Muslimen aufgewachsen. [...] Am Gymnasium, war ich an keiner jüdischen Schule mehr, ich war auf einem normalen Gymnasium. Das heißt, da gab es Leute, die allen möglichen Religionen angehört haben, daraus bilden sich meine Freunde." (jüdisch, 23, m)</t>
  </si>
  <si>
    <t>"Früher hab ich sehr viel selbst gelesen. Im Judentum ist es üblich, sogenanntes Chawruta-Learning, das heißt zwei Leute ähnlich wie [bei einem Lern-]Tandem. Jeder bringt dem anderen bei, was er weiß über einen Abschnitt [...] das hab ich öfter mit Leuten gemacht." (jüdisch, 23, m)</t>
  </si>
  <si>
    <t>"Am allerliebsten, würd ich sagen, geh ich wahrscheinlich in den Stadttempel, weil es halt da relativ schön ist und relativ feierlich auch." (jüdisch, 23, m)</t>
  </si>
  <si>
    <t>"In die liberale Synagoge, da geh ich eher hin, weil das die Synagoge ist, die mehr zu meinen persönlichen jüdischen Einstellungen passt. Das heißt weniger strikt mit Regeln, bissl offen, bissl egalitär, mit Musikinstrumenten und sowas" (jüdisch, 23, m)</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</si>
  <si>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(jüdisch, 23, m)</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</si>
  <si>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(jüdisch, 18, m)</t>
  </si>
  <si>
    <t>"Ich bin oft auf der Rotenturmstraße weil, also wenn, man vom 2. kommt, geht man immer durch die Rotenturmstraße. Da gibt's ein paar coole Restaurants, wo ich halt vor Corona essen war, oft (lachen): Le Burger, Hungry Guy, hier ist irgendwo ein Falafel Platz, ja McDonalds auch manchmal." (jüdisch, 18, m)</t>
  </si>
  <si>
    <t>"Also bei philosophischen Fragen [zur Religion] oder so geh ich immer zu meinem Vater, weil der kann mir zehn Stunden-, ich kann ihm ein Wort sagen und er kann mir zehn Stunden darüber was erzählen." (jüdisch, 18, m)</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</si>
  <si>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(jüdisch, 18, m)</t>
  </si>
  <si>
    <t>"Dann @addisonraee ich weiß nicht ob du die kennst? Wurscht, irgendeine TikTokerin, eine berühmte." (jüdisch, 18, m)</t>
  </si>
  <si>
    <t>"Von der religiösen Gemeinde [gab es weniger Angebote während Corona], aber von der IKG, von der großen Gemeinde. Also die bieten das schon, also vor allen Dingen für Jugendliche gibt's verschiedene Onlinesachen, so Wettbewerbe und so Quizze wo man was gewinnen kann. Es gibt auch online Gottesdienste und so aber die interessieren mich nicht." (jüdisch, 18, m)</t>
  </si>
  <si>
    <t>"Immer dann wenn’s zu Israel und so kommt, zum Israel Krieg- also zum Nah-Ost-Konflikt, dann wirds immer heikel und dann ist es ein bisschen peinlich, aber sonst, wenn das jetzt nicht angesprochen wird, dann kommt jeder gut miteinander klar. " (jüdisch, 18, m)</t>
  </si>
  <si>
    <t>"[Bevor ich von der öffentlichen Schule an die Zwi-Perez-Chajes-Schule gewechselt bin] hatte ich eigentlich fast nichts mit der jüdischen Gemeinde zu tun und und heute bin ich sehr aktiv und involviert und das war eigentlich ein großer Wendepunkt." (jüdisch, 18, m)</t>
  </si>
  <si>
    <t>"Es ist auch wichtig in seiner Gemeinde zu sein und quasi so ein Unterstützung eine Unterstützung und Freunde zu haben die quasi die gleiche Identität wie ich haben." (jüdisch, 18, m)</t>
  </si>
  <si>
    <t>"[Der Influencer @nissimofficial] kommt aus den USA, ist konvertiert und lebt jetzt in Israel. Aber der macht ur coole Sachen und auch so teilweise so, weißt, so religiöses Sparring. Schau, lies dir das durch: 'Sometimes I set up my table and talk to god like he‘s sitting right next to me.' Solche Sachenm also das find ich eigentlich schon ziemlich inspirierend." (jüdisch, 18, m)</t>
  </si>
  <si>
    <t>"Es gibt von der religiösen Gemeinde wenig, aber von der IKG, von der großen Gemeinde." (jüdisch, 18, m)</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</si>
  <si>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(jüdisch, 18, m)</t>
  </si>
  <si>
    <t>"Posts [von @nissimofficial] les ich auch, der hat coole Sachen. [...] Der ist ultra-orthodox und macht so Rap. Also er hat ur coole Sachen.[...] Er lebt in Israel , also er kommt aus den USA, ist konvertiert und lebt jetzt in Israel." (jüdisch, 18, m)</t>
  </si>
  <si>
    <t>"Ich hab mit vielen Leuten keinen Kontakt mehr, also mit nicht-religiösen, also hauptsächlich nicht-jüdischen mein ich. Die meisten meiner Freunde sind jetzt jüdisch." (jüdisch, 18, m)</t>
  </si>
  <si>
    <t>"Die Rabbiner sind quasi so wie Celebrities. [...] [Hier auf YouTube] ist so ein ur altes Video, weil die alten Rabbiner werden ja wahnsinnig aufgehyped eigentlich schon. [...] Ich find das ur spannend eigentlich diese alten Rabbiner anzuschauen, weil man hört so viel Geschichten über die." (jüdisch, 18, m)</t>
  </si>
  <si>
    <t>"Ich hab sehr oft Schule gewechselt, war in [einem] ultra-orthodoxen Kindergarten, dann war ich in der orthodoxen Schule und danach war ich in einem öffentlichen Gymnasium und ehm heute bin ich in [einem] jüdischen [Gymnasium]. [...] Davor hatte ich eigentlich fast nichts mit der jüdischen Gemeinde zu tun und und heute bin ich sehr aktiv und involviert. [Der Schulwechsel] war eigentlich ein großer Wendepunkt." (jüdisch, 18, m)</t>
  </si>
  <si>
    <t>"[Zunächst] hab ich mich an alles gehalten da war ich ultra-orthodox, [...] dann war ich gar nicht religiös, da hatte ich auch nichts mit der Gemeinde zu tun, da war mir auch alles wurscht. [Erst später] hab ich mich zumindest an die Grundregeln gehalten und ja jetzt hab ich so meinen eigenen Mix gemacht, [so] wie ich‘s haben will einfach." (jüdisch, 18, m)</t>
  </si>
  <si>
    <t>"Ich bin sehr religiös ausgewachsen. [...] [Mein] Vater ist sehr religiös, meine Mutter weniger. Ich bin irgendwo dazwischen." (jüdisch, 18, m)</t>
  </si>
  <si>
    <t>"Am Samstag ist ja Schabbat, da arbeite ich nicht und, ja, da gibt‘s ja lauter Gebote. Da isst man zwei große Mahlzeiten, man darf nicht mit dem Auto fahren, man darf nicht die Öffis benutzen, man darf nicht mit das Handy benutzen." (jüdisch, 18, m)</t>
  </si>
  <si>
    <t>"[Mein Vater] ist für mich auf jeden Fall ein Vorbild, auch wenn ich weiß, dass ich nicht so leben kann wie er [als ultra-orthodoxer Jude], weil ich, keine Ahnung, das nicht pack, das ist zu viel, aber ich respektiere es." (jüdisch, 18, m)</t>
  </si>
  <si>
    <t>"Da gibt´s einmal Shalom Alaikum, das ist eine jüdische Flüchtlingsorganisation würd ich´s nennen. Das sind freiwillige Jüd*innen, die sich um Flüchtlinge kümmern, die hierher kommen und die eben erstmal sie aufnehmen und zweitens sich um sie kümmern, [auch um] den Antisemitismus, den sie vielleicht sozusagen mitgenommen haben, zu bekämpfen, oder zu schauen, wo das herkommt." (jüdisch, 25, m)</t>
  </si>
  <si>
    <t>"Wie ich Bar Mitzwa hatte mit 15 hatte ich mit dem Judentum an sich auch mit dem Kulturellen und so weiter gar nichts am Hut. Da wollte ich einfach nur sozusagen ein Freigeist sein. (jüdisch, 25, m)</t>
  </si>
  <si>
    <t>"[Heute denke ich] das Schöne ist, dass bei einer Zeremonie wie dieser einfach alle Leute gemeinsam da sind und wir etwas Schönes feiern. [...] An dem Tag [als das Posting gemacht wurde] haben wir die Bat Mitzwa, also dass das Mädel erwachsen wird im Judentum, gefeiert und da waren einfach alle zusammen und das finde ich als etwas Schönes." (jüdisch, 25, m)</t>
  </si>
  <si>
    <t>"Bei der EUJS ist [Religion] automatisch sehr integriert [in den Alltag], weil man eben am Schabbat nicht arbeitet, weil man an jüdischen Feiertagen nicht arbeitet, weil der Alltag sehr darin besteht sich mit dem Judentum auseinanderzusetzen, weil auch die Kommunikation sehr viel mit Judentum zu tun hat, verschiedene Feiertage dazu etwas zu machen und so weiter und so fort." (jüdisch, 25, m)</t>
  </si>
  <si>
    <t>"[Unter den interreligiösen Intiativen] gibt´s Shalom Alaikum. Das ist eine jüdische Flüchtlingsorganisation würd ich´s nennen. Das sind freiwillige JüdInnen, die sich um Flüchtling kümmern, die hierher kommen." (jüdisch, 25, 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</si>
  <si>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(jüdisch, 25, m)</t>
  </si>
  <si>
    <t>"An hohen Feiertagen ist das Schöne, dass dazugehört mit der Familie zu essen und einfach im Großen und Ganzen dieses Gemeinschaftsgefühl als Judentum. Was ich sehr schätze ist, dass egal wer, oder wie, oder an was [jemand] glaubt, dass wir doch alle etwas gemeinsam haben, also nämlich diese Religion und dieses kulturelle Gemeinschaftsgefühl, dass wir halt auch ein Stamm sind und etwas gemeinsam haben." (jüdisch, 25, m)</t>
  </si>
  <si>
    <t>"Von klein auf [war ich] in einer jüdischen Jugendorganisation, im Haschomer Hatzair. [...] [Das ist] die älteste jüdische Jugendorganisation auf der Welt, wurde 1913 gegründet, ist eine jüdische, sozialistische, zionistische Jugendorganisation, Pfadfinderorganisation eigentlich." (jüdisch, 25, m)</t>
  </si>
  <si>
    <t>"Da gibt´s aber auch die HÖR, die´s jetzt neu gibt, von den Roma und Sinti zu denen wir [Jüdische Österreichische Hochschüler*innen] einen sehr guten Kontakt haben." (jüdisch, 25, m)</t>
  </si>
  <si>
    <t>"Mein Großvater [...] ist mit seiner ganzen Familie '38, oder '39 nach Theresienstadt gekommen, war dort dann zwei, drei Jahre [und kam dann in andere Lager.] Gegen Ende des Krieges war er auf einem der Todesmärsche. War kurz bei Köfering, wo neben ihm sein Vater gestorben ist, also sozusagen totgetrampelt wurde." (jüdisch, 25, m)</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</si>
  <si>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(jüdisch, 25, m)</t>
  </si>
  <si>
    <t>"Die jüdischen österreichischen HochschülerInnen [wurden] neu gegründet. Es gab sie zwar schon immer, aber sie waren die zehn Jahre davor in einem Art Winterschlaf. [Es hat] dann sozusagen einen Restart gegeben. Sehr erfolgreich, wie man heute sieht und dadurch bin ich in den Studierendenaktivismus auch reingeschlüpft." (jüdisch, 25, m)</t>
  </si>
  <si>
    <t>"Ich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(jüdisch, 25, m)</t>
  </si>
  <si>
    <t>"[Die Zeit im Kibbuz] war ein Programm vom Schomer, eben international, wo auch viele Südamerikaner dabei waren und so. [...] Weil das Problem ist ja, wenn ich mit 18 nach Israel komme sind ja alle Leute, alle Jugendlichen in meinem Alter gerade in der Armee. " (jüdisch, 25, m)</t>
  </si>
  <si>
    <t>"Der Schomer hat jetzt an sich nicht, auch nicht so viel mit einer Synagoge zu tun, weil er einfach säkular ist. [...] [Es] ist eine jüdische sozialistische zionistische Jugendorganisation, Pfadfinderorganisation eigentlich." (jüdisch, 25, 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</si>
  <si>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(jüdisch, 25, m)</t>
  </si>
  <si>
    <t>"Ich bin sehr viel in der Synagoge, aber [nur] weil ich gerne dort andere Leute treffe […] und weil ich einfach zu Events dorthin gehe. Ich gehe nicht hin mit dem Hintergedanken, dass ich beten gehen will." (jüdisch, 25, m)</t>
  </si>
  <si>
    <t>"[Die European Union of Jewish Students hat] unter der Woche viel Onlineevents gemacht, also politische Events, [...] Panneldiscussions und viele Seminare. Und soziales, kulturelles [gibt es] dann eben am Freitag, so ein Schabbat-gathering für die, die wollten aus ganz Europa, haben gemeinsam Schabbat gefeiert." (jüdisch, 25, m)</t>
  </si>
  <si>
    <t>"Religionen, die oft diskriminiert werden, also zwischen denen sehe ich ein sehr gutes Verhältnis. Ich seh eher das Problem von einer Religion wie dem Judentum mit anderen [...] mit irgendwelchen Christen oder Katholiken, die irgendwelche antisemitische Sachen von sich geben. Da habe ich mehr [den] Eindruck und da habe ich mehr das Gefühl, dass das nicht funktioniert." (jüdisch, 25, m)</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</si>
  <si>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(jüdisch, 21, w)</t>
  </si>
  <si>
    <t>Ich hab mich persönlich extrem weiterentwickelt über das letzte Jahr und bin viel selbstbewusster, und weiß viel klarer was ich will und wie viel ich eigentlich schaffe und wieviel ich kann, weil bei der JÖH haben wir über den Lockdown haben wir einfach so viel geschafft, auch politische Arbeit, auf die wir eigentlich ziemlich stolz sein können, und ich bin bei Likrat, das ist dieses, dieser Dialogprojekt von der IKG da bin ich auch dabei. (jüdisch, 21, w)</t>
  </si>
  <si>
    <t>"Das ist einfach so jewish activism alles Mögliche. Da war ich in der Zeitung da war Schandwache, da wurden wir interviewt." (jüdisch, 21, w)</t>
  </si>
  <si>
    <t>"Also [man erfährt viel über] das Christentum natürlich und man kriegt das ja überall mit, man interessiert sich dafür es ist, man redet mit Leuten über Traditionen und Sitten und Gebräuche und die Kirche und wie das ist mit der Messe und dem Priester und so weiter und so fort" (jüdisch, 21, w)</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</si>
  <si>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(jüdisch, 21, 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</si>
  <si>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(jüdisch, 21, 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</si>
  <si>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(jüdisch, 21, w)</t>
  </si>
  <si>
    <t>"Die JÖH ist da, da hab ich schon sehr viele Stunden, sehr viele Partys und sehr viel Zeit verbracht." (jüdisch, 21, 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</si>
  <si>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(jüdisch, 21, w)</t>
  </si>
  <si>
    <t>"Ich nehm mir so viel raus, so wie es sich für mich richtig anfühlt [...] ich mach so viel, so viel ich will, so 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(jüdisch, 21, w)</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</si>
  <si>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(jüdisch, 21, w)</t>
  </si>
  <si>
    <t>"Das ist ehm einfach so eine komische Seite, wo halt so Filmszenen geteilt werden, zum Beispiel [von] How I Met Your Mother [...], halt so eine blödsinnige Seite, die ich gerne hab. Und da ist zum Beispiel 'Happy 44th Birthday Tom Hardy', also das ist einfach so ein Fotos von ihm halt." (jüdisch, 21, w)</t>
  </si>
  <si>
    <t>"Ich bin bei Likrat, das ist dieses, dieser Dialogprojekt von der IKG. Da bin ich auch dabei." (jüdisch, 21, w)</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</si>
  <si>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(jüdisch, 21, w)</t>
  </si>
  <si>
    <t>"Wir haben dann mit der JÖH eine Demo organisiert, oder eine Kundgebung gegen jeden Antisemitismus und da sind halt 300-500 Leute gekommen und das hat echt einen Eindruck hinterlassen." (jüdisch, 21, w)</t>
  </si>
  <si>
    <t>"Wir haben zum Beispiel mit der JÖH haben wir nach dem Terroranschlag, am 5. November mit der Muslimischen Jugend Österreich einen Gedenkveranstaltung organisiert, was […] ein unfassbar wichtiges Zeichen war." (jüdisch, 21, w)</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</si>
  <si>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(jüdisch, 21, w)</t>
  </si>
  <si>
    <t>"[Ich folge der] Vicky Spielmann [@vicky_spielffrau, einer] grüne Stadträtin oder so." (jüdisch, 21, w)</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</si>
  <si>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(jüdisch, 21, w)</t>
  </si>
  <si>
    <t>"Das sind tatsächlich auch Bekannte von mir, zum Beispiel die @leni_lafayette ist ganz toll. Sie will die erste weibliche die jüngste, erste weibliche Rabbinerin werden. [Sie] ist aus Deutschland, sie ist feministisch, queer und einfach wirklich ein echtes liebes Mädchen." (jüdisch, 21, w)</t>
  </si>
  <si>
    <t>"Es gibt die @zelophchads_toechter, die sind ganz toll. Das sind jüdische Aktivistinnen und die posten halt zum Beispiel über Jom Kippur, Rosch ha-Schana, was man aus der Tora lernen kann." (jüdisch, 21, w)</t>
  </si>
  <si>
    <t>"Wir waren auch jedes Wochenende zum Shabbes bei meinen Großeltern essen, Freitag und Samstag war Familienzeit und Sonntag sind wir dann spazieren gegangen, durch den Stadtpark." (jüdisch, 21, w)</t>
  </si>
  <si>
    <t>"Erst die JÖH [das Aktiv sein dort und mein Studium, haben] mir mehr Safe Space gegeben und [haben] mir dann auch wieder meine Stimme gegeben und meine, mein Selbstbewusstsein auch in die Öffentlichkeit als Jüdin zu treten." (jüdisch, 21, w)</t>
  </si>
  <si>
    <t>"Ich verbringe ungesund viel Zeit auf Instagram, ja, das ist wirklich ungesund viel, dessen bin ich mir auch bewusst." (jüdisch, 21, w)</t>
  </si>
  <si>
    <t>"[Vor der] Karlskirche beim Karlsplatz [da ist auch ein wichtiger Platz für mich]. Mit Freunden und Freundinnen verschiedenste Veranstaltungen [besuchen], einfach dort sitzen, chillen, Demonstrationen, etliche Demonstrationen." (jüdisch, 21, w)</t>
  </si>
  <si>
    <t>"Nein, ich geh nie in die Synagoge, ich mach [zwar] Führungen in der Synagoge, aber ich geh nie in die Synagoge. Das ist ziemlich lustig, wenn ich Führungen mach im Stadttempel, sind die Leute so, 'Ah und wie schaut der Schabbes aus?' - 'Hmm, weiß ich nicht.'" (jüdisch, 21, w)</t>
  </si>
  <si>
    <t>"Wenn ich irgendeine Frage, oder zum Beispiel [...] halt während dem Studium, [auch wenn wir] irgendwas übersetzen müssen, oder irgendwas über die Tora lernen, dann ruf ich [meinen Vater] an und frag ihn und dann erklärt er mir das und das funktioniert ziemlich gut, ja." (jüdisch, 21, w)</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</si>
  <si>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(jüdisch, 21, w)</t>
  </si>
  <si>
    <t>"[Oft habe ich keine Lust mit Leuten zu diskutieren,] weil die mir dann erklären wollen wie ich mich als Frau zu fühlen habe, oder als Jüdin zu fühlen habe. Und da denk ich mir so, das ist überhaupt nicht dein place, mir irgendwas zu sagen. Weil die haben halt keine Ahnung wie das ist, als Frau, oder als jüdische Frau, oder einfach nur als jüdische Person in Wien zu sein." (jüdisch, 21, w)</t>
  </si>
  <si>
    <t>"Ich war, ehm als ich in Polen war, beim March of the Living in Auschwitz, haben wir dort auch christliche ehm, also Christen kennen gelernt und, ja, 'Hallo und Tschüss', also das war, ich hab mich nicht so richtig mit denen verbunden." (jüdisch, 26, w)</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</si>
  <si>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</si>
  <si>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"ich folge eher Grafikdesignern, also weil es gibt hier wirklich coole Sachen die sie machen. Manchmal speicher ich sie mir und benütz sie dann für meine Arbeit." (jüdisch, 26, w)</t>
  </si>
  <si>
    <t>"Bei uns, bei den bucharischen Juden ist es-, also wir sind bekannt für Zusammenhalt und so, also auch wenn du nicht religiös bist, du bist trotzdem in der Gemeinde, du bist trotzdem da Mitglied, alle akzeptieren dich so wie du bist, jeder einfach nach seinem Level." (jüdisch, 26, w)</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</si>
  <si>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Bacharier heiratet mit einer Buacherierin, also das ist-, das war wichtig. Aber hier in Wien [...] die neue Generation ist bissl moderner geworden" (jüdisch, 26, w)</t>
  </si>
  <si>
    <t>"Also wenn ich jetzt [...] Chanukka Kerzen zu Hause zünde, dann poste ich das manchmal, aber jetzt ist es-, früher habe ich´s mehr gepostet, aber jetzt bin ich mehr auf Stories, also wenn ich was teilen möchte, dann teil ich das für 24 Stunden." (jüdisch, 26, w)</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</si>
  <si>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(jüdisch, 26, w)</t>
  </si>
  <si>
    <t>"Ich liebe Fußball. […] Ich folge auch Atletico, ich mag Liverpool also das ist wirklich eine meiner Lieblingsmannschaft, Chelsea, Manchester City, dann Barca, ich schau mir gerne auch spanischen Fußball an." (jüdisch, 26, w)</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</si>
  <si>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(jüdisch, 26, w)</t>
  </si>
  <si>
    <t>"Israel ist, Israel ist mein-. Also ich fühl mich wirklich sehr verbunden hier, also manchmal überlegen wir uns, dass wir hinziehen." (jüdisch, 26, w)</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</si>
  <si>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(jüdisch, 26, w)</t>
  </si>
  <si>
    <t>"Ich bin nicht liberal, ich bin auch nicht orthodox, ich bin ein Mischmisch. Ich weiß nicht, es gibt noch kein Namen für meine Position. Also wir halten Schabbat, wir halten koscher, wir beten [...] ich habe auch ein Kopftuch und halte mich Tacheles an alle religiösen Halachotos, [an] alle Gesetze, aber wir sind offen für die Welt." (jüdisch, 26, w)</t>
  </si>
  <si>
    <t>"Was gibt´s noch? Der 1. Bezirk, da spazieren wir sehr gerne. Also ich bin ein Starbucks Fan, so wir gehen sehr gerne was trinken mit Freundinnen, oder generell, und ja das war´s." (jüdisch, 26, w)</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</si>
  <si>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</si>
  <si>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(jüdisch, 26, w)</t>
  </si>
  <si>
    <t>"@_cteen das ist in New York auch ein riesen, riesen, riesen Jugendzentrum, die machen wunderschöne Sachen mit den Kindern und ehm ich nehme sehr viele Ideen von da raus [für meine Arbeit mit Jugendlichen]. [Das ist] alles jüdisch, also [...] die sind da in ganz Amerika tätig und man kann wirklich sehr viel von ihnen lernen." (jüdisch, 26, w)</t>
  </si>
  <si>
    <t>Also ich folge @torahdaily und da gibt es einfach nur Zitate, die sie jeden Tag posten und zwar meistens was Interessantes, zum Beispiel sowas, also das sind eher so Zitate die mich wirklich motivieren für den ganzen Tag." (jüdisch, 26, w)</t>
  </si>
  <si>
    <t>"Zu Schabbat, [...] die Frauen [...] müssen nicht beten oder so, also das ist eher eine freie Wahl und ich bin,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(jüdisch, 26, w)</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</si>
  <si>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aber auch selber spenden] oder auf moderne Technik und sowas verzichten, aber das können die wenigsten Leute." (alevitisch, 22, w)</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</si>
  <si>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(alevitisch, 22, w)</t>
  </si>
  <si>
    <t>"Tatsächlich habe ich ein Jahr lang Nachhilfe gegeben, denn ich wollte erst einmal ein bisschen Geld verdienen, aber ich wusste natürlich nicht, wo soll ich jetzt arbeiten? Ich habe keinerlei Erfahrung und ich weiß, ich wusste nicht einmal, was meine Interessen sind. Und deswegen wollte ich mir auch einmal Zeit lassen, zur Ruhe kommen, in mich kommen." (alevitisch, 22, w)</t>
  </si>
  <si>
    <t>"Und dadurch, dass ich die Älteste bin und ich glaube auch an die Kraft von Sternzeichen und auch wegen meinem Sternzeichen, hatte ich immer einen Beschützerinstinkt gegenüber meinen Geschwistern." (alevitisch, 22, 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</si>
  <si>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(alevitisch, 22, w)</t>
  </si>
  <si>
    <t>"Bei uns ist das Cem Haus sehr wichtig. [...] Meine Mutter hat uns immer dorthin gebracht zu Cem Zeremonien und zu wichtigen Tagen. Dadurch haben wir viel gelernt und ich finde, [ein Cem haus zu haben] das ist ein Privileg." (alevitisch, 22, w)</t>
  </si>
  <si>
    <t>"[Meine Bekannte ist auch auf Instagram.] Ja, also, die postet sehr gerne mal was über Fashion." (alevitisch, 22, 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</si>
  <si>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(alevitisch, 22, 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</si>
  <si>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(alevitisch, 22, w)</t>
  </si>
  <si>
    <t>"@tubaerguen,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(alevitisch, 22, w)</t>
  </si>
  <si>
    <t>"Meine Mutter hat uns seit unserer Kindheit schon [....] die Religion näher gebracht. Auch wenn ich mit meinem Verlobten bin, er ist auch religiös, und da gibt es auch ab und an Momente, wo wir über die Religion reden. Zum Beispiel in letzter Zeit gehäuft, weil wir im Muharrem Monat waren und gestern war ja zum Beispiel der Asure Tag, [...] da haben wir gehäuft darüber gesprochen, auch mit meiner Familie." (alevitisch, 22, w)</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</si>
  <si>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(alevitisch, 22, w)</t>
  </si>
  <si>
    <t>"Und ich habe auch (lacht) eine Bücherei [daheim]. Deutsch war sowieso immer schon mein Lieblingsfach. Und deutsche Literatur habe ich auch sehr geliebt, liebe ich immer noch, lese ich auch regelmäßig." (alevitisch, 22, w)</t>
  </si>
  <si>
    <t>"Ich würde mich als religiös bezeichnen. Wieso? Weil ich viele Fakten meiner Religion kenne und auch ausübe. Wenn ich die heutige Jugend bzw. die Leute in meinem Alter so anschaue, bleibt es nur dabei, dass sie sagen, dass sie Alevitin oder Alevite sind, das wars auch schon." (alevitisch, 22, w)</t>
  </si>
  <si>
    <t>"@tubaerguen setzt sich auch viel für Menschen allgemein ein, für unterdrückte Menschen, für kranke Menschen, für kranke Kinder. Sie macht sehr gerne einmal Spendenaktionen, das finde ich auch ganz schön, ja." (alevitisch, 22, w)</t>
  </si>
  <si>
    <t>"Ich finde für mich selbst, für meine Person, ist meine Religion die perfekte Religion. Weil sie mir so viel Seelenfrieden gibt und weil sie einfach nicht unterdrückt und mich zu etwas zwingt, weil sie einfach eine weltoffene Religion ist. Würde ich jetzt behaupten." (alevitisch, 22, w)</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</si>
  <si>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(alevitisch, 22, w)</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</si>
  <si>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(alevitisch, 22, w)</t>
  </si>
  <si>
    <t>"Seit dem [unsere Religion] anerkannt worden ist, [...] läuft wirklich alles sehr viel besser. Auch dass wir in den Schulen alevitische Religionsunterricht haben, dort die Kinder von sehr jungem Alter an schon etwas dazu lernen auf spielerischer Weise. [...] Das find ich schon gut, also dass wir auch unsere Religion wirklich leben dürfen." (alevitisch, 22, 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</si>
  <si>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(alevitisch, 22, 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</si>
  <si>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(alevitisch, 22, w)</t>
  </si>
  <si>
    <t>"Was ich auch sehr gerne mache, aber das machen wir so als Familie allgemein sehr gerne, ist, wandern zu gehen. " (alevitisch, 22, 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</si>
  <si>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(alevitisch, 22, w)</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</si>
  <si>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(alevitisch, 22, w)</t>
  </si>
  <si>
    <t>"Wir haben so einen Verein, aus unserem Dorf hier in Wien im 10. Bezirk. Da gibt es in diesem Monat so Veranstaltungen zu unserem Propheten, zum Fasten, allgemein so bisschen Infos. Solche Veranstaltungen, da gehe ich meistens hin. [...] Meine Eltern gehen auch dorthin, also sie sind schon vorher gegangen und sind auch Mitglied von dem Verein und ja seitdem ich klar denken kann, gehe ich auch dorthin." (alevitisch, 19, w)</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</si>
  <si>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(alevitisch, 19, w)</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</si>
  <si>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(alevitisch, 19, w)</t>
  </si>
  <si>
    <t>"Ich poste halt meistens Sprüche, [...] [dass man] die Massaker, die an Aleviten durchgeführt wurden, halt dass man das nicht vergessen sollte, dass man diese Tage nicht vergessen sollte."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</si>
  <si>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</si>
  <si>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"Also Instagram verwende ich jetzt nicht unbedingt für die Religion, sondern einfach [um] sozialer zu werden, zu schauen was die anderen Leute machen, vielleicht eventuell neue Leute kennenzulernen, befreundet zu werden, Freundschaften zu schließen" (alevitisch, 19, w)</t>
  </si>
  <si>
    <t>"Es ist so, dass ich gläubig bin, aber ich bin jetzt nicht strenggläubig, würde ich sagen. Wie soll ich das sagen, ich lebe schon meine Religion aus, indem ich die Bräuche ausübe." (alevitisch, 19, 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</si>
  <si>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(alevitisch, 19, w)</t>
  </si>
  <si>
    <t>"[Wenn wir die Suppe zum Opferfest kochen, dann] verteilen wir es an die Nachbarschaft, meistens an die alevitischen Freunde, die wir haben, oder an unsere Cousinen, Cousins, so etwas. Es ist ein Opfermahl, würde ich jetzt sagen."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</si>
  <si>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</si>
  <si>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"Ich gehe auch, wir haben so einen Verein, aus unserem Dorf, hier in Wien im 10. Bezirk, und in diesem Monat gibt es so Veranstaltungen zu unserem Propheten, zum Fasten, allgemein so bisschen Infos, solche Veranstaltungen, da gehe ich meistens hin." (alevitisch, 19, w)</t>
  </si>
  <si>
    <t>"[Ausserdem ist mir noch wichtig,] ich würde sagen der Bezirk Mariahilf, weil ich dort halt sehr oft shoppen gehe, auf die Mariahilfer Straße." (alevitisch, 19, w)</t>
  </si>
  <si>
    <t>"[Eigentlich habe ich mich bisher nicht, verstärkt mit anderen Religionen beschäftigt.] Also ich weiß jetzt ungefähr die Grundkenntnisse von allen Religionen, würde ich mal sagen, aber jetzt so ins Detail bin ich noch nie gegangen." (alevitisch, 19, w)</t>
  </si>
  <si>
    <t>"Im Alevitentum gibt es nicht so viele schriftliche Quellen, weil es ist halt Glaube, der sehr unterdrückt worden ist und die Menschen hatten Angst ihren Glauben selbst auszuleben, bzw. haben das im Geheimen gemacht in den Dörfern. Deshalb wurde der meiste Glauben in einer Cem Zeremonie, das ist die Glaubenszeremonie, verbal weitergeben. Also der Dede, das Oberhaupt der religiösen Gemeinschaft, hat das verbal an seine 'Schüler' unter Anführungszeichen weitergegeben." (alevitisch, 26, 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</si>
  <si>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(alevitisch, 26, 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</si>
  <si>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(alevitisch, 26, 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</si>
  <si>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(alevitisch, 26, w)</t>
  </si>
  <si>
    <t>"[Der Dede] ist sozusagen, so wie ein Priester, […] und die müssen eben auch von der Blutlinie von dem Propheten Mohammed abstammen. Deswegen ist auch so ein Stammbaum sehr wichtig, das hießt jeder muss einen Stammbaum aufweisen können." (alevitisch, 26, w)</t>
  </si>
  <si>
    <t>"Da zum Beispiel diese Frau [auf Instagram] die bäckt ziemlich viel, also (…) ich glaub sie hat eine 3-jährige Tochter und die bäckt halt mit ihr gemeinsam Torten. [...] Und ich find das halt sehr toll, wenn sie ihre Tochter da miteinbezieht." (alevitisch, 26, w)</t>
  </si>
  <si>
    <t>"[Bei der Grabstätte von Zeynel Abidin gibt es] Orte, wo man sich hinsetzen kann und es gibt hier unten eine Küche, wo man das Opfer was man gebracht hat - irgend ein Tier - kann man dann zubereiten, meistens wird das [mit] Bulgur Reis, Bulgur Reis das sind so wie- so ein bisschen wie Quinoa. Und da wird dann so ein Reis mit dem Fleisch gemeinsam vorbereitet meistens. Das ist dann meistens das Essen und das wird dann an alle Menschen verteilt:" (alevitisch, 26, 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</si>
  <si>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(alevitisch, 26, w)</t>
  </si>
  <si>
    <t>"Ich hab eine Cousine in der Türkei und die ist auch sehr religiös und ich hab mit 16, 17 Jahren im Austausch mit ihr eigentlich vor allem begonnen [mich] für die Religion wieder zu interessieren und dadurch hab ich dann noch begonnen Bücher zu kaufen, selbst zu lesen, im Internet nachzuforschen aber so richtige Quellen, wo ich jetzt sagen kann, denen vertrau ich, habe ich erst im Studium dann bekommen." (alevitisch, 26, w)</t>
  </si>
  <si>
    <t>"Wenns 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(alevitisch, 26, w)</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</si>
  <si>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(alevitisch, 26, 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</si>
  <si>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(alevitisch, 26, 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</si>
  <si>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ein neuer Anfang ist." (alevitisch, 26, w)</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</si>
  <si>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im Internet nachzuforschen. Aber so richtige Quellen wo ich jetzt sagen kann, denen vertrau ich, habe ich erst im Studium dann bekommen." (alevitisch, 26, w)</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</si>
  <si>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(alevitisch, 26, w)</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</si>
  <si>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[bekommen], okay wer lebt eigentlich um mich herum, was machen die, wie leben sie?" (alevitisch, 26, w)</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</si>
  <si>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(alevitisch, 26, w)</t>
  </si>
  <si>
    <t>"Damals war's halt so, dass es nicht erwünscht war, dass die Kurden Kurdisch gesprochen haben. Und mein Opa und meine Oma hatten auch wirklich sozusagen Angst um ihre Kinder, das heißt um des Selbstschutzes Willen haben sie den Kindern erst gar nicht Kurdisch beigebracht." (alevitisch, 26, w)</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</si>
  <si>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(alevitisch, 26, w)</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</si>
  <si>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(alevitisch, 26, w)</t>
  </si>
  <si>
    <t>"[Der Dede ist] so wie ein Priester. […] Die müssen eben auch von der Blutlinie von dem Propheten Mohammed abstammen, deswegen ist auch so ein Stammbaum sehr wichtig." (alevitisch, 26, 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</si>
  <si>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 Allein dieses hinfahren [mit der ganzen Familie] ist schon so, das [...] vermittelt einem einfach dieses positive Gefühl Urlaub zu machen." (alevitisch, 26, w)</t>
  </si>
  <si>
    <t>"Also die Religion spielt für mich schon eine sehr große Rolle, aber ich würde sagen sie spielt intrapersonal eine Rolle für mich, das heißt nur für mich. [...] In zwischenmenschlichen Kontakten spielts für mich gar keine Rolle.  Bei den [persönlichen Sachen] ist das für mich relevant, weil ich denk, dass die Religion etwas ist was eine Person in sich ausleben sollte." (alevitisch, 26, w)</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</si>
  <si>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(alevitisch, 26, w)</t>
  </si>
  <si>
    <t>"Ich hab mir dann gedacht ja die Religion ist etwas was ich eigentlich in mir leben sollte. [Religiöse Inhalte zu teilen] hat dann einfach für mich keinen Sinn mehr gemacht. Mit dem Alter bin ich dann sozusagen, […] reifer geworden in der Hinsicht." (alevitisch, 26, w)</t>
  </si>
  <si>
    <t>"Zum Beispiel sieht man auch an meiner Kette, dass ich Alevitin bin, oder hier [...] ich tu auch unter jedes meiner Bilder dieses Symbol [das Schwert des Ali]. [...] Ich habe den Spruch [mit dem Bild auch gepostet], weil man da auch meine Kette sieht und das gehört einfach dazu, deswegen habe ich es gepostet." (alevitisch, 26, w)</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</si>
  <si>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(alevitisch, 26, w)</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</si>
  <si>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(alevitisch, 26, w)</t>
  </si>
  <si>
    <t>"Es gibt auch manchmal zum Beispiel eine Person, die wurde in Teile zerteilt nachdem er gestorben ist und da ist zum Beispiel nur eine Hand von ihm [begraben] oder so. Aber es wird wie eine Grabstätte gemacht und [...] diese Orte haben was Mystisches an sich." (alevitisch, 26, w)</t>
  </si>
  <si>
    <t>"Eine Familie oder mehrere Familien kommen zusammen, sie [machen] dann ein Frühstück und ehm die anderen Gläubigen kommen dann zahlen pro Person 5 oder 10 Euro, ich bin mir jetzt nicht sicher. Und dieses Geld wird dann sozusagen für gute Zwecke verwendet." (alevitisch, 26, w)</t>
  </si>
  <si>
    <t>"Da gehts um Astrologie und es ist halt auch auf türkischen Seiten oft so, […] es geht zum Beispiel um Astrologie, aber es hat auch oft eine Verbindung zur Religion." (alevitisch, 26, w)</t>
  </si>
  <si>
    <t>"Also ich liebe Tiere, [das] kann man recht leicht erkennen [von meinem Feed]. Ja dann schau ich mir vielleicht solche Sachen an [@canlilardunyasi] oder so." (alevitisch, 26, w)</t>
  </si>
  <si>
    <t>"Also meine religiöse Identität ist vielleicht auch wichtig. Meine religiöse Zugehörigkeit, also meine Religion ist ja [der] Islam, aber mit der alevitischen Abzweigung sag ich jetzt mal, das heißt ich bin Alevitin." (alevitisch, 26, w)</t>
  </si>
  <si>
    <t>"Es gibt eine Organisation [...], die ist halt auch marxistisch-trotzkistisch orientiert dort bin ich oft dabei, also aktiv.  [...] Die haben regelmäßig so Treffen und dieses Wochenende gibt es das Volksstimmefest, dort sind die auch dabei und haben einen Stand." (alevitisch, 16, m)</t>
  </si>
  <si>
    <t>"Das Café ist hier und Sazunterricht gabs immer da oben und die Zimmer da oben sind auch alle neu, also das Büro und dort, wo wir Saz-Unterricht haben, das gabs früher alles nicht."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</si>
  <si>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Deshalb gehe ich auch sehr gern zu diesem Cem-Haus und so und helfe den Leuten dort." (alevitisch, 16, m)</t>
  </si>
  <si>
    <t>"Wenn ich in die Schule gehe und dort sind Andersgläubige, [dann sind] die Sunniten meistens die einzigen, die überhaupt das Wort Alevite kennen. Die meisten hören das das erste Mal und mir ist extrem wichtig, dass ich die dann aufkläre und innerhalb von ein, zwei Minuten [erklären kann] was Aleviten sind. [...] Mir ist es wichtig, dass ich aufkläre und dass die Leute wissen, was Aleviten sind oder es zumindest mal gehört haben." (alevitisch, 16, m)</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</si>
  <si>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</si>
  <si>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(alevitisch, 16, m)</t>
  </si>
  <si>
    <t>"[Ich erinnere mich noch,] einmal gab’s einen Streit, also wir haben über Fußball gestritten […]. Und ich war neun oder so oder acht und der andere war halt Sunnite und er hat mich als dreckigen Aleviten beschimpft." (alevitisch, 16, m)</t>
  </si>
  <si>
    <t>"Das ist halt so, die machen halt viele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(alevitisch, 16, m)</t>
  </si>
  <si>
    <t>"Ich war oft in [christlichen] Kirchen, mit meinen Eltern und wir sind, wir haben halt dort irgendeine Kerze angezündet oder so und sind dort herumgegangen." (alevitisch, 16, m)</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</si>
  <si>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(alevitisch, 16, m)</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</si>
  <si>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(alevitisch, 16, m)</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</si>
  <si>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(alevitisch, 16, 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</si>
  <si>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(alevitisch, 16, m)</t>
  </si>
  <si>
    <t>"Der Kulturverein, also mein Vater ist-, da gibt’s auch ein Café und mein Vater ist früher oft dorthin gegangen und ich hatte auch Sazunterricht dort sehr lange, also jahrelang und der Sazunterricht und dieses Helfen im Cem-Haus, das ist halt sehr wichtig für mich." (alevitisch, 16, m)</t>
  </si>
  <si>
    <t>"Wenn ich mit Leuten, mit neuen Leuten in Kontakt komme, dann reden wir halt sehr viel [über das Alevitentum] und dann kläre ich sie oft auf und dann wissen sie auch viel, wenn ich mich regelmäßig mit ihnen treffe." (alevitisch, 16, m)</t>
  </si>
  <si>
    <t>"Also bei der Antifa [bin ich nicht dabei], aber es gibt eine Organisation die heißt 'der Funke', die ist halt auch marxistisch-trotzkistisch orientiert und dort bin ich oft dabei, also aktiv." (alevitisch, 16, 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</si>
  <si>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(alevitisch, 16, m)</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</si>
  <si>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(alevitisch, 16, m)</t>
  </si>
  <si>
    <t>"Wir treffen uns, versuchen Jugendliche zu organisieren für Cems für verschiedene Events, Konzerte, Frühstücke. Meistens treffen wir uns am Wochenende und wir versuchen uns auch wirklich jedes Mal zu treffen, damit die Verbindung zwischen uns halt nicht zerstört wird. Und wirklich dann zum Beispiel jeden Freitag treffen wir uns, egal kommen 5 Leute, kommen 10 Leute, mehr, ist egal, aber diesen Freitag treffen wir uns, und so sollte es auch immer bleiben." (alevitisch, 23, m)</t>
  </si>
  <si>
    <t>"Das sind auch österreichische Jugendliche. Organisation kann man sie nicht nennen, aber das ist so eine Überorganisation halt. Die versuchen halt die ganzen Jugendlichen österreichweit miteinander zu verknüpfen." (alevitisch, 23, m)</t>
  </si>
  <si>
    <t>"Das ist Aşure, das wird nach den zwölf Fasttagen bei uns gekocht. Da sollten auch zwölf verschiedene Zutaten drin sein und das wird dann nach dem Fasten als erstes gegessen, also gleich in der Früh." (alevitisch, 23, 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</si>
  <si>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mit mehr Wissen, da denkst du dir schon: 'Soll ich die Frage stellen oder eher nicht? Wie wird er drauf reagieren?'" (alevitisch, 23, m)</t>
  </si>
  <si>
    <t>"Also Fußball, ganz wichtig in meinem Leben immer noch" (alevitisch, 23, m)</t>
  </si>
  <si>
    <t>"Da gibts halt auch einen Stein [mit einem Loch] da hab ich mich nicht durch getraut. Du gehst von hinten durch und es soll angeblich drinnen ur dunkel sein und wenn du eine reine Seele hast kannst du [...] da raus finden, und wenn nicht bleibst du drin stecken und die Mitarbeiter holen dich dann." (alevitisch, 23, m)</t>
  </si>
  <si>
    <t>"Leider gab es ab kaum Onlinetreffen [der religiösen Jugendgruppe]. Bei den Jugendlichen ist es so, es ist nicht leicht online Leute zusammenzukriegen. [...] Wir haben es einmal versucht, wenn ich ehrlich sein soll, einmal, aber als es nicht geklappt hat haben wirs auch nicht weiter versucht." (alevitisch, 23, m)</t>
  </si>
  <si>
    <t>"Das ist unsere [Instagram] Seite, also [von] unseren Jugendlichen. [...] Das ist Aşure, das wird nach dem zwölften Tag bei uns gekocht. [...] Da haben wir einen Flyer für unseren Spieleabend wo wir Werwölfe vom Düstelwald gespielt haben. Da waren 70 Leute da." (alevitisch, 23, m)</t>
  </si>
  <si>
    <t xml:space="preserve">"Ich hab ein Jahr den alevitischen Religionsunterricht besucht, weil in meiner Schule gab es das nicht [weil erst] wenige Schülerinnen und Schüler im Zeugnis ihr Religionsbekenntnis geändert haben. [Vor der Anerkennung gabs ja nur] 'Islam'. [Der alevitsiche Unterricht] war eigentlich ganz gut." (alevitisch, 23, m) </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</si>
  <si>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(alevitisch, 23, 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</si>
  <si>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(alevitisch, 23, m)</t>
  </si>
  <si>
    <t>"Düzgün Baba, die Berge da oben, also das ist wirklich eine heilige Stätte, da wo auch die Dedes dauernd also 365 Tage da sind. Und da finden auch kleine Cems statt. […] Ich würd`s liebend gern jedes Jahr besuchen, aber es geht sich leider nicht mit dem Urlaub und so weiter aus." (alevitisch, 23, m)</t>
  </si>
  <si>
    <t>"[Im] 1. Bezirk also wirklich zwischen Schwedenplatz, Stephansplatz. Also meistens geh ich auch dort am Abend spazieren, also durch diese berühmte Straße da. Man kann sich wirklich etwas Süßes holen und was zum Trinken und dort stundenlang sitzen, ist angenehm am Abend." (alevitisch, 23, m)</t>
  </si>
  <si>
    <t>"Manchmal sind da lustige Videos [auf @asirikafagrup] oder so, aber auch nicht immer. […] Also eher so zum Lachen, zum Spaß haben, zum Abschalten nach der Arbeit, mittendrin, so bisschen sich ausruhen." (alevitisch, 23, m)</t>
  </si>
  <si>
    <t>"@vicana_aleviler_toplumu postet zum Beispiel, dass jetzt Fastenzeit ist, oder was in der Türkei so passiert. [...] Irgendwer wurde zum Beispiel unnötig verhaftet, etc. Ansonsten, was wurde zum Beispiel [der] Prophet Ali gefragt, also welche drei Fragen. Also solche verschiedenen Sachen eigentlich." (alevitisch, 23, m)</t>
  </si>
  <si>
    <t>"[Religion] sollte sich nicht auf den sozialen Medien abspielen. Weil es ist schon etwas [Wichtiges], vor allem bei Cems und so weiter, dass man unter Menschen ist und [Religion] wirklich real erlebt. [...] Soziale Medien das sollten einfach News-Seiten sein, also so Nachrichten, wann eine Versammlung ist, nur sowas. Der Rest, nein." (alevitisch, 23, 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</si>
  <si>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(alevitisch, 23, m)</t>
  </si>
  <si>
    <t>"Ich habe meinen Zivildienst abgeleistet beim österreichischen Roten Kreuz." (alevitisch, 23, m)</t>
  </si>
  <si>
    <t>"[@velvetcoke] ist auch wieder so ein, ich weiß nicht, wie ich das beschreiben soll. Das ist so […] aesthetic Zeug, ein bisschen Meme, ein bisschen Zeitgeist." (evangelisch, 21, 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</si>
  <si>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(evangelisch, 21, m)</t>
  </si>
  <si>
    <t>"Ich post sehr viel Sonnenblumen-Content von mir, […] das sind wahrscheinlich meine nervigsten Stories, die ich poste." (evangelisch, 21, m)</t>
  </si>
  <si>
    <t>"Ich glaub [ich war schon auf einer ökumenischen oder interreligiösen Veranstaltung], aber mir fällt grad nicht ein, was das war. […] ich glaub ich war mal am Friedenstag das ist ein bissl interreligiös ansonsten glaub ich nicht." (evangelisch, 21, m)</t>
  </si>
  <si>
    <t>"Ich schau, dass ich [mich] einmal am Tag irgendwie so spirituell ein bisschen beschäftige, [...] meistens vorm Schlafen gehen halt, wenn man dann die größte Ruhe findet. [...] Da denk ich so über den Tag nach, was so war, was gut war, was schlecht war, was als nächstes kommen wird wahrscheinlich und ja das in Verbindung mit Religion und Gott und Spiritualität und so." (evangelisch, 21, m)</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</si>
  <si>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(evangelisch, 21, m)</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</si>
  <si>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(evangelisch, 21, m)</t>
  </si>
  <si>
    <t>"Ich geh immer zu Weihnachten [in den Gottesdienst], das find ich sehr cool." (evangelisch, 21, m)</t>
  </si>
  <si>
    <t>"Eigentlich nein, [es gibt keine Orte außerhalb Wiens, die mir wichtig wären], bin totaler Wiener." (evangelisch, 21, 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</si>
  <si>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(evangelisch, 21, m)</t>
  </si>
  <si>
    <t>"Ich arbeite in einer Coronateststraße einer Apotheke, und jetzt haben wir momentan viel Zeit, weil einfach weniger Leute kommen und dann bin ich halt in den Pausen oft auf Instagram und scroll einfach mich durch den Feed." (evangelisch, 22, m)</t>
  </si>
  <si>
    <t>"Ich muss schon dazu sagen, ich bin auch bissl so ein Fan von  Horoskopen. Ich glaub nicht wirklich daran, aber ich lese sie gerne, also solche Sachen hab ich eigentlich auch [abonniert]. [...] Ich weiß gar nicht mehr wie das heißt, Horoskope Daily." (evangelisch, 22, m)</t>
  </si>
  <si>
    <t>"Also wenn ich jemanden treffe der o.r.B. [ohne religiöses Bekenntnis] ist, dann frag ich manchmal 'Aha, ja wieso, warum, was ist der Grund?' Das stimmt schon, das frage ich, aber nicht aus dem 'Ja ich will dich jetzt bekehren, komm rüber.' Sondern 'Was sind seine Gedanken dahinter?' " (evangelisch, 22, m)</t>
  </si>
  <si>
    <t>"Vor allem online, so auf Wikipedia [informiere ich mich]: "Was ist der Buddhismus?" Und dann hatte ich ein paar YouTube Dokumentationen angeschaut, also vor ein paar Jahren, zu verschiedenen Glaubensrichtungen, weil ich es auch spannend fand." (evangelisch, 22, m)</t>
  </si>
  <si>
    <t>"Darüberhinaus bin ich halt ein riesiger Anime Fan, […] halt japanische Cartoons, falls dir das irgendwas sagt und Manga, da habe ich mich deswegen auch mit dem Buddhismus beschäftigt." (evangelisch, 22, m)</t>
  </si>
  <si>
    <t>"Diesen schöne Brauch kenn ich aus Polen. Zu besonderen Feiertagen, also vor allem zu Ostern, Weihnachten, Neujahr bricht man Brot, oder halt Oblaten. [Ich finde die Symbolik schön], dass man das, was man hat, teilt und dem anderen dabei etwas wünscht. Aber das sind einfach so kleine Bräuche und symbolische Sachen, die ich schön finde. [Wenn man mir sagen würde,] das hat nichts mit Religion zu tun, ich würd´s machen, weil ich einfach den Gedanken dahinter mag." (evangelisch, 22, m)</t>
  </si>
  <si>
    <t>"Ich finde das, wie Religion in manchen Ebenen [...] ausgeübt und interpretiert wird und als das einzige Absolute und Richtige [gesehen wird] problematisch. Deswegen bin ich auch so zufrieden mit dem Evangelischen und dem Augsburger Bekenntnis, weil es wirklich sehr abweicht von diesem streng Katholischen, was ich durch meine Oma kennen gelernt habe." (evangelisch, 22, m)</t>
  </si>
  <si>
    <t>"Ich hab mich an sich durch Glauben nicht einschränken lassen, sowohl in meiner persönlichen Freiheit, als auch im Gedankengut [nicht] und war auch immer relativ froh, dass bei uns in der Stadtkirche das sehr liberal gehandhabt wurde." (evangelisch, 22, m)</t>
  </si>
  <si>
    <t>"Ich bin jetzt nicht so, dass ich jetzt zu meinem Pfarrer geh und sage: 'Ja hallo, wie siehst du das?' Oder: 'Ich hab das und das gemacht, was ist da die Meinung vom Glauben her?' Ich glaube, das hängt auch damit zusammen, dass ich mir nicht durch den Glauben irgendetwas vorschreiben lassen möchte." (evangelisch, 22, m)</t>
  </si>
  <si>
    <t>"Ich [war einmal auf einem] Kirchentag, oder wie hieß das nochmal? Tag der jungen Kirche, irgendsowas, der ist ökumenisch. [Den habe ich] zweimal besucht, fand ich auch toll, fand ich auch schön." (evangelisch, 22, m)</t>
  </si>
  <si>
    <t>"Dann irgendwann ist die Konfirmation gekommen. Ich habe mich bis dahin eigentlich nicht wirklich viel mit Glauben und Religion beschäftigt, also bis auf den Religionsunterricht, den ich spannend fand. Und die Kinderbibel habe ich mal durchgelesen, weil sie schön dargestellt war. Dann kam die Konfirmation mit 13 Jahren [...] und seitdem war ich dann halt immer wieder im Konfirmandenunterricht." (evangelisch, 22, m)</t>
  </si>
  <si>
    <t>"Problematisch find ich, wenn dann dadurch Leute sich verbeißen und dann auch sagen: 'Gott will nicht, dass man schwul ist und das ist unnatürlich, böse und du wirst in der Hölle schmoren.' Und das finde ich dann nicht in Ordnung." (evangelisch, 22, m)</t>
  </si>
  <si>
    <t>"Wichtig ist jetzt in der Inneren Stadt die Stadtkirche und der Bezug zu den ganzen Leuten und für den Konfirmandenunterricht und wenn ich mal zum Gottesdienst gehe." (evangelisch, 22, m)</t>
  </si>
  <si>
    <t>"Geboren bin ich in Wien. Also wenn man [sich die] Religiosität [meiner Eltern ansieht], meine Mutter ist Protestantin und mein Vater ist katholisch und [ihre Familien] kommen eben aus Polen und aus Ungarn." (evangelisch, 22, m)</t>
  </si>
  <si>
    <t>"Wenn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(evangelisch, 22, m)</t>
  </si>
  <si>
    <t>"Als ich in London war, war es komplett egal, farbig, weiß, asiatisch, Muslime, Christen, es war einfach alles zusammen so ein gemischter Haufen und es hat alles gepasst. Jeder hat sein Ding gemacht." (evangelisch, 22, m)</t>
  </si>
  <si>
    <t>"Ich halt mich zurück [beim Posten religiöser Inhalte auf Instagram], vor allem will ich halt niemandem das aufdrücken will: 'Yay Gott ist da!' oder 'Glaube!' oder  'Gott ist so toll.' Nachdem ich selber nicht dran glaube, dass Gott ein alter Mann mit Bart im Himmel ist, sondern vielleicht eine lesbische Frau." (evangelisch, 22, m)</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</si>
  <si>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(evangelisch, 22, m)</t>
  </si>
  <si>
    <t>"Ich bin auch ein ziemliches Opfer von Werbung, also auf Instagram, das verleitet mich schon zu vielen fast-Onlinekäufen, aber [ist auch] viel Zeitverschwendung." (evangelisch, 22, m)</t>
  </si>
  <si>
    <t>"Ich mein ich mag das immer auf Friedhöfe zu gehen, aber ich hab halt keine Zeit dafür. Den jüdischen Friedhof da gleich beim Währinger Park, den mag ich, der ist wirklich schön." (evangelisch, 22, m)</t>
  </si>
  <si>
    <t>"Ok da kommen jetzt zum Beispiel so Seiten, [@vienna-house-stories] denen ich einfach folge wegen Gewinnspielen, ja das schau ich mir eigentlich nie an." (evangelisch, 22, m)</t>
  </si>
  <si>
    <t>"Ich mag noch den Mödlinger Klettersteig, ich mein, ich war jetzt lange nicht mehr, aber den find ich sehr schön, das ist wirklich toll [dort]." (evangelisch, 22, m)</t>
  </si>
  <si>
    <t>"Also ich würde behaupten in meinem Umfeld, in dem ich aufgewachsen bin, ist die Konfession komplett egal. Also ob jetzt jemand katholisch, evangelisch, jüdisch, muslimisch ist spielt keine Rolle. Es kommt eher auf´s Individuum an." (evangelisch, 22, m)</t>
  </si>
  <si>
    <t>"Durch meine Oma [habe ich einen strengen katholischen Glauben] kennengelernt [mit Rosenkranz beten], keine einzige Messe verpassen [und so weiter]. [...] [Ich finde zum Beispiel] die Bibel, das ist einfach ein Ratgeber fürs Miteinanderleben, so kann man´s auslegen und das find ich schön und gut." (evangelisch, 22, m)</t>
  </si>
  <si>
    <t>"Das ist seit [meiner Kindheit] für mich auch ganz normal, dass Weihnachten immer Kirche heißt, an ein paar Feiertagen auch meistens in die Kirche gehen, oder zumindest mit der Familie irgendwie essen gehen, oder zumindest die, die evangelisch sind bei uns in der Familie." (evangelisch, 17, w)</t>
  </si>
  <si>
    <t>"Oder die neuseeländischen News, die ich habe, find ich immer ganz interessant, dann ist man nicht ganz unwissend, was [dort] grad so passiert." (evangelisch, 17, w)</t>
  </si>
  <si>
    <t>"[Ich bin damit aufgewachsen], dass zu Weihnachten alle in die Kirche gehn, dass man an bestimmten Feiertagen in die Kirche geht. [...] [Ich glaube das] kommt einfach mit der Erziehung sozusagen und das ist seitdem für mich auch ganz normal, dass Weihnachten immer Kirche heißt." (evangelisch, 17, w)</t>
  </si>
  <si>
    <t>"Ich war mit meiner Oma immer im Theater, da haben wir dieses [Jugend Abo] gehabt. Und da waren wir-, jedes Monat war ich einmal mit ihr im Theater mit einer Schulfreundin von mir und mit meiner Oma." (evangelisch, 17, 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</si>
  <si>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(evangelisch, 17, w)</t>
  </si>
  <si>
    <t>"[Religion] war immer da. Ich bin eben [...] in der Kirche aufgewachsen, wurde dort auch konfirmiert, [...] meine Brüder auch. Und wir kennen den [Pfarrer] seit der Schule und den anderen Pfarrer dort, den kennen wir auch schon seit Ewigkeiten."  (evangelisch, 17, 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</si>
  <si>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(evangelisch, 17, w)</t>
  </si>
  <si>
    <t>"Seit meiner Konfirmation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(evangelisch, 17, w)</t>
  </si>
  <si>
    <t>"Ich war bei der Pride und bin mitgegangen in der Gruppe Religions for Equality. Da gehen eben Juden, Christen [und so weiter]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(evangelisch, 22, 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</si>
  <si>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(evangelisch, 22, w)</t>
  </si>
  <si>
    <t>"Ich denke selber sehr viel nach muss ich sagen, also dann schnapp ich mir die Bibel und denk selber bisschen nach, und wenn ich da nicht auf den Pfad komme, dann würde ich glaube ich unseren Pfarrer fragen." (evangelisch, 22, w)</t>
  </si>
  <si>
    <t>"Was noch ein [religiöser] Ort wäre, aber der ist auch außerhalb Wiens, ist die Burg Finstergrün. Das ist halt unsere Burg [die der evangelischen Jugend]." (evangelisch, 22, w)</t>
  </si>
  <si>
    <t>"Was noch ein [religiöser] Ort wäre, (…) ist die Burg Finstergrün, das ist halt unsere Burg [die Burg der Evangelischen Jugend]." (evangelisch, 22, w)</t>
  </si>
  <si>
    <t>"Genau in die Moschee wollten wir letzte Woche gehen mit meiner Nachbarin, aber dann hat sie ihre Tage bekommen, dann habe ich meine Tage bekommen, dann konnten wir nicht gehen, aber wir holen das nach, genau, also das ist sicher noch auf meiner To-do-List." (evangelisch, 22, w)</t>
  </si>
  <si>
    <t>"Sicher auch eine Person, die mich ein bisschen geprägt hat, ist eine Austauschstudentin gewesen. Die war aus England, die war quasi das halbe Jahr bevor ich dann auch das Praktikum gemacht habe bei uns und die war extremst religiös." (evangelisch, 22, 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</si>
  <si>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(evangelisch, 22, w)</t>
  </si>
  <si>
    <t>"Ich bin manchmal traurig, weil meine Generation, und sagen wir auch Wien und Österreich dem Glauben ganz prinzipiell eher wenig abgewinnen kann. Also ich finde dieses Gefühl ist schon da, also jetzt von meinen Freunden [...] sehe ich wenige, die wirklich an Gott glauben." (evangelisch, 22, w)</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</si>
  <si>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(evangelisch, 22, w)</t>
  </si>
  <si>
    <t>"[Ihr war] ganz wichtig, dass sie da sofort eine Gemeinde findet und wirklich jeden Sonntag [in die Kirche] geht und alles. Das hat für mich nicht unbedingt was mit Glauben zu tun, […] wenn man in die Kirche geht. [...] Ich habe mir das sehr einengend vorgestellt." (evangelisch, 22, 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</si>
  <si>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(evangelisch, 22, w)</t>
  </si>
  <si>
    <t>"[Viele religiöse Onlineangebote nehme ich nicht wahr, aber] ich war öfters im Gottesdienst online, das schon [...] Genau [an] unserem höchsten Feiertag, dem Karfreitag und so, natürlich, da bin ich vorm Laptop gesessen. Das ist mir zum Beispiel schon wichtig." (evangelisch, 22, w)</t>
  </si>
  <si>
    <t>"Ich spiele sogar im jüdischen Orchester, dem Klezmer Orchester Wien, aber mit Corona also ist erstens alles ein bissl zurückgegangen und man muss sagen, es hat nicht mehr so einen Stellenwert." (evangelisch, 22, w)</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</si>
  <si>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(evangelisch, 22, w)</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</si>
  <si>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(evangelisch, 22, w)</t>
  </si>
  <si>
    <t>"Dann die @lutherische_stadtkirche_wien, das ist unser Account. Da krieg ich auch immer recht viel mit, da posten sie dann halt 'War heut so ein schöner Gottesdienst' und solche Sachen." (evangelisch, 22, w)</t>
  </si>
  <si>
    <t>"Vor allem auch was Luther gemacht hat, dass [er] sich selbst gegeißelt hat und immer gedacht hat er wird [Gott]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(evangelisch, 22, w)</t>
  </si>
  <si>
    <t>"Ich bin manchmal traurig, weil unsere, also meine Generation, und sagen wir auch Wien und Österreich dem Glauben ganz prinzipiell eher wenig abgewinnen kann. Also ich finde dieses Gefühl ist schon da, also [abgesehen von der] Freundesgruppe aus der Kirche, sehe ich wenige, die wirklich an Gott glauben." (evangelisch, 22, w)</t>
  </si>
  <si>
    <t>"[Wenn ich Fragen zur Religion habe] dann schnapp ich mir die Bibel und denk selber bisschen nach, und wenn ich da nicht auf den Pfad komme, dann würde ich glaube ich unseren Pfarrer fragen. Also genau, das sind sicher auch zwei Ansprechpersonen [unsere beiden PfarrerInnen]." (evangelisch, 22, w)</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</si>
  <si>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(evangelisch, 22, w)</t>
  </si>
  <si>
    <t>"Ich sehe schon eben die Aufgabe der Kirche und sicher auch die Aufgabe in Zukunft, und auch des Internets, dass man Leute ein bisschen erreicht, weil sie von alleine nicht mehr so leicht in die Kirche kommen." (evangelisch, 22, 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</si>
  <si>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(evangelisch, 22, w)</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</si>
  <si>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(evangelisch, 22, w)</t>
  </si>
  <si>
    <t>"Vor kurzem habe ich auch mit meiner Nachbarin gesprochen, die eine Türkin ist, also hanefitischen Glauben. [Wir haben] auch über das Kopftuch viel und auch über Sexualität und so weiter [gesprochen] und ich finde, man kann extremst viel lernen davon." (evangelisch, 22, w)</t>
  </si>
  <si>
    <t>"Ich war immer im Religionsunterricht, obwohl ich nicht getauft war und dann mit 10, 11, […] hab ich dann irgendwann einmal gesagt, ich möcht aber doch getauft werden." (evangelisch, 22, w)</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</si>
  <si>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(evangelisch, 22, 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</si>
  <si>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(evangelisch, 22, w)</t>
  </si>
  <si>
    <t>" Beim Turban-Tag geht es einfach nur um ein bisschen Awareness zu machen, dass es Sikhs gibt und dass der Turban an sich nichts Schlimmes ist und einfach mal die Angst zu nehmen, genau." (Sikh, 23, w)</t>
  </si>
  <si>
    <t>"Da waren wir, ich glaube bei der Mariahilfer Straße und da sind Leute einfach so vorbeigekommen, haben sich das angeschaut, und hatten Interesse, wollten dann auch einen Turban gebunden haben. Und dann haben wir da eben auch sehr viel mit Leuten, die sich bei dieser Religion nicht auskennen, über die Religion reden können und dann auch von der anderen Seite was erfahren, wie es bei denen abläuft, in der Religion von denen." (Sikh, 20, w)</t>
  </si>
  <si>
    <t>"[@socmod] das ist russische Architektur. Brutalist architecture, […] das interessiert mich und da gibt´s noch andere Sachen [aus der Sparte, denen ich auch folge]." (Sikh, 25, m)</t>
  </si>
  <si>
    <t>"Also an interreligiösen exchanges habe ich noch nicht teilgenommen, aber eben dadurch, dass ich halt auch zum Beispiel auch in diesem voluntary camp halt mitmache, lernst du auch verschiedene Leute, von verschiedenen Ländern mit verschiedenen Religionen kennen." (Sikh, 23, w)</t>
  </si>
  <si>
    <t>"Ja Storys mach ich auch viele. Ich hab da auch solche Storys, das zum Beispiel, von Indien. Als ich in Indien war, hab ich richtig viele Storys [gemacht], die hab ich dann alle als Highlight gespeichert." (Sikh, 21, m)</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</si>
  <si>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(Sikh, 23, w)</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</si>
  <si>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(Sikh, 21, m)</t>
  </si>
  <si>
    <t>"Auch als ich mit Cricket begonnen habe, das ist auch ein indischer Nationalsport, […] das hat auch sehr sehr vieles verändert […] ich hab viele Freunde dazugewonnen." (Sikh, 21, 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</si>
  <si>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(Sikh, 20, w)</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</si>
  <si>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(Sikh, 20, w)</t>
  </si>
  <si>
    <t>"Ich würde sagen, ich war schon recht religiös, und dann bin ich aber auch im Alter mit 18, 19 bin ich dann so ein bisschen weg davon und ich habe das Gefühl, jetzt bin ich wieder ein bisschen back on track." (Sikh, 23, w)</t>
  </si>
  <si>
    <t>"Was ich dort meistens gemacht habe im Sikh-Tempel war halt mit anderen jugendlichen Burschen mitzuhelfen. Im Sikh-Tempel gibt´s halt nachdem [ich nenn es jetzt] mal die Messe, also ich weiß das konkrete Wort leider nicht dafür, vorbei ist, gibt´s immer Langar. So nennt sich das Essen und da helfen halt die Burschen immer alles fertig zuzubereiten und da hab ich halt öfters mit den Burschen dort bissl ausgeholfen." (Sikh, 25, m)</t>
  </si>
  <si>
    <t>"Ich habe so das Gefühl, dass sich Leute, die sich nicht so mit Religion auskennen, oder sie nicht wirklich praktizieren, [Religion] gerne benützen als excuse [für diskriminierende Ansichten]." (Sikh, 23, 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</si>
  <si>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(Sikh, 23, w)</t>
  </si>
  <si>
    <t>"Dann gehen wir weiter hier zum Gürtel. Ich würd einfach dann hier her gehen. Da gibt´s geile Bars, Clubs. […] Gürtel reicht [zum Fortgehen]. Weberknecht und was weiß ich." (Sikh, 25, m)</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</si>
  <si>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(Sikh, 21, m)</t>
  </si>
  <si>
    <t>"2013 gabs auch mal eine [Cricket] Competition hier in Wien wo auch die ganzen Teams aus Italien, Frankreich und so weiter [dabei waren]. Man kennt sich halt immer, und da waren wir halt wieder vereint." (Sikh, 21, m)</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</si>
  <si>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(Sikh, 20, w)</t>
  </si>
  <si>
    <t>"Hier ist der Park, wo ich meine ganze Kindheit verbracht hab mit Fußballspielen mit Freunden und so weiter, jeden Tag um 5 Uhr oder sowas, 17 Uhr sind wir rausgegangen Fußballspielen und so. Also damit verbind ich sehr meine Kindheit würd ich sagen." (Sikh, 21, m)</t>
  </si>
  <si>
    <t>"Ich hab auch einen YouTube Channel wo ich solche Zock Videos hochlade, also ich zocke auch." (Sikh, 21, 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</si>
  <si>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(Sikh, 21, m)</t>
  </si>
  <si>
    <t>"Gatka diese Martial Arts, da habe ich auch kurz partizipiert. [...] Als Sikh wurde [uns] ja gesagt, ihr sollt nicht nur  pazifistisch sein, sondern auch, dass ihr auch Gegenangriffe und solche Dinge lernen solltet und [der Lehrer] hat gesagt: 'Also du lernst jetzt daraus was ich dir gerade zeig mit Martial Arts aber von diesem Wisdom, [das] Spirituelle, das musst du dir halt auch aneignen.' Wegen ihm hab ich auch begonnen das Abendgebet dann auch regelmäßig zu machen." (Sikh, 19, m)</t>
  </si>
  <si>
    <t>"Alle Sikhs von Österreich treffen sich da, also in Salzburg in dem Fall. [...] Das hat auch was mit der Geschichte zu tun, das war halt als wir 1699, als die allerersten Sikhs getauft wurden unter Anführungszeichen und das feiert man in dem Sinne." (Sikh, 21, m)</t>
  </si>
  <si>
    <t>"Genau das da ist eine Seite über den Genozid von 1984. Solche Sachen sind mir auch ziemlich wichtig würd ich sagen." (Sikh, 21, m)</t>
  </si>
  <si>
    <t>"Bei uns ist das so, dass wir unseren Kopf bedecken als Respekt vor Gott, weil wir in unserer Religion sehen das so an, dass Gott überall ist. [...] Unsere Haare schneiden wir auch genau deswegen nicht, weil wir denken, Gott hat uns so erschaffen wie er will, also ist es ein Geschenk von Gott. Wieso sollten wir etwas [daran] ändern, wie er uns erschaffen hat?" (Sikh, 20, w)</t>
  </si>
  <si>
    <t>"Wo ich die Matura geschafft habe, habe ich das zu Hause eben mitgeteilt. [...] Bei uns gibt es ein Gebet, dass man macht, wenn etwas Gutes passiert ist, als Dank und ich habe das halt meinem Vater gesagt, dann haben wir dieses Gebet zusammen rezitiert als Dank." (Sikh, 20, 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</si>
  <si>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(Sikh, 23, w)</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</si>
  <si>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(Sikh, 23, w)</t>
  </si>
  <si>
    <t>"Also früher wars eigentlich [so, dass wir] jeden Sonntag in den Gurdwara gegangen sind im 22. Aber im letzten Jahr, es ist halt immer weniger geworden auch wegen Corona, also ich merk halt, dass ich jetzt fast gar nicht mehr gehe, aber standardweise jeden Sonntag. So bin ich‘s gewohnt." (Sikh, 21, m)</t>
  </si>
  <si>
    <t>"Die Kirche [der Gurdwara] spielt für mich eine sehr wichtige Rolle. Wenn ich mich grad nicht gut fühle, oder wenn ich denk 'Ok jetzt brauch ich eine Auszeit' dann geh ich einfach in die Kirche, setz mich hin, relaxe. Dann denk ich über gar nichts [nach] und es ist sehr entspannend für mich. [...] Am Wochenende sind viele Leute, dann ist es nicht mehr so dieses Feeling, [...] aber unter der Woche geh ich dann manchmal hin wenn ich so auslassen will." (Sikh, 20, w)</t>
  </si>
  <si>
    <t>"Alles was [im Guru Granth Sahib] drinsteht, das [gilt als] Wahrheit, daran muss man glauben. Und da habe ich schon als ich jung war gemerkt, dass auch manchmal die Erwachsenen wirklich genau das befolgen. Die predigen: 'Hey du musst Sikh sein, du musst das sein, du musst das sein.' [...] Die halten dran fest wie die ärgsten Fundamentalisten [...] ich verstehe das nicht." (Sikh, 25, m)</t>
  </si>
  <si>
    <t>"Das ist halt das Gebet, was wir am Abend immer vorlesen, und das ist halt so das Singen, also man singt dann Sachen aus dem Heiligen Buch. [...] Im Heiligen Buch sind halt manchmal so Sachen, die man nicht gleich versteht, sondern darüber erst lernen muss und dann versteht." (Sikh, 20, w)</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</si>
  <si>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(Sikh, 20, w)</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</si>
  <si>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(Sikh, 21, m)</t>
  </si>
  <si>
    <t>"Mit Corona war [der Austausch zu religiösen Themen] ein bisschen [schwer] ja. Aber dann habe ich halt diesen Discord Channel gefunden, wo du dann alles Mögliche fragst und die sind halt wirklich, teilweise wirklich Gelehrte, die extremst viel Wissen haben." (Sikh, 23, 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</si>
  <si>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(Sikh, 23, w)</t>
  </si>
  <si>
    <t>"Ich hab nicht wirklich [was] von irgendwelchen [interreligiösen Initiativen] mitbekommen. [Nur] das im Bundesheer. [Da] war so ein ökumenischer Gottesdienst, haben die gemeint, dass [das für] so mehrere Religionen war oder so. Und da durfte ich auch die Fürbitten lesen zum Beispiel, aber das war´s auch schon." (Sikh, 19, m)</t>
  </si>
  <si>
    <t>"Ob du jetzt Allah sagst, oder Gott, oder Waheguru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(Sikh, 23, 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</si>
  <si>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(Sikh, 25, m)</t>
  </si>
  <si>
    <t>"Es gibt verschiedene Personen [auf Youtube] die sagen jetzt das und das, aber die Grundsätze so, hauptsächlich waren das eh ganz tame. Aber manchmal wurden die richtig konservativ und [haben] richtig alte Werte, diese ganzen alten, diese ganzen 'du musst' und so weiter [vermittelt]. Da steig ich dann immer schon aus." (Sikh, 25, m)</t>
  </si>
  <si>
    <t>"Manchmal [geben Accounts] die Religion falsch wieder, aber manchmal sind es halt auch so Sachen, die eine Person teilt, aber ich der nicht zustimme, dann entfolgen ich nicht direkt, also nicht unbedingt, weil jeder hat halt eine eigene Meinung. [...] Aber halt manchmal so Sachen wo ich mir denke, ok nein das passt mir jetzt wirklich nicht mehr, weil mich das selber einschränkt, dann entfolge ich den Seiten." (Sikh, 20, w)</t>
  </si>
  <si>
    <t>"Ja [@alexgreycosm] ist zum Beispiel ein Artist, den ich sehr, sehr [mag]. Der macht solche spirituelle Art, sag ich mal so." (Sikh, 25, m)</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</si>
  <si>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(Sikh, 21, m)</t>
  </si>
  <si>
    <t>"Ein, zwei Wochen in den Sommerferien [war ich auf einem Sommercamp] [...] da hab ich auch Gatka beigebracht den Kindern dort in Deutschland, das war in Hamburg. Ja genau also Gatka hab ich den Kindern dort gelehrt und auch etwas Geschichte. Also ich hatte so eine Gruppe von kleinen Kindern, das waren so 6 bis 12-jährige." (Sikh, 21, m)</t>
  </si>
  <si>
    <t>"@thegoodquote ist dann einfach nur so Quotes, einfach so eine positive Seite, wo man positive Energie mal schnappen kann." (Sikh, 20, w)</t>
  </si>
  <si>
    <t>"Ich tu halt auch singen, religiöse Gebete eben in Form von Singen, in der Kirche halt auch. Und da habe ich einen Lehrer, der ist aus Italien und wir haben da eben auch so was veranstaltet, dass wir das machen über Zoom." (Sikh, 20, 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</si>
  <si>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(Sikh, 21, m)</t>
  </si>
  <si>
    <t>"Ich mag den Schwedenplatz, da bin ich auch recht gerne.[…] Einfach mit Freunden [vom] Schwedenplatz rauf in den 1. zum Stephansplatz das finde ich auch ganz cool immer." (Sikh, 23, w)</t>
  </si>
  <si>
    <t>"Wir haben eine, so eine kleine Gemeinschaft gegründet, die heißt  ÖSG und SGÖ, weiß nicht ob ihr davon wisst. [...] Jeden Sonntag 18:00 Uhr haben wir, das nennt sich Santhia, das ist so die Lehre, wie man das heilige Buch richtig liest und was man deutet, [...] welche Bedeutungen es gibt." (Sikh, 19, m)</t>
  </si>
  <si>
    <t>"Ja @babyentenrevolution find [ich] lustig, also das mag ich. Das sind hier und da LGBTQ [Themen], linke Sachen. […] Manche sind auch ein bissl zu linksextrem, aber es ist ok. […] Besser als in die andere Richtung glaub ich." (Sikh, 25, m)</t>
  </si>
  <si>
    <t>"[Beim Turban-Day] war ich schon dabei. [Da geht es] einfach nur darum ein bisschen Awareness zu machen, dass es Sikhs gibt und das der Turban an sich nichts Schlimmes ist und einfach mal die Angst zu nehmen, genau." (Sikh, 23, w)</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</si>
  <si>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(Sikh, 25, m)</t>
  </si>
  <si>
    <t>"Das war jetzt ein Post, wo die Sikh Religion in Österreich anerkannt wurde. [Da] hab ich dazu was gepostet." (Sikh, 20, w)</t>
  </si>
  <si>
    <t>"Wir sind ja schließlich schon [im] 21. [Jahrhundert]. […] Ein bisschen Fortschritt und Progress [da] muss sich vielleicht [die] Religion adaptieren über die Zeit" (Sikh, 25, m)</t>
  </si>
  <si>
    <t>"Ich schöpf auch sehr viel Kraft [aus der Religion], wenn ich, wenn es mir jetzt nicht so gut geht oder so und ich weiß ich kann mich dann eben an eine höhere Macht wenden." (Sikh, 23, w)</t>
  </si>
  <si>
    <t>"[Religion] hat schon eine wichtige Rolle gespielt, weil das war halt immer so, wenn irgendwas nicht so gelaufen ist wie ich wollte, habe ich mich halt schon immer gefragt: 'Warum ist das jetzt so? Warum?' Und dann habe ich in meinem Glauben schon die Antwort gefunden." (Sikh, 23, 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</si>
  <si>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(Sikh, 20, w)</t>
  </si>
  <si>
    <t>"Das [Lichterfest in der Lugner City] ist weniger religiös, mehr kulturell. Also mit Religion hat das nicht mehr großartig viel zu tun was dort abgeht, ja." (Sikh, 23, w)</t>
  </si>
  <si>
    <t>"[@sikhyouthuk] ist eine Sikh Seite, wo immer die neuesten Infos oder was es auch immer zur Zeit gibt so im Sikh Leben sozusagen [gepostet wird]. Jetzt 1984, da war das Genozid gegen Punjab. [...] Jetzt posten sie die nächsten 10 Tage wahrscheinlich halt nur von dem. Weil vom 1. bis zum 10. Juni fand das ganze statt damals." (Sikh, 21, m)</t>
  </si>
  <si>
    <t>"Jeden Sonntag 18:00 Uhr haben wir, das nennt sich Santhia, das ist so die Lehre, wie man das heilige Buch richtig liest und [wie man es] deutet." (Sikh, 19, 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</si>
  <si>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(Sikh, 23, w)</t>
  </si>
  <si>
    <t>"Wenn du in den Tempel gehst solltest du halt nicht sehr freizügig [gekleidet sein] das ist halt dann einfach so diese typisch traditionelle Kleidung." (Sikh, 23, w)</t>
  </si>
  <si>
    <t>"Oder wenn ich auf Discord bin und merke, ok es rezitiert grad jemand, dann kann ich mich dazuschalten, kann dann zuhören und sitz dann [gerne] draußen in der Natur [bei der Donau] und kann das dann halt genießen." (Sikh, 20, w)</t>
  </si>
  <si>
    <t>"Was ich noch gepostet [habe, sind] allgemein solche Dinge wie sowas zum Beispiel. [Da geht es um den] Sikh Genozid [im Punjab 1984] […] [Dazu] hab ich vor ein, zwei Jahren auch öfters gepostet." (Sikh, 19, 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</si>
  <si>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(Sikh, 23, w)</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</si>
  <si>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(Sikh, 23, w)</t>
  </si>
  <si>
    <t>"Da zum Beispiel ist was Religiöses [@gurbani_n_quotes], das sind so Quotes, jeden Tag eine Quote [...] [Die sind] wahrscheinlich nicht aus Indien, glaub ich, weildie wirklich Religiösen, die solche Accounts führen, die sind meistens eher in England, oder Kanada tendenziell." (Sikh, 19, m)</t>
  </si>
  <si>
    <t>"[Ich] folg halt auch @basicsofsikhi. Da gibt es halt immer Updates, also einfach [wenn] sie ein Video hochladen […] über die Religion." (Sikh, 23, w)</t>
  </si>
  <si>
    <t>"Wenn ich mich grad nicht gut fühle, oder [...] wenn ich grad denk, ok jetzt brauch ich eine Auszeit, dann geh ich einfach in den [Gurdwara], setz mich hin, relaxe halt. Dann denk ich über gar nichts [nach] und ja es ist halt sehr entspannend für mich, wenn ich mal dort bin, allein." (Sikh, 20, w)</t>
  </si>
  <si>
    <t>"Wenn ich Fragen [habe] probiere ich es dann mal auf meine eigene Weise. Ich probiere [...] den Priester [den Sangat] oder meinen Lehrer zu fragen, oder halt auch manchmal meine Eltern, also meinen Papa, oder meine Geschwister. Also ich hab da schon viele Leute die sich auskennen." (Sikh, 20, 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</si>
  <si>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Muslimin ist." (Sikh, 20, w)</t>
  </si>
  <si>
    <t>"Seva ist so ein selfless service. […] Das ist halt das Prinzip von Seva, dass du was gibst, ohne was zu verlangen." (Sikh, 23, w)</t>
  </si>
  <si>
    <t>Bei uns in der Religion [ist es so,] dass man vor der Ehe keinen Freund haben darf. [Aber meine Freude haben gesagt] 'Nein, nein das ist ganz normal, [...] du kannst einen Freund haben, ganz normal mit denen ausgehen.' [...] Ich [habe] mir gedacht: 'Ok, ich leb ja auch in Wien, [...] wieso sollte das falsch sein, wenn das jeder macht?' Aber dann im Nachhinein hat ein paar mal mein Vater auch mit mir geredet, gesagt, nein das ist nicht so ok. (Sikh, 20, w)</t>
  </si>
  <si>
    <t>"Die Prinzipien der Sikh Religion [versuche ich] einfach in mein Leben mit einzureihen. Also zum Beispiel: Sikhs sollten kein Fleisch essen, weil sie […] Mitleid empfinden sollten" (Sikh, 23, w)</t>
  </si>
  <si>
    <t>"Im Guru Granth Sahib und im Guru Nanak [unseren heiligen Büchern steht], beziehungsweise hat unser erster Guru gesagt: 'Kastensystem no, no, no!'" (Sikh, 25, m)</t>
  </si>
  <si>
    <t>"Es gibt ja auch [den] Channel @basicsofsikhi dort hat der Typ, der Creator hat mich auch halt inspiriert, weil er hat auf Englisch alles leicht erklärt." (Sikh, 19, m)</t>
  </si>
  <si>
    <t>Allgemein achte ich auch drauf, [...] [dass man nichts absichtlich macht, was] man als Angehöriger dieser Religion [nicht machen sollte], weil im Endeffekt ist man nicht nur verantwortlich für sich selbst, sondern für eine ganze Religion. [...] Zum Beispiel auch im Bundesheer, [wobei] ich glaube, das hat fast jeder Sikh, dass er jetzt diesen Gedanken hat, dass ich jetzt quasi mehr repräsentiere, als nur mich selbst sozusagen. (Sikh, 19, m)</t>
  </si>
  <si>
    <t>"In Indien ist ja dieser Farmers-Protest der ist ja ganz groß und dann habe ich [um darauf aufmerksam zu machen] habe ich dann da Stories gepostet." (Sikh, 23, w)</t>
  </si>
  <si>
    <t>"[Dort] ist einfach sowas wie eine Allee. [Da gehe ich] einfach spazieren, also [es ist] echt entspannt hier. Hier gehe ich gerne spazieren und weiters sehr gerne bei also Handelskai. Ich liebe es an der Donau zu spazieren, gefällt mir auch sehr." (Sikh, 21, m)</t>
  </si>
  <si>
    <t>"Ich hab mit Gatka begonnen, also das ist die indische Kampfkunst. Das hat mein Leben, mein sportliches Leben, würd ich sagen, ziemlich geprägt, bzw. verändert und auch als ich mit Cricket begonnen habe." (Sikh, 21, m)</t>
  </si>
  <si>
    <t>"Ich hab mir halt die Messe angeschaut nach dem Anschlag [am 2. November 2020 in Wien], also eh die im Stephansdom. Da waren auch einige Sikhs vertreten, die ich auch kannte, also aus der Gemeinde, die habe ich mir angeschaut." (Sikh, 25, m)</t>
  </si>
  <si>
    <t>"Sikhs sollten kein Fleisch essen, weil sie [...] Mitleid empfinden sollten.[...] gegenüber den Tieren." (Sikh, 23, w)</t>
  </si>
  <si>
    <t>"Als ich im Kindergarten war hatte ich keinen [Turban], in der Volksschule glaub ich, Anfang Volksschule, Anfang Volksschule war das circa, [als ich begonnen habe Turban zu tragen]." (Sikh, 25, m)</t>
  </si>
  <si>
    <t>"Bei uns ist das so, dass wir unseren Kopf bedecken [aus] Respekt vor Gott. Weil wir in unserer Religion sehen das so, dass Gott überall ist und so wie die Deutschen den Hut abnehmen [aus] Respekt, ist das bei uns so, dass wir den Kopf bedecken." (Sikh, 20, w)</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</si>
  <si>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(Sikh, 21, m)</t>
  </si>
  <si>
    <t>"Da war ich auch bei einigen NGO´s [etwa] bei der Deserteurs- und Flüchtlingsberatung, bei der frida, bei der Rosa Lila Pink Villa war ich ein paar Mal dolmetschen. Also gedolmetscht  hab ich halt viel für Leuten aus Indien, Pakistan, Nepal, Sri Lanka, Afghanistan." (Sikh, 25, m)</t>
  </si>
  <si>
    <t>"[Beim Turban-Day geht es] einfach nur darum ein bisschen Awareness zu machen, dass es Sikhs gibt und das der Turban an sich nichts Schlimmes ist und einfach mal die Angst zu nehmen, genau." (Sikh, 23, w)</t>
  </si>
  <si>
    <t>"Ich hab [mich] eher mit den Religionen [von Personen] zu tun gehabt, mit denen ich in Kontakt war und die etwas religiöser waren." (Sikh, 19, m)</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</si>
  <si>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(Sikh, 21, 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</si>
  <si>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(Sikh, 19, m)</t>
  </si>
  <si>
    <t>"In Wien da geht's ziemlich gut, also ich hatte noch nie irgendwelche Probleme, oder hab von irgendwelchen Problemen gehört. Ich denke, das ist eher kulturell behaftet diese Probleme die es überhaupt gibt so [zwischen Personen unterschiedlicher Religionen]." (Sikh, 19, m)</t>
  </si>
  <si>
    <t>"In Wien [gab es mal] einen Turban-Tag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(Sikh, 20, w)</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</si>
  <si>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(Sikh, 21, m)</t>
  </si>
  <si>
    <t>"Diese Persönlichkeit Gottes [ist] ein totaler Ankerpunkt. Also ich hab Religion vor mir zerlegen können, [...] das Phänomen von emotionalen Gefühlen im Glauben zerlegen können, aber irgendwas war für mich immer da, dass ich sag 'Aber da ist wer.' [... Das] habe ich kennengelernt und liebe ich und will auch diese Beziehung haben. Und für mich hat sich [... das] als christlicher Gott herausgestellt. [...] als der Glaube an Jesus und [...] den heiligen Geist." (katholisch, 22, w)</t>
  </si>
  <si>
    <t>"@butchware, das ist wieder ein Professor wieder aus den USA, der über Black Muslims spricht und für sie spricht, über sie spricht und auch lectures über Black Muslimness hält, was ich sehr, sehr wichtig finde, also für die Diversität auch im Islam." (muslimisch, 21, w)</t>
  </si>
  <si>
    <t>"Ich finde, also ich bin halt eine Person, die jetzt nicht unbedingt sagt, du bist halt nur eine gläubige oder religiöse Person, wenn du die fünf Säulen des Islams zum Beispiel befolgst, wie zum Beispiel das Gebet, oder das Fasten und so weiter." (muslimisch, 23, w)</t>
  </si>
  <si>
    <t>"Wo ich gerne hinfahre ist der Kosovo, wobei es halt sehr schwierig für Serben ist zur Zeit dorthin zu fahren, wegen der derzeitigen albanischen Regierung und so weiter. Aber da gibt es so viele Klöster, und das ist religiös so ein Schatz, also da würde ich gerne mal so eine Tour machen." (chr. orthodox, 18, w)</t>
  </si>
  <si>
    <t>"Meine Oma hat, als ich vierzehn, fünfzehn Jahre alt war, wars halt eben kurz davor, dass ich halt eben so einen Blödsinn mach, und meine Oma hat mich quasi da mehr oder weniger rausgezogen. Die hat gesagt: 'Geh ins Kloster, bleib dort mal eine Zeit lang.'" (chr. orthodox, 24, 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</si>
  <si>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(jüdisch, 26, w)</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</si>
  <si>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(alevitisch, 23, m)</t>
  </si>
  <si>
    <t>"Also vom Kopftuch her habe ich schon negative Sachen gehört auch in der Schule, weil ich war eigentlich Klassensprecherin und da haben mich einige Lehrer eben angesprochen, 'Ja wie geht das überhaupt, dass du Klassensprecherin gewählt worden bist mit dem Kopftuch?'" (muslimisch, 21, w)</t>
  </si>
  <si>
    <t>"Das Museumsquartier, da habe ich auch schon sehr viele schöne Momente gehabt. Ich lieb´s in die Museen zu gehen, also allgemein so Kunsthistorisches, Museumsquartier, Mumok, Leopoldmuseum, oder einfach nur da beim Museumsquartier chillen mit Freunden oder Freundinnen." (jüdisch, 21, w)</t>
  </si>
  <si>
    <t>"Die Freunde, die ich jetzt habe denen geht´s halt [...] teilweise jetzt nicht sehr gut wegen der Pandemie. [...] [Er war] die ganze Zeit zu Hause und er sieht immer die Snapchat Memories von früher wie es damals war in der Schulzeit. [...] [Er ist jetzt] depressiv, er geht in diese Richtung." (Sikh, 19, m)</t>
  </si>
  <si>
    <t>"Das war ein cooles Projekt. [...] Mein Rabbiner hat die Shabbat-Melachot, also die Shabbat-Gesetze, wir haben 39 Gesetze zu Shabbat, was darf man, was darf man nicht, [als Buch herausgebracht]." (jüdisch, 26,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</si>
  <si>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(muslimisch, 21, w)</t>
  </si>
  <si>
    <t>"Religionsunterricht war eh witzig. [...] In der ersten Klasse [waren wir] acht oder zehn Leute, in der zweiten sechs, in der dritten vier. Also es ist rapide gesunken immer." (evangelisch, 17, w)</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</si>
  <si>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(alevitisch, 19, w)</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</si>
  <si>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(katholisch, 20, w)</t>
  </si>
  <si>
    <t>"Ich setz mich halt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</si>
  <si>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"Das ist unser Semah, der Tanz, also der Gebetstanz, den wir bei jedem Cem vorführen. " (alevitisch, 23, m)</t>
  </si>
  <si>
    <t>"Unser Lehrer macht auch [...] Ein-Wochen-Camps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(Sikh, 21, m)</t>
  </si>
  <si>
    <t>"Man würde meinen, dass ich jetzt sehr stark religiös bin. Ich hab jetzt das Karha, das hat quasi fast jeder Inder sogar, nicht nur die Sikhs. Ich hab auch einen Turban, ich hab auch den Bart nicht geschnitten. [...] Man würde meinen, dass ich jetzt ultra religiös wär, aber so ist das nicht eigentlich." (Sikh, 25, m)</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</si>
  <si>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(Sikh, 19, m)</t>
  </si>
  <si>
    <t>"Vaisakhi [ist eines unserer religiösen Feste,] da bin ich auch immer zu Hause, also das versuch ich alles mitzumachen mit meinen Eltern, ja. [...] Das ist ja auch immer schön, wenn die Familie mal zusammen ist." (Sikh, 25, m)</t>
  </si>
  <si>
    <t>[zeigt den Instagram-Account @novritsch] "Airsoft, was ich eine Zeit lang gemacht habe [...], aber nicht mehr machen darf. [...] Mein geistiger Papa hat´s verboten. Du spielst im Prinzip Krieg, nichts anderes. Ja, [das] sollte man nicht, obwohl ich auch relativ gut drin bin." (chr. orthodox, 24, m)</t>
  </si>
  <si>
    <t>"Die Meisten sprechen von irgendwelchen Problemen zwischen den religiösen Gruppen [innerhalb der Orthodoxie], aber da sind wir dann wieder bei dem Punkt Nationalität und orthodoxer Glauben. Der Nationalismus ist das Problem." (chr. orthodox, 24, m)</t>
  </si>
  <si>
    <t>"Innerhalb der orthodoxen Kirche [sehe ich mich bei] der serbisch-orthodoxen Kirche, aber wenn ich jetzt noch eine dazu nehmen müsste, dann wäre das vielleicht noch die griechisch-orthodoxe, weil ich mich damit auch am meisten irgendwie identifizieren kann, [weil] wir immer wieder nach Griechenland gefahren sind, also war ich in sehr vielen Klöstern dort, und bei sehr vielen Gottesdiensten. [Auch] die Traditionen in Griechenland sind mir sehr bekannt." (chr. orthodox, 18, w)</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</si>
  <si>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</si>
  <si>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"Letztes Jahr war ich zwei Mal in Griechenland, für jeweils fünf Tage. Da, du schläfst im Kloster. [...] Ich hab dort summa summarum elf Kloster besucht pro Griechenlandaufenthalt und man ist dort sehr viel mit den Vätern im Gespräch und generell die Aura. Du bist halt, du gehst dort halt eben hin und bekommst Gänsehaut, das kann man in Worten nicht beschreiben, da muss man halt eben selber dort gewesen sein." (chr. orthodox, 24, m)</t>
  </si>
  <si>
    <t>"Zum Beispiel Sex vor der Ehe ist ein Thema, das heute, wo Leute nicht mit zwölf Jahren zwangsverheiratet werden in Europa, sondern halt irgendwann mal mit 25 vielleicht einmal die Liebe ihres Lebens finden. [Heute] ist es nicht mehr anwendbar. Das ist ein extrem unreflektierter Umgang mit religiösem Glauben, der sich sehr, sehr stark auf den Katechismus stützt und Glaubenslehrern vertritt, die teilweise schon im ersten Vatikanum als altmodisch angesehen worden sind" (katholisch, 22, nb)</t>
  </si>
  <si>
    <t>"Man würd halt gern teilweise evangelisieren und so sagen: 'Du brauchst das, weil ich weiß, dass es dir gut tut.' Aber,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(katholisch, 24, w)</t>
  </si>
  <si>
    <t>"Dann kam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Ich möchte schon, dass Gott stolz ist Menschen auf die Erde gebracht zu haben und auf keinen Fall ein Mensch sein wo er sagt: 'Mist!'" (evangelisch, 22, w)</t>
  </si>
  <si>
    <t>I: "Black Lives Matter"</t>
  </si>
  <si>
    <t>I: "fasten-teilen-helfen"</t>
  </si>
  <si>
    <t>I: Gottesdienstatmosphäre</t>
  </si>
  <si>
    <t>I: Religionsaustritt</t>
  </si>
  <si>
    <t>I: Wichtiges online teilen</t>
  </si>
  <si>
    <t>I: social media bewusst nutzen</t>
  </si>
  <si>
    <t xml:space="preserve">ich (.) sag ich vertrete einen (.) für mich persönlich sehr (.) ehm (.) durchaus auch christlich katholischen Glauben ehm (.) und es gibt bestimmte Werte an denen ich auch dann auch durch aus häng aber wo ich sag, ich habe kein Problem damit (.) ehm  (.) zu hinterfragen, und auch die Erfahrungen anderer einfach mal ernstzunehmend, weil ich weißt, wie's ich erlebt hab und ich denke ma (.) (IV1 Mhm) dann haben andere Leute was anderes  erlebt </t>
  </si>
  <si>
    <t>"Ich sage, ich vertrete für mich persönlich einen durchaus auch christlich katholischen Glauben und es gibt bestimmte Werte an denen ich dann auch durchaus häng, aber wo ich sag, ich habe kein Problem damit zu hinterfragen, und auch die Erfahrungen anderer einfach mal ernstzunehmen, weil ich weiß, wie ich's erlebt hab." (katholisch, 22, w)</t>
  </si>
  <si>
    <t>I: Katholisch-Sein</t>
  </si>
  <si>
    <t>I: Discipleship Training School</t>
  </si>
  <si>
    <t>I: religiöse Feiern</t>
  </si>
  <si>
    <t xml:space="preserve"> ○ </t>
  </si>
  <si>
    <t>I: Entfremdung von rel. Gemeinschaft</t>
  </si>
  <si>
    <t>I: Essen in rel. Gemeinschaft</t>
  </si>
  <si>
    <t>"Also den ersten Schritt müssen natürlich die Eltern machen, dass das Kind halt eben in die Kirche geht, dass das Kind halt eben weiß, was das alles ist, aber den Rest übernimmt die Kirche." (chr. orthodox, 24, m)</t>
  </si>
  <si>
    <t>"Mir hat dieses 'einfach nachmachen', also meine Eltern haben es gemacht, ich habe es gemacht, mein Umfeld macht es. Das Kopftuch, sie tragen es, ich trage es jetzt. Aber dann nach 20 habe ich dann viel mehr selbst verstanden, wozu was dient und habe es dann auch wirklich freiwillig gemacht." (muslimisch, 23, w)</t>
  </si>
  <si>
    <t>I: Familie als rel. Informationsquelle</t>
  </si>
  <si>
    <t>I: fehlendes rel. Wissen</t>
  </si>
  <si>
    <t>I: Peers als rel. Informationsquelle</t>
  </si>
  <si>
    <t>I: Freund*innen treffen</t>
  </si>
  <si>
    <t>I: Glaube ist Entscheidung</t>
  </si>
  <si>
    <t>I: Goldener Tempel</t>
  </si>
  <si>
    <t>"Also in Indien, würd ich sagen, ist das der wichtigste Ort fürs religiöse Leben, der goldene Tempel." (Sikh, 21, m)</t>
  </si>
  <si>
    <t>"Das war so eine sehr hoch anerkannte Person. Vom golden temple sind die damals gekommen […] dann haben wir halt ein Video, also mein Vater hat ein Video gemacht, dann habe ich einfach das Video gepostet." (Sikh, 20, w)</t>
  </si>
  <si>
    <t>I: Nachrichten</t>
  </si>
  <si>
    <t>I: rel. Informationsquellen</t>
  </si>
  <si>
    <t>I: Inspirierende rel. Person</t>
  </si>
  <si>
    <t>"In der Bibel gibt es eine Stelle, irgendwo im ersten Johannesbrief, ich weiß jetzt nicht so genau, jedenfalls steht da drinnen: "Gott ist die Liebe". Und das ist die einzige Stelle, wo wirklich geschrieben wird Gott ist das, das, das [...] Und ich glaub' das ist etwas, was alle Religionen beisammen haben." (katholisch, 22, nb)</t>
  </si>
  <si>
    <t>I: rel. Gemeinsamkeiten</t>
  </si>
  <si>
    <t>I: Kirchenslawisch</t>
  </si>
  <si>
    <t>I: Kreuzberg Kollel</t>
  </si>
  <si>
    <t>I: Alevitischer Verein</t>
  </si>
  <si>
    <t>I: Kritik an rel. Institutionen</t>
  </si>
  <si>
    <t>"Ich unterscheide jetzt zwischen seriösen und unseriösen Quellen. Ich muss sagen in der Zeit wo diese ungesunde Phase war, habe ich sehr unseriösen Quellen schnell mal vertraut, weil ich sehr geprägt war von diesem Angstgefühl [...] Ich bin mal lieber übervorsichtig und ich glaub mal schnell lieber was bevor‘s dann doch falsch ist. Und da hab ich halt ur ur strange [gedacht]." (katholisch, 22, w)</t>
  </si>
  <si>
    <t>I: kritischer Umgang mit rel. Informationsquellen</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</si>
  <si>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(muslimisch, 22, m)</t>
  </si>
  <si>
    <t>"Es gibt [Internetquellen], wo ich mir denke, ok das entspricht nicht meiner Sichtweise und ich glaube nicht, dass es der Sichtweise der Kirche entspricht. In solchen Fällen rede ich auch mal mit meinem Vater, dann sag ich so: 'Ja schau mal was da ist, also stimmt das? Stimmt das nicht?' Und wenn es halt aus mehreren Quellen halt nicht stimmt, oder bestätigt wird, dass es halt eine Lüge ist, dann mag ich es nicht solchen Kontos dann weiter zu folgen." (chr. orthodox, 18, w)</t>
  </si>
  <si>
    <t>I: kritischer Umgang mit Internetquellen</t>
  </si>
  <si>
    <t>I: jugendliche Lebenswelten</t>
  </si>
  <si>
    <t>I: digitale Religionsangebote fehlen</t>
  </si>
  <si>
    <t>I: Mitarbeit in rel. Jugendgruppe</t>
  </si>
  <si>
    <t>I: Nonne/Mönch</t>
  </si>
  <si>
    <t>I: Musik (Gottesdienst)</t>
  </si>
  <si>
    <t>I: Gottesdienst online</t>
  </si>
  <si>
    <t>I: rel. Adaptierungsprozesse</t>
  </si>
  <si>
    <t>I: Religionsgemeinschaft als Begegnungsort</t>
  </si>
  <si>
    <t>I: Religionsunterricht (Schule)</t>
  </si>
  <si>
    <t>I: Religionsunterricht (Gemeinde)</t>
  </si>
  <si>
    <t>I: Gelehrte als rel. Informationsquellen</t>
  </si>
  <si>
    <t>I: religiöse Privatschule</t>
  </si>
  <si>
    <t>I: religiöse Bezugsperson</t>
  </si>
  <si>
    <t>I: religiöse Autorität</t>
  </si>
  <si>
    <t>I: rel. Jugendausflüge/Reisen</t>
  </si>
  <si>
    <t>I: repräsentatives rel. Bauwerk</t>
  </si>
  <si>
    <t>I: religiöse Texte lesen</t>
  </si>
  <si>
    <t>I: religiöses Aufwachsen</t>
  </si>
  <si>
    <t>"Instagram geht bei den [Orthodox-]Religiösen [nicht], also das wird gemieden. Generell wird social media nicht sehr akzeptiert und deswegen gibts einfach viel mehr [jüdisch-orthodoxe] Inhalte auf YouTube." (jüdisch, 18, m)</t>
  </si>
  <si>
    <t>"Bei social media Freunden würde ich jetzt sagen, also es ist unterschiedlich. Es gibt auch Aleviten, Christen, Juden und Sunniten, denen ich folge und meistens gibt es halt so private Sachen, die gepostet werden oder, zum Beispiel an bestimmten Tagen gibt es auch schon so religiöse Sachen, die gepostet werden." (alevitisch, 19, w)</t>
  </si>
  <si>
    <t>"Für unser Jugendzentrum haben wir auch einen social media Account auf Facebook, da sprechen wir eher die Eltern an, das ist eher die ältere Generation [...] und auf Instagram sprechen wir Jugendliche an und bald haben wir auch einen TikTok Account und, ja, ist cool." (jüdisch, 26, w)</t>
  </si>
  <si>
    <t>"Ich versuche [social media] meist zu vermeiden, weil [es] ein bisschen so Zeitverschwender sind und ich versuch mich auf das Lernen zu konzentrieren. Aber, ja ich kann das halt nicht so gut im meinen Alltag." (chr. orthodox, 21, w)</t>
  </si>
  <si>
    <t>I: heiliger Ort</t>
  </si>
  <si>
    <t>I: social media frisst Zeit</t>
  </si>
  <si>
    <t>"Ich war bei der Pride und bin mitgegangen in der Gruppe Religions for Equality." (evangelisch, 22, w)</t>
  </si>
  <si>
    <t>I: Kontakt halten (online)</t>
  </si>
  <si>
    <t>I: Vorbehalte zu Religion online</t>
  </si>
  <si>
    <t>"Also in Wien seh ich das so, [...] dass jede Religion [eine] Gemeinschaft hat und [sich die Leute da drin aufhalten] und es deswegen  nicht zu Problemen kommt oder sowas. Also es ist friedlich, [...] weil man sich nicht so vermischt halt einfach." (muslimisch, 21, m)</t>
  </si>
  <si>
    <t>I: gutes rel. Zusammenleben</t>
  </si>
  <si>
    <t>I: schlechtes rel. Zusammenleben</t>
  </si>
  <si>
    <t>I: Kontakt mit nicht-Gläubigen</t>
  </si>
  <si>
    <t>"Wenn ich sage, ich engagiere mich in der Kirche, dann schauen mich alle komisch an, weil einfach das Thema Religion in der Jugend heutzutage auch ein ziemlich negatives ist." (evangelisch, 21, m)</t>
  </si>
  <si>
    <t>I: interreligiöse Begegnungen</t>
  </si>
  <si>
    <t>I: Wohnort (Familie)</t>
  </si>
  <si>
    <t>I: Wohnort (Freund*innen)</t>
  </si>
  <si>
    <t>"2017 waren wir in Amsterdam wegen einer Gatka Competition." (Sikh, 21, m)</t>
  </si>
  <si>
    <t>"Auch in den Predigten von dem Priester [in der Kirche, zu der ich gerne hingehe, spiegelt sich ein] philosophischer Aspekt wieder, wo ich sag, der trifft da wirklich auf die Erlebnisrealität von jungen Leuten [zu]. [...] Ich [lern] auch solche Sachen wie: Wie lässt sich mein Glauben vereinbaren mit dem, den vielleicht meine Freunde haben, mit dem was ich in der Uni sehe, wie geh ich damit um?" (katholisch, 22, w)</t>
  </si>
  <si>
    <t>"[In der Pfarre, in der ich zuletzt war gibt es] jetzt einen neuen Kaplan, oder Jungpfarrer glaub ich ist der schon mittlerweile. Der ist wieder sehr, sehr konservativ, da weiß ich noch nicht, was ich davon halten soll." (katholisch, 22, nb)</t>
  </si>
  <si>
    <t>"Die Misrachi, das ist so eine sehr zionistische Bewegung. […] [Bnei Akiva wird] auch von denen gesponsert [und] es gibt auch eine Misrachi Synagoge in Wien." (jüdisch, 18, m)</t>
  </si>
  <si>
    <t>"Ich reposte Sachen für die Bnei Akiva einfach, weil ich die Kinder quasi motivieren will quasi mitzumachen." (jüdisch, 18, m)</t>
  </si>
  <si>
    <t>"Ja, also ich hab viele Freunde in Israel die ich auf Reisen kennengelernt hab, also mit der Bnei Akiva. [Mit] denen halt ich auch hauptsächlich auf Instagram Kontakt." (jüdisch, 18, m)</t>
  </si>
  <si>
    <t>"Es gibt zum Beispiel den Stadttempel der ist mir aber zu modern, dann gibts die Misrachi das ist die von der Bnei Akiva von der ich dir vorher erzählt hab. Da geh ich eigentlich Letzens auch öfters hin, aber ich kenn die Leute dort nicht so gut. [In der anderen Synagoge] kenn ich die Leute sehr gut, also deswegen mag ich‘s dort hinzugehen." (jüdisch, 18, m)</t>
  </si>
  <si>
    <t>"Es gibt zum Beispiel den Stadttempel der ist mir aber zu modern, dann gibts die Misrachi das ist die von der Bnei Akiva von der ich dir vorher erzählt hab, das ist by the way auch beim Judenplatz. Da geh ich eigentlich Letzens auch öfters hin aber ich kenn die Leute dort nicht so gut, und da kenn ich die Leute sehr gut, also deswegen mag ich‘s dort hinzugehen." (jüdisch, 18, m)</t>
  </si>
  <si>
    <t>"Israel ist ur wichtig [für mich], weil also ich bin sehr zionistisch. Also auch die Bnei Akiva ist sehr zionistisch und weil ich dort Familie hab und ich bin auch israelischer Staatsbürger etc. etc., also ich hab ur viel Familie dort." (jüdisch, 18, m)</t>
  </si>
  <si>
    <t>I: Bnei Akiva</t>
  </si>
  <si>
    <t>"Israel ist ur wichtig, weil also ich bin sehr zionistisch, also auch die Bnei Akiva ist sehr zionistisch und weil ich dort Familie hab und auch israelischer Staatsbürger bin etc. etc., also ich hab ur viel Familie dort." (jüdisch, 18, m)</t>
  </si>
  <si>
    <t>"Die [Jugendlichen], die uns besuchen, gehen in alle Synagogen. Aber die Bnei Akiva selbst ist eine Organisation der Misrachi, das ist so eine sehr zionistische Bewegung, und ja wir werden auch von denen gesponsert und alles." (jüdisch, 18, m)</t>
  </si>
  <si>
    <t>"Es gibt zum Beispiel den Stadttempel, der ist mir aber zu modern. Dann gibt's die Misrachi, das ist die von der Bnei Akiva. Da geh ich eigentlich letzens auch öfters hin, aber ich kenn die Leute dort nicht so gut. Und [beim Stiebl] kenn ich die Leute sehr gut, also deswegen mag ich‘s dort hinzugehen." (jüdisch, 18, m)</t>
  </si>
  <si>
    <t>"[Ich war in Angola] und mittlerweile spreche ich auch etwas Portugiesisch." (03-kath-w)</t>
  </si>
  <si>
    <t>"Das ist eine Seite die arabische Sachen zeigt, auch auf Arabisch schreibt und dann die Übersetzung auf Englisch anzeigt. So lern ich auch auf Arabisch Sachen die, ich zum Beispiel nicht kenne [und kann] mein arabisches Vokabular halt vergrößern." (20, muslimisch, m)</t>
  </si>
  <si>
    <t xml:space="preserve"> "Als Kind hab ich samstags immer die Moschee besucht, um den Koran zu lernen, das Alphabet, die arabische Sprache kennen zu lernen." (muslimisch, 23, w)</t>
  </si>
  <si>
    <t>"[@imamomarsuleiman] dem folge ich seit Ewigkeiten. Das ist ein Sheikh, das ist so ein Islamgelehrter sozusagen. Ein Imam und ich finde ihn halt voll sympathisch und der hat dann auch so Zitate, die dich aufheitern, die dich auch informieren, und ich find seine Art und seinen Zugang zu Religion ganz, ja, vielschichtig, ganz interessant und da lern ich immer was von ihm. Er ist englischsprachig, aber woher er kommt, weiß ich nicht." (muslimisch, 23, w)</t>
  </si>
  <si>
    <t>"Das ist so wichtig gewesen vor allem für meinen Opa. Er hatte immer die große Angst, dass wir nie bosnisch- also montenegrinisch sprechen werden. Deswegen sind wir eigentlich zweisprachig aufgewachsen." (muslimisch, 26, w)</t>
  </si>
  <si>
    <t>"So sehr ich Österreich liebe, liebe ich Serbien genauso. Weil ich einfach dort meine Religion habe, die dort sozusagen die Hauptreligion ist, dann einfach meine Kultur alles ist dort. Meine Muttersprache ist natürlich auch Serbisch." (chr. orthodox, 16, m)</t>
  </si>
  <si>
    <t>"Das mag ich auch. Das sind quasi so unterschiedliche Posts, aus religiösen Büchern. […] Ja, die sind alle auf Serbisch." (chr. orthodox, 18, w)</t>
  </si>
  <si>
    <t>"In Serbien habe ich Französisch in der Schule gelernt und erst, wie wir umgezogen sind habe ich mich für paar Deutschkurse angemeldet und dann von Null an quasi angefangen Deutsch zu lernen." (chr. orthodox, 18, w)</t>
  </si>
  <si>
    <t>"Ich glaube, es gibt beides, englische und deutsche Gottesdienste. Beim ICF waren wir bisher bei den deutschen. Einmal waren wir bei einem, der war zweisprachig also da hat einer in Englisch geredet und der andere hat auf Deutsch übersetzt." (katholisch, 20, w)</t>
  </si>
  <si>
    <t>"[Der Sikh Discord Channel] ist eher auf Englisch, weil Leute halt von der ganzen Welt drinnen sind. [Aber] wenn einer aus Deutschland drinnen und wenn wir nur zu zweit sind, dann können wir auch auf Deutsch reden, oder wenn nur Leute drinnen sind die Punjabi verstehen, dann reden wir auch manchmal nur Punjabi. Aber es gibt im Discord Channel Leute, die kein Punjabi können und dann wird eben hauptsächlich auf Englisch kommuniziert." (Sikh, 20, w)</t>
  </si>
  <si>
    <t>"Ich kann auf Punjabi auch lesen. [...] Ich habe Punjabi von meinen Eltern gelernt,  und es gab auch in der Kirche [Gurdwara] damals, jeden Samstag so eine Einheit, eine Stunde oder zwei Stunden, wo dann die Kinder herkommen konnten, und die Schrift lesen und schreiben lernen konnten." (Sikh, 20, w)</t>
  </si>
  <si>
    <t>"Also ich hab auf jeden Fall Tandem Partner hatte auch früher französische Tandem Partner, aber meistens nicht Leute aus Frankreich sondern aus Marokko oder Tunesien und das waren dann halt eher Muslime und mein bester Freund aus Togo, der war mich auch mal besuchen und so, und der ist halt auch Muslim. Das ist so meine wichtigste quasi Bezugsperson." (katholisch, 26, w)</t>
  </si>
  <si>
    <t>"Ich kann Serbokrotatisch, lerne jetzt aber Griechisch und Russisch, weil es erstens coole Sprachen sind und speziell auch für den orthodoxen Glauben eigentlich von fundamentaler Bedeutung sind." (chr. orthodox, 24, m)</t>
  </si>
  <si>
    <t>"Ich spreche auch Hebräisch. Das habe ich in der jüdischen Schule gelernt und dann ein Jahr in Israel gelebt." (jüdisch, 25, m)</t>
  </si>
  <si>
    <t>"Ich spreche Hebräisch und ich folge zum Beispiel auch [@hebrewmemes] so einer hebräischen Memeseite." (jüdisch, 18, m)</t>
  </si>
  <si>
    <t>"Ich habe auch als Dolmetscher in der Rechtsberatung und bei der Bundesagentur für Geflüchtete gearbeitet, für Punjabi, Hindi und Urdu." (Sikh, 21, m)</t>
  </si>
  <si>
    <t>"Ich habe [@gurbani.quotes_] abonniert einfach mal um die Quote zu lesen, weil es ist da auch immer auf Englisch übersetzt da fällt es mir leichter zu verstehen um was es da geht. Es geht auch darum so einen positiven Einfluss auf den Tag zu haben, wenn ich eh schon zehn Stunden vorm Handy sitze, dass da auch mal irgendwas gescheites kommt." (Sikh, 21, m)</t>
  </si>
  <si>
    <t>"Damals in der Türkei war's halt so dass es nicht erwünscht war, dass die Kurden kurdisch sprechen und mein Opa und meine Oma hatten auch wirklich sozusagen Angst um ihre Kinder, das heißt um selbst- um des Selbstschutz Willen, haben sie den Kindern erst gar nicht Kurdisch beigebracht." (alevitisch, 26, w)</t>
  </si>
  <si>
    <t>"In Amsterdam habe ich auch Niederlänidisch gelernt. Ich habe sehr viel Zeit hgehabt, de ich mit mir selbst irgendwie verbringen konnte. Das hat mir gut getan." (katholisch, 22, nb)</t>
  </si>
  <si>
    <t>"Erst konnte ich nur Rumänisch. In der Zwischenzeit, also als Kind schon habe ich dann auch Deutsch gelernt." (chr. Orthodox, 21, w)</t>
  </si>
  <si>
    <t>"Russisch verstehe ich, weil ich dort zwei Jahre war. Aber ich kann nicht so gut sprechen, weil wir waren in einem getrennten Internat von den russischen Mitschülern." (chr. orthodox, 21, w)</t>
  </si>
  <si>
    <t>"Ich wusste auch eigentlich gar nicht mehr, als mich meine Eltern gefragt haben ja was willst du eigentlich studieren, dann hab ich irgendwie so ohne irgendwie nachzudenken gesagt, ja, Religion und Spanisch. Ich hab mich in Bolivien in Gott verliebt und in diese Sprache, also möcht ich diese beiden Sachen irgendwie studieren. [...] Hier in Wien gibt da auch eine lateinamerikanische Messe die ich gern besuche." (katholisch, 23, w)</t>
  </si>
  <si>
    <t>"[@erkerlerinicsesi] ist halt eine türkische Seite, das ist auch eine Memeseite, also ich folge glaube ich drei, vier türkischen Memeseiten." (alevtitisch, 16, m)</t>
  </si>
  <si>
    <t>"Es war eine türkische Moschee. Es war eine coole Zeit, [...] aber es wurde [fast nur] Türkisch miteinander gesprochen und ich hab mich nie dazugehörig gefühlt, weil ich auch nichts gecheckt hab. [...] Mittlerweile gehe ich in die Moschee in der Alserstraße, eine jordanische, arabische, aber dort ist alles nur auf Arabisch. Irgendwie war Moschee für mich nie so ein Ort wo ich gesagt hab ich geh jeden Tag hin um mir religiöse Inhalte abzuholen" (muslimisch, 22, m)</t>
  </si>
  <si>
    <t>"Meine Eltern sind mit Zazaki aufgewachsen. Meine Mutter hat in der Schule Türkisch gelernt und Zuhause haben sie Zazaki gesprochen. [Aber mit uns Kindern nie.] Das bereut mein Vater auch. Das ist glaube ich sein größter-, also er bereut es immer, dass er mit uns nicht mit Zazaki angefange hat, sondern mit Türkisch." (alevtitisch, 16, m)</t>
  </si>
  <si>
    <t>"Das Soulfood Café ist etwas, was wir aus dem 12. heraus gestartet haben. Also wir haben uns gedacht eigentlich brauchen wir das im Alltag die ganze Zeit so  etwas was die Seele positiv oder schön herzeigt sag ich mal. Wir haben dann zum Beispiel was gemacht für Mädels, so eine Art Nachmittagstee, Kaffee. [...] Wir hatten zum Beispiel auch einmal eine Art, so Buchpräsentation von 'Mehr Kopf als Tuch' von Amani Abuzahra." (muslimisch, 26, w)</t>
  </si>
  <si>
    <t>I: mehrere Gebetshäuser besuchen</t>
  </si>
  <si>
    <t>"Ich spreche Russisch, weil ich komm aus der Großstadt, aus Charkiw und damals hat man in der Stadt Russisch gesprochen." (jüdisch, 23, m) [Anmerkung: Das Interview wurde im März 2021 vor dem russischen Überfall auf die Ukraine geführt.]</t>
  </si>
  <si>
    <t>"Genau [@thuglifeaustria], die sind auch nett, da schau ich mir zwar die Videos nie an, weil ich die ein bisschen zu dumm finde, aber die bringen doch ganz witzige politische Memes und so." (katholisch, 22, w)</t>
  </si>
  <si>
    <t>"@Never.again.right.now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(jüdisch, 23, m)</t>
  </si>
  <si>
    <t>"@truth_israel ist eine zionistische Organisation, aber halt, nein, es ist weniger eine Organisation, es ist mehr so Info-Geschichten, also so News über Israel und sowas." (jüdisch, 23, m)</t>
  </si>
  <si>
    <t>"[Auf dem Foto,] da waren wir mit der European Union of Jewish Students im Parlament." (jüdisch, 23, m)</t>
  </si>
  <si>
    <t>"Das Posting zeigt den Pater vor der Ikone der heiligen Neumärtyrer Österreichs und der Habsburger." (chr. orthodox, 24, m)</t>
  </si>
  <si>
    <t>"Das [Foto] war zum Beispiel bei der Pride. Das war dann online, weil die Pride nicht stattfinden konnte. Da hängen wir eine Flagge raus und wir hatten halt zufällig eine [...] und ja, ich hab mir einfach gedacht, das poste ich, weil ich find das nett und ich will auch irgendwie nach außen zeigen, dass ich das unterstützte, obwohl ich auch irgendwie Christin bin und so." (katholisch, 22, w)</t>
  </si>
  <si>
    <t>"[@keshet_de] ist eine LGBTQ Organisation in Deutschland, weiß nicht, ob sie eventuell planen nach Österreich zu kommen, aber das ist so basically, ich glaube, das ist eine der ersten modernen LGBTQ jüdischen Vereine, die es so gab. Hat auch ein Freund von mir mitgegründet." (jüdisch, 23, m)</t>
  </si>
  <si>
    <t>"@memeshiach ist eine Insta-Seite, da würd ich auch so draufgehen, weil es sind einfach grandiose jüdische Memes, die auch ein Freund von mir macht. Also es ist wahrscheinlich eine der beliebtesten jüdischen Memeseiten gerade." (jüdisch, 23, m)</t>
  </si>
  <si>
    <t>"[@baseberlin] posten halt auch so short Input-Gedanken zu einem Thora Abschnitt oder irgendeinen interessanten Gedanken zu Feminismus im Judentum, oder [einen] interessanten Gedankengang zu Nachhaltigkeit im Judentum, was weiß ich, also solche halt, so interessante Sachen." (jüdisch, 23,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</si>
</sst>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2" fillId="0" borderId="0" xfId="0" applyNumberFormat="1" applyFont="1" applyFill="1" applyBorder="1" applyAlignment="1" applyProtection="1">
      <alignment horizontal="center"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'Kode-Manager'!$I$2:$I$42</c15:sqref>
                  </c15:fullRef>
                </c:ext>
              </c:extLst>
              <c:f>('Kode-Manager'!$I$2:$I$9,'Kode-Manager'!$I$11:$I$42)</c:f>
              <c:numCache>
                <c:formatCode>General</c:formatCode>
                <c:ptCount val="40"/>
              </c:numCache>
            </c:numRef>
          </c:cat>
          <c:val>
            <c:numRef>
              <c:extLst>
                <c:ext xmlns:c15="http://schemas.microsoft.com/office/drawing/2012/chart" uri="{02D57815-91ED-43cb-92C2-25804820EDAC}">
                  <c15:fullRef>
                    <c15:sqref>'Kode-Manager'!$J$2:$J$42</c15:sqref>
                  </c15:fullRef>
                </c:ext>
              </c:extLst>
              <c:f>('Kode-Manager'!$J$2:$J$9,'Kode-Manager'!$J$11:$J$42)</c:f>
              <c:numCache>
                <c:formatCode>General</c:formatCode>
                <c:ptCount val="40"/>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1</c:v>
                </c:pt>
                <c:pt idx="1">
                  <c:v>0</c:v>
                </c:pt>
                <c:pt idx="2">
                  <c:v>0</c:v>
                </c:pt>
                <c:pt idx="3">
                  <c:v>2</c:v>
                </c:pt>
                <c:pt idx="4">
                  <c:v>0</c:v>
                </c:pt>
                <c:pt idx="5">
                  <c:v>0</c:v>
                </c:pt>
                <c:pt idx="6">
                  <c:v>0</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0</c:v>
                </c:pt>
                <c:pt idx="1">
                  <c:v>0</c:v>
                </c:pt>
                <c:pt idx="2">
                  <c:v>1</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8</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R_YouBeOn/Atlas/Kodel&#228;nge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Manager"/>
      <sheetName val="Info"/>
    </sheetNames>
    <sheetDataSet>
      <sheetData sheetId="0">
        <row r="177">
          <cell r="G177"/>
          <cell r="H177"/>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4"/>
  <sheetViews>
    <sheetView tabSelected="1" zoomScaleNormal="100" workbookViewId="0">
      <pane ySplit="1" topLeftCell="A86" activePane="bottomLeft" state="frozen"/>
      <selection pane="bottomLeft" activeCell="D87" sqref="D87"/>
    </sheetView>
  </sheetViews>
  <sheetFormatPr baseColWidth="10" defaultColWidth="8.6640625" defaultRowHeight="13.8" x14ac:dyDescent="0.25"/>
  <cols>
    <col min="1" max="1" width="3.5546875" style="5" customWidth="1"/>
    <col min="2" max="2" width="30.33203125" style="5" customWidth="1"/>
    <col min="3" max="3" width="54" style="5" bestFit="1" customWidth="1"/>
    <col min="4" max="5" width="50.5546875" style="5" customWidth="1"/>
    <col min="6" max="9" width="8.6640625" style="5"/>
    <col min="10" max="10" width="58.6640625" style="5" customWidth="1"/>
    <col min="11" max="11" width="51.33203125" style="5" customWidth="1"/>
    <col min="12" max="12" width="8.6640625" style="5"/>
    <col min="13" max="13" width="39.6640625" style="5" customWidth="1"/>
    <col min="14" max="16384" width="8.6640625" style="5"/>
  </cols>
  <sheetData>
    <row r="1" spans="1:11" x14ac:dyDescent="0.25">
      <c r="A1" s="2"/>
      <c r="B1" s="2" t="s">
        <v>0</v>
      </c>
      <c r="C1" s="2"/>
    </row>
    <row r="2" spans="1:11" ht="55.2" x14ac:dyDescent="0.25">
      <c r="A2" s="4" t="s">
        <v>1</v>
      </c>
      <c r="B2" s="2" t="s">
        <v>2</v>
      </c>
      <c r="C2" s="2" t="s">
        <v>514</v>
      </c>
      <c r="F2" s="5">
        <f t="shared" ref="F2:H3" si="0">LEN(C2)</f>
        <v>189</v>
      </c>
      <c r="G2" s="5">
        <f t="shared" si="0"/>
        <v>0</v>
      </c>
      <c r="H2" s="5">
        <f t="shared" si="0"/>
        <v>0</v>
      </c>
      <c r="K2" s="5">
        <f>COUNTIF(C:E, "*evan-*")</f>
        <v>0</v>
      </c>
    </row>
    <row r="3" spans="1:11" ht="55.2" x14ac:dyDescent="0.25">
      <c r="A3" s="4" t="s">
        <v>1</v>
      </c>
      <c r="B3" s="2" t="s">
        <v>3</v>
      </c>
      <c r="C3" s="2" t="s">
        <v>483</v>
      </c>
      <c r="F3" s="5">
        <f t="shared" si="0"/>
        <v>156</v>
      </c>
      <c r="G3" s="5">
        <f t="shared" si="0"/>
        <v>0</v>
      </c>
      <c r="H3" s="5">
        <f t="shared" si="0"/>
        <v>0</v>
      </c>
      <c r="K3" s="5">
        <f>COUNTIF(C:E, "*evan-*")</f>
        <v>0</v>
      </c>
    </row>
    <row r="4" spans="1:11" ht="96.6" x14ac:dyDescent="0.25">
      <c r="A4" s="4" t="s">
        <v>1</v>
      </c>
      <c r="B4" s="2" t="s">
        <v>1159</v>
      </c>
      <c r="C4" s="2" t="s">
        <v>641</v>
      </c>
      <c r="D4" s="2" t="s">
        <v>814</v>
      </c>
      <c r="F4" s="5">
        <f t="shared" ref="F4:F35" si="1">LEN(C4)</f>
        <v>168</v>
      </c>
      <c r="G4" s="5">
        <f t="shared" ref="G4" si="2">LEN(D4)</f>
        <v>299</v>
      </c>
      <c r="H4" s="5">
        <f t="shared" ref="H4" si="3">LEN(E4)</f>
        <v>0</v>
      </c>
      <c r="K4" s="5">
        <f>COUNTIF(C:E, "*evan-*")</f>
        <v>0</v>
      </c>
    </row>
    <row r="5" spans="1:11" ht="96.6" x14ac:dyDescent="0.25">
      <c r="A5" s="4" t="s">
        <v>1</v>
      </c>
      <c r="B5" s="2" t="s">
        <v>4</v>
      </c>
      <c r="C5" s="2" t="s">
        <v>498</v>
      </c>
      <c r="F5" s="5">
        <f t="shared" si="1"/>
        <v>331</v>
      </c>
      <c r="G5" s="5">
        <f t="shared" ref="G5:G50" si="4">LEN(D5)</f>
        <v>0</v>
      </c>
      <c r="H5" s="5">
        <f t="shared" ref="H5:H35" si="5">LEN(E5)</f>
        <v>0</v>
      </c>
      <c r="K5" s="5">
        <f>COUNTIF(C:E, "*evan-*")</f>
        <v>0</v>
      </c>
    </row>
    <row r="6" spans="1:11" ht="124.2" x14ac:dyDescent="0.25">
      <c r="A6" s="4" t="s">
        <v>1</v>
      </c>
      <c r="B6" s="2" t="s">
        <v>5</v>
      </c>
      <c r="C6" s="2" t="s">
        <v>499</v>
      </c>
      <c r="F6" s="5">
        <f t="shared" si="1"/>
        <v>475</v>
      </c>
      <c r="G6" s="5">
        <f t="shared" si="4"/>
        <v>0</v>
      </c>
      <c r="H6" s="5">
        <f t="shared" si="5"/>
        <v>0</v>
      </c>
      <c r="K6" s="5">
        <f>COUNTIF(C:E, "*evan-*")</f>
        <v>0</v>
      </c>
    </row>
    <row r="7" spans="1:11" ht="96.6" x14ac:dyDescent="0.25">
      <c r="A7" s="4" t="s">
        <v>1</v>
      </c>
      <c r="B7" s="2" t="s">
        <v>6</v>
      </c>
      <c r="C7" s="2" t="s">
        <v>426</v>
      </c>
      <c r="D7" s="5" t="s">
        <v>369</v>
      </c>
      <c r="F7" s="5">
        <f t="shared" si="1"/>
        <v>366</v>
      </c>
      <c r="G7" s="5">
        <f t="shared" si="4"/>
        <v>290</v>
      </c>
      <c r="H7" s="5">
        <f t="shared" si="5"/>
        <v>0</v>
      </c>
    </row>
    <row r="8" spans="1:11" ht="69" x14ac:dyDescent="0.25">
      <c r="A8" s="4" t="s">
        <v>1</v>
      </c>
      <c r="B8" s="2" t="s">
        <v>7</v>
      </c>
      <c r="C8" s="2" t="s">
        <v>461</v>
      </c>
      <c r="F8" s="5">
        <f t="shared" si="1"/>
        <v>234</v>
      </c>
      <c r="G8" s="5">
        <f t="shared" si="4"/>
        <v>0</v>
      </c>
      <c r="H8" s="5">
        <f t="shared" si="5"/>
        <v>0</v>
      </c>
    </row>
    <row r="9" spans="1:11" ht="69" x14ac:dyDescent="0.25">
      <c r="A9" s="4" t="s">
        <v>1</v>
      </c>
      <c r="B9" s="2" t="s">
        <v>1160</v>
      </c>
      <c r="C9" s="2" t="s">
        <v>696</v>
      </c>
      <c r="F9" s="5">
        <f t="shared" si="1"/>
        <v>261</v>
      </c>
      <c r="G9" s="5">
        <f t="shared" si="4"/>
        <v>0</v>
      </c>
      <c r="H9" s="5">
        <f t="shared" si="5"/>
        <v>0</v>
      </c>
    </row>
    <row r="10" spans="1:11" ht="41.4" x14ac:dyDescent="0.25">
      <c r="A10" s="4" t="s">
        <v>1</v>
      </c>
      <c r="B10" s="2" t="s">
        <v>8</v>
      </c>
      <c r="C10" s="2" t="s">
        <v>515</v>
      </c>
      <c r="F10" s="5">
        <f t="shared" si="1"/>
        <v>151</v>
      </c>
      <c r="G10" s="5">
        <f t="shared" si="4"/>
        <v>0</v>
      </c>
      <c r="H10" s="5">
        <f t="shared" si="5"/>
        <v>0</v>
      </c>
    </row>
    <row r="11" spans="1:11" ht="55.2" x14ac:dyDescent="0.25">
      <c r="A11" s="4" t="s">
        <v>1</v>
      </c>
      <c r="B11" s="2" t="s">
        <v>9</v>
      </c>
      <c r="C11" s="2" t="s">
        <v>382</v>
      </c>
      <c r="F11" s="5">
        <f t="shared" si="1"/>
        <v>186</v>
      </c>
      <c r="G11" s="5">
        <f t="shared" si="4"/>
        <v>0</v>
      </c>
      <c r="H11" s="5">
        <f t="shared" si="5"/>
        <v>0</v>
      </c>
    </row>
    <row r="12" spans="1:11" ht="124.2" x14ac:dyDescent="0.25">
      <c r="A12" s="4" t="s">
        <v>1</v>
      </c>
      <c r="B12" s="2" t="s">
        <v>10</v>
      </c>
      <c r="C12" s="2" t="s">
        <v>427</v>
      </c>
      <c r="F12" s="5">
        <f t="shared" si="1"/>
        <v>490</v>
      </c>
      <c r="G12" s="5">
        <f t="shared" si="4"/>
        <v>0</v>
      </c>
      <c r="H12" s="5">
        <f t="shared" si="5"/>
        <v>0</v>
      </c>
    </row>
    <row r="13" spans="1:11" ht="124.2" x14ac:dyDescent="0.25">
      <c r="A13" s="4" t="s">
        <v>1</v>
      </c>
      <c r="B13" s="2" t="s">
        <v>11</v>
      </c>
      <c r="C13" s="2" t="s">
        <v>500</v>
      </c>
      <c r="D13" s="5" t="s">
        <v>462</v>
      </c>
      <c r="F13" s="5">
        <f t="shared" si="1"/>
        <v>454</v>
      </c>
      <c r="G13" s="5">
        <f t="shared" si="4"/>
        <v>404</v>
      </c>
      <c r="H13" s="5">
        <f t="shared" si="5"/>
        <v>0</v>
      </c>
    </row>
    <row r="14" spans="1:11" ht="96.6" x14ac:dyDescent="0.25">
      <c r="A14" s="4" t="s">
        <v>1</v>
      </c>
      <c r="B14" s="2" t="s">
        <v>12</v>
      </c>
      <c r="C14" s="2" t="s">
        <v>592</v>
      </c>
      <c r="F14" s="5">
        <f t="shared" si="1"/>
        <v>320</v>
      </c>
      <c r="G14" s="5">
        <f t="shared" si="4"/>
        <v>0</v>
      </c>
      <c r="H14" s="5">
        <f t="shared" si="5"/>
        <v>0</v>
      </c>
    </row>
    <row r="15" spans="1:11" ht="124.2" x14ac:dyDescent="0.25">
      <c r="A15" s="4" t="s">
        <v>1</v>
      </c>
      <c r="B15" s="2" t="s">
        <v>13</v>
      </c>
      <c r="C15" s="2" t="s">
        <v>745</v>
      </c>
      <c r="D15" s="5" t="s">
        <v>815</v>
      </c>
      <c r="F15" s="5">
        <f t="shared" si="1"/>
        <v>228</v>
      </c>
      <c r="G15" s="5">
        <f t="shared" si="4"/>
        <v>460</v>
      </c>
      <c r="H15" s="5">
        <f t="shared" si="5"/>
        <v>0</v>
      </c>
    </row>
    <row r="16" spans="1:11" ht="124.2" x14ac:dyDescent="0.25">
      <c r="A16" s="4" t="s">
        <v>1</v>
      </c>
      <c r="B16" s="2" t="s">
        <v>14</v>
      </c>
      <c r="C16" s="2" t="s">
        <v>445</v>
      </c>
      <c r="F16" s="5">
        <f t="shared" si="1"/>
        <v>467</v>
      </c>
      <c r="G16" s="5">
        <f t="shared" si="4"/>
        <v>0</v>
      </c>
      <c r="H16" s="5">
        <f t="shared" si="5"/>
        <v>0</v>
      </c>
    </row>
    <row r="17" spans="1:8" ht="69" x14ac:dyDescent="0.25">
      <c r="A17" s="4" t="s">
        <v>1</v>
      </c>
      <c r="B17" s="2" t="s">
        <v>15</v>
      </c>
      <c r="C17" s="2" t="s">
        <v>843</v>
      </c>
      <c r="F17" s="5">
        <f t="shared" si="1"/>
        <v>253</v>
      </c>
      <c r="G17" s="5">
        <f t="shared" si="4"/>
        <v>0</v>
      </c>
      <c r="H17" s="5">
        <f t="shared" si="5"/>
        <v>0</v>
      </c>
    </row>
    <row r="18" spans="1:8" ht="55.2" x14ac:dyDescent="0.25">
      <c r="A18" s="4" t="s">
        <v>1</v>
      </c>
      <c r="B18" s="2" t="s">
        <v>16</v>
      </c>
      <c r="C18" s="2" t="s">
        <v>533</v>
      </c>
      <c r="F18" s="5">
        <f t="shared" si="1"/>
        <v>198</v>
      </c>
      <c r="G18" s="5">
        <f t="shared" si="4"/>
        <v>0</v>
      </c>
      <c r="H18" s="5">
        <f t="shared" si="5"/>
        <v>0</v>
      </c>
    </row>
    <row r="19" spans="1:8" ht="96.6" x14ac:dyDescent="0.25">
      <c r="A19" s="4" t="s">
        <v>1</v>
      </c>
      <c r="B19" s="2" t="s">
        <v>17</v>
      </c>
      <c r="C19" s="2" t="s">
        <v>516</v>
      </c>
      <c r="F19" s="5">
        <f t="shared" si="1"/>
        <v>372</v>
      </c>
      <c r="G19" s="5">
        <f t="shared" si="4"/>
        <v>0</v>
      </c>
      <c r="H19" s="5">
        <f t="shared" si="5"/>
        <v>0</v>
      </c>
    </row>
    <row r="20" spans="1:8" ht="55.2" x14ac:dyDescent="0.25">
      <c r="A20" s="4" t="s">
        <v>1</v>
      </c>
      <c r="B20" s="2" t="s">
        <v>18</v>
      </c>
      <c r="C20" s="2" t="s">
        <v>569</v>
      </c>
      <c r="F20" s="5">
        <f t="shared" si="1"/>
        <v>206</v>
      </c>
      <c r="G20" s="5">
        <f t="shared" si="4"/>
        <v>0</v>
      </c>
      <c r="H20" s="5">
        <f t="shared" si="5"/>
        <v>0</v>
      </c>
    </row>
    <row r="21" spans="1:8" ht="124.2" x14ac:dyDescent="0.25">
      <c r="A21" s="4" t="s">
        <v>1</v>
      </c>
      <c r="B21" s="2" t="s">
        <v>19</v>
      </c>
      <c r="C21" s="2" t="s">
        <v>1009</v>
      </c>
      <c r="F21" s="5">
        <f t="shared" si="1"/>
        <v>466</v>
      </c>
      <c r="G21" s="5">
        <f t="shared" si="4"/>
        <v>0</v>
      </c>
      <c r="H21" s="5">
        <f t="shared" si="5"/>
        <v>0</v>
      </c>
    </row>
    <row r="22" spans="1:8" ht="41.4" x14ac:dyDescent="0.25">
      <c r="A22" s="4" t="s">
        <v>1</v>
      </c>
      <c r="B22" s="2" t="s">
        <v>20</v>
      </c>
      <c r="C22" s="2" t="s">
        <v>816</v>
      </c>
      <c r="F22" s="5">
        <f t="shared" si="1"/>
        <v>141</v>
      </c>
      <c r="G22" s="5">
        <f t="shared" si="4"/>
        <v>0</v>
      </c>
      <c r="H22" s="5">
        <f t="shared" si="5"/>
        <v>0</v>
      </c>
    </row>
    <row r="23" spans="1:8" ht="110.4" x14ac:dyDescent="0.25">
      <c r="A23" s="4" t="s">
        <v>1</v>
      </c>
      <c r="B23" s="2" t="s">
        <v>21</v>
      </c>
      <c r="C23" s="2" t="s">
        <v>795</v>
      </c>
      <c r="F23" s="5">
        <f t="shared" si="1"/>
        <v>395</v>
      </c>
      <c r="G23" s="5">
        <f t="shared" si="4"/>
        <v>0</v>
      </c>
      <c r="H23" s="5">
        <f t="shared" si="5"/>
        <v>0</v>
      </c>
    </row>
    <row r="24" spans="1:8" ht="110.4" x14ac:dyDescent="0.25">
      <c r="A24" s="4" t="s">
        <v>1</v>
      </c>
      <c r="B24" s="2" t="s">
        <v>22</v>
      </c>
      <c r="C24" s="2" t="s">
        <v>1270</v>
      </c>
      <c r="F24" s="5">
        <f t="shared" si="1"/>
        <v>444</v>
      </c>
      <c r="G24" s="5">
        <f t="shared" si="4"/>
        <v>0</v>
      </c>
      <c r="H24" s="5">
        <f t="shared" si="5"/>
        <v>0</v>
      </c>
    </row>
    <row r="25" spans="1:8" ht="124.2" x14ac:dyDescent="0.25">
      <c r="A25" s="4" t="s">
        <v>1</v>
      </c>
      <c r="B25" s="2" t="s">
        <v>23</v>
      </c>
      <c r="C25" s="2" t="s">
        <v>1037</v>
      </c>
      <c r="D25" s="5" t="s">
        <v>1038</v>
      </c>
      <c r="F25" s="5">
        <f t="shared" si="1"/>
        <v>201</v>
      </c>
      <c r="G25" s="5">
        <f t="shared" si="4"/>
        <v>442</v>
      </c>
      <c r="H25" s="5">
        <f t="shared" si="5"/>
        <v>0</v>
      </c>
    </row>
    <row r="26" spans="1:8" ht="69" x14ac:dyDescent="0.25">
      <c r="A26" s="4" t="s">
        <v>1</v>
      </c>
      <c r="B26" s="2" t="s">
        <v>24</v>
      </c>
      <c r="C26" s="2" t="s">
        <v>931</v>
      </c>
      <c r="F26" s="5">
        <f t="shared" si="1"/>
        <v>283</v>
      </c>
      <c r="G26" s="5">
        <f t="shared" si="4"/>
        <v>0</v>
      </c>
      <c r="H26" s="5">
        <f t="shared" si="5"/>
        <v>0</v>
      </c>
    </row>
    <row r="27" spans="1:8" ht="96.6" x14ac:dyDescent="0.25">
      <c r="A27" s="4" t="s">
        <v>1</v>
      </c>
      <c r="B27" s="2" t="s">
        <v>25</v>
      </c>
      <c r="C27" s="2" t="s">
        <v>383</v>
      </c>
      <c r="D27" s="5" t="s">
        <v>428</v>
      </c>
      <c r="F27" s="5">
        <f t="shared" si="1"/>
        <v>278</v>
      </c>
      <c r="G27" s="5">
        <f t="shared" si="4"/>
        <v>329</v>
      </c>
      <c r="H27" s="5">
        <f t="shared" si="5"/>
        <v>0</v>
      </c>
    </row>
    <row r="28" spans="1:8" ht="55.2" x14ac:dyDescent="0.25">
      <c r="A28" s="4" t="s">
        <v>1</v>
      </c>
      <c r="B28" s="2" t="s">
        <v>26</v>
      </c>
      <c r="C28" s="2" t="s">
        <v>932</v>
      </c>
      <c r="F28" s="5">
        <f t="shared" si="1"/>
        <v>201</v>
      </c>
      <c r="G28" s="5">
        <f t="shared" si="4"/>
        <v>0</v>
      </c>
      <c r="H28" s="5">
        <f t="shared" si="5"/>
        <v>0</v>
      </c>
    </row>
    <row r="29" spans="1:8" ht="138" x14ac:dyDescent="0.25">
      <c r="A29" s="4" t="s">
        <v>1</v>
      </c>
      <c r="B29" s="2" t="s">
        <v>27</v>
      </c>
      <c r="C29" s="5" t="s">
        <v>898</v>
      </c>
      <c r="D29" s="2" t="s">
        <v>861</v>
      </c>
      <c r="F29" s="5">
        <f t="shared" si="1"/>
        <v>491</v>
      </c>
      <c r="G29" s="5">
        <f t="shared" si="4"/>
        <v>482</v>
      </c>
      <c r="H29" s="5">
        <f t="shared" si="5"/>
        <v>0</v>
      </c>
    </row>
    <row r="30" spans="1:8" ht="124.2" x14ac:dyDescent="0.25">
      <c r="A30" s="4" t="s">
        <v>1</v>
      </c>
      <c r="B30" s="2" t="s">
        <v>28</v>
      </c>
      <c r="C30" s="2" t="s">
        <v>949</v>
      </c>
      <c r="F30" s="5">
        <f t="shared" si="1"/>
        <v>479</v>
      </c>
      <c r="G30" s="5">
        <f t="shared" si="4"/>
        <v>0</v>
      </c>
      <c r="H30" s="5">
        <f t="shared" si="5"/>
        <v>0</v>
      </c>
    </row>
    <row r="31" spans="1:8" ht="69" x14ac:dyDescent="0.25">
      <c r="A31" s="4" t="s">
        <v>1</v>
      </c>
      <c r="B31" s="2" t="s">
        <v>29</v>
      </c>
      <c r="C31" s="2" t="s">
        <v>950</v>
      </c>
      <c r="F31" s="5">
        <f t="shared" si="1"/>
        <v>233</v>
      </c>
      <c r="G31" s="5">
        <f t="shared" si="4"/>
        <v>0</v>
      </c>
      <c r="H31" s="5">
        <f t="shared" si="5"/>
        <v>0</v>
      </c>
    </row>
    <row r="32" spans="1:8" ht="110.4" x14ac:dyDescent="0.25">
      <c r="A32" s="4" t="s">
        <v>1</v>
      </c>
      <c r="B32" s="2" t="s">
        <v>1190</v>
      </c>
      <c r="C32" s="2" t="s">
        <v>885</v>
      </c>
      <c r="F32" s="5">
        <f t="shared" si="1"/>
        <v>425</v>
      </c>
      <c r="G32" s="5">
        <f t="shared" si="4"/>
        <v>0</v>
      </c>
      <c r="H32" s="5">
        <f t="shared" si="5"/>
        <v>0</v>
      </c>
    </row>
    <row r="33" spans="1:8" ht="124.2" x14ac:dyDescent="0.25">
      <c r="A33" s="4" t="s">
        <v>1</v>
      </c>
      <c r="B33" s="2" t="s">
        <v>30</v>
      </c>
      <c r="C33" s="2" t="s">
        <v>862</v>
      </c>
      <c r="F33" s="5">
        <f t="shared" si="1"/>
        <v>480</v>
      </c>
      <c r="G33" s="5">
        <f t="shared" si="4"/>
        <v>0</v>
      </c>
      <c r="H33" s="5">
        <f t="shared" si="5"/>
        <v>0</v>
      </c>
    </row>
    <row r="34" spans="1:8" ht="110.4" x14ac:dyDescent="0.25">
      <c r="A34" s="4" t="s">
        <v>1</v>
      </c>
      <c r="B34" s="2" t="s">
        <v>31</v>
      </c>
      <c r="C34" s="2" t="s">
        <v>697</v>
      </c>
      <c r="D34" s="5" t="s">
        <v>899</v>
      </c>
      <c r="E34" s="5" t="s">
        <v>501</v>
      </c>
      <c r="F34" s="5">
        <f t="shared" si="1"/>
        <v>423</v>
      </c>
      <c r="G34" s="5">
        <f t="shared" si="4"/>
        <v>296</v>
      </c>
      <c r="H34" s="5">
        <f t="shared" si="5"/>
        <v>341</v>
      </c>
    </row>
    <row r="35" spans="1:8" ht="124.2" x14ac:dyDescent="0.25">
      <c r="A35" s="4" t="s">
        <v>1</v>
      </c>
      <c r="B35" s="2" t="s">
        <v>32</v>
      </c>
      <c r="C35" s="2" t="s">
        <v>642</v>
      </c>
      <c r="D35" s="5" t="s">
        <v>844</v>
      </c>
      <c r="E35" s="5" t="s">
        <v>746</v>
      </c>
      <c r="F35" s="5">
        <f t="shared" si="1"/>
        <v>417</v>
      </c>
      <c r="G35" s="5">
        <f t="shared" si="4"/>
        <v>454</v>
      </c>
      <c r="H35" s="5">
        <f t="shared" si="5"/>
        <v>341</v>
      </c>
    </row>
    <row r="36" spans="1:8" ht="69" x14ac:dyDescent="0.25">
      <c r="A36" s="4" t="s">
        <v>1</v>
      </c>
      <c r="B36" s="2" t="s">
        <v>33</v>
      </c>
      <c r="C36" s="2" t="s">
        <v>1246</v>
      </c>
      <c r="D36" s="5" t="s">
        <v>1247</v>
      </c>
      <c r="F36" s="5">
        <f t="shared" ref="F36:F65" si="6">LEN(C36)</f>
        <v>267</v>
      </c>
      <c r="G36" s="5">
        <f t="shared" si="4"/>
        <v>153</v>
      </c>
      <c r="H36" s="5">
        <f t="shared" ref="H36:H68" si="7">LEN(E36)</f>
        <v>0</v>
      </c>
    </row>
    <row r="37" spans="1:8" ht="124.2" x14ac:dyDescent="0.25">
      <c r="A37" s="4" t="s">
        <v>1</v>
      </c>
      <c r="B37" s="2" t="s">
        <v>34</v>
      </c>
      <c r="C37" s="2" t="s">
        <v>698</v>
      </c>
      <c r="D37" s="2" t="s">
        <v>863</v>
      </c>
      <c r="E37" s="5" t="s">
        <v>977</v>
      </c>
      <c r="F37" s="5">
        <f t="shared" si="6"/>
        <v>486</v>
      </c>
      <c r="G37" s="5">
        <f t="shared" si="4"/>
        <v>374</v>
      </c>
      <c r="H37" s="5">
        <f t="shared" si="7"/>
        <v>244</v>
      </c>
    </row>
    <row r="38" spans="1:8" ht="55.2" x14ac:dyDescent="0.25">
      <c r="A38" s="4" t="s">
        <v>1</v>
      </c>
      <c r="B38" s="2" t="s">
        <v>35</v>
      </c>
      <c r="C38" s="2" t="s">
        <v>1039</v>
      </c>
      <c r="D38" s="5" t="s">
        <v>845</v>
      </c>
      <c r="F38" s="5">
        <f t="shared" si="6"/>
        <v>179</v>
      </c>
      <c r="G38" s="5">
        <f t="shared" si="4"/>
        <v>179</v>
      </c>
      <c r="H38" s="5">
        <f t="shared" si="7"/>
        <v>0</v>
      </c>
    </row>
    <row r="39" spans="1:8" ht="96.6" x14ac:dyDescent="0.25">
      <c r="A39" s="4" t="s">
        <v>1</v>
      </c>
      <c r="B39" s="2" t="s">
        <v>36</v>
      </c>
      <c r="C39" s="2" t="s">
        <v>951</v>
      </c>
      <c r="D39" s="5" t="s">
        <v>886</v>
      </c>
      <c r="F39" s="5">
        <f t="shared" si="6"/>
        <v>220</v>
      </c>
      <c r="G39" s="5">
        <f t="shared" si="4"/>
        <v>335</v>
      </c>
      <c r="H39" s="5">
        <f t="shared" si="7"/>
        <v>0</v>
      </c>
    </row>
    <row r="40" spans="1:8" ht="110.4" x14ac:dyDescent="0.25">
      <c r="A40" s="4" t="s">
        <v>1</v>
      </c>
      <c r="B40" s="2" t="s">
        <v>37</v>
      </c>
      <c r="C40" s="2" t="s">
        <v>384</v>
      </c>
      <c r="D40" s="5" t="s">
        <v>699</v>
      </c>
      <c r="F40" s="5">
        <f t="shared" si="6"/>
        <v>444</v>
      </c>
      <c r="G40" s="5">
        <f t="shared" si="4"/>
        <v>226</v>
      </c>
      <c r="H40" s="5">
        <f t="shared" si="7"/>
        <v>0</v>
      </c>
    </row>
    <row r="41" spans="1:8" ht="69" x14ac:dyDescent="0.25">
      <c r="A41" s="4" t="s">
        <v>1</v>
      </c>
      <c r="B41" s="2" t="s">
        <v>38</v>
      </c>
      <c r="C41" s="2" t="s">
        <v>864</v>
      </c>
      <c r="D41" s="5" t="s">
        <v>978</v>
      </c>
      <c r="F41" s="5">
        <f t="shared" si="6"/>
        <v>217</v>
      </c>
      <c r="G41" s="5">
        <f t="shared" si="4"/>
        <v>271</v>
      </c>
      <c r="H41" s="5">
        <f t="shared" si="7"/>
        <v>0</v>
      </c>
    </row>
    <row r="42" spans="1:8" ht="124.2" x14ac:dyDescent="0.25">
      <c r="A42" s="4" t="s">
        <v>1</v>
      </c>
      <c r="B42" s="2" t="s">
        <v>39</v>
      </c>
      <c r="C42" s="2" t="s">
        <v>979</v>
      </c>
      <c r="D42" s="5" t="s">
        <v>900</v>
      </c>
      <c r="E42" s="5" t="s">
        <v>534</v>
      </c>
      <c r="F42" s="5">
        <f t="shared" si="6"/>
        <v>307</v>
      </c>
      <c r="G42" s="5">
        <f t="shared" si="4"/>
        <v>414</v>
      </c>
      <c r="H42" s="5">
        <f t="shared" si="7"/>
        <v>475</v>
      </c>
    </row>
    <row r="43" spans="1:8" ht="41.4" x14ac:dyDescent="0.25">
      <c r="A43" s="4" t="s">
        <v>1</v>
      </c>
      <c r="B43" s="2" t="s">
        <v>40</v>
      </c>
      <c r="C43" s="2" t="s">
        <v>731</v>
      </c>
      <c r="F43" s="5">
        <f t="shared" si="6"/>
        <v>150</v>
      </c>
      <c r="G43" s="5">
        <f t="shared" si="4"/>
        <v>0</v>
      </c>
      <c r="H43" s="5">
        <f t="shared" si="7"/>
        <v>0</v>
      </c>
    </row>
    <row r="44" spans="1:8" ht="110.4" x14ac:dyDescent="0.25">
      <c r="A44" s="4" t="s">
        <v>1</v>
      </c>
      <c r="B44" s="2" t="s">
        <v>1161</v>
      </c>
      <c r="C44" s="2" t="s">
        <v>747</v>
      </c>
      <c r="D44" s="5" t="s">
        <v>446</v>
      </c>
      <c r="F44" s="5">
        <f t="shared" si="6"/>
        <v>434</v>
      </c>
      <c r="G44" s="5">
        <f t="shared" si="4"/>
        <v>358</v>
      </c>
      <c r="H44" s="5">
        <f t="shared" si="7"/>
        <v>0</v>
      </c>
    </row>
    <row r="45" spans="1:8" ht="96.6" x14ac:dyDescent="0.25">
      <c r="A45" s="4" t="s">
        <v>1</v>
      </c>
      <c r="B45" s="2" t="s">
        <v>41</v>
      </c>
      <c r="C45" s="2" t="s">
        <v>559</v>
      </c>
      <c r="D45" s="5" t="s">
        <v>1010</v>
      </c>
      <c r="E45" s="5" t="s">
        <v>865</v>
      </c>
      <c r="F45" s="5">
        <f t="shared" si="6"/>
        <v>314</v>
      </c>
      <c r="G45" s="5">
        <f t="shared" si="4"/>
        <v>332</v>
      </c>
      <c r="H45" s="5">
        <f t="shared" si="7"/>
        <v>321</v>
      </c>
    </row>
    <row r="46" spans="1:8" ht="138" x14ac:dyDescent="0.25">
      <c r="A46" s="4" t="s">
        <v>1</v>
      </c>
      <c r="B46" s="2" t="s">
        <v>42</v>
      </c>
      <c r="C46" s="2" t="s">
        <v>1040</v>
      </c>
      <c r="D46" s="5" t="s">
        <v>535</v>
      </c>
      <c r="F46" s="5">
        <f t="shared" si="6"/>
        <v>277</v>
      </c>
      <c r="G46" s="5">
        <f t="shared" si="4"/>
        <v>492</v>
      </c>
      <c r="H46" s="5">
        <f t="shared" si="7"/>
        <v>0</v>
      </c>
    </row>
    <row r="47" spans="1:8" ht="124.2" x14ac:dyDescent="0.25">
      <c r="A47" s="4" t="s">
        <v>1</v>
      </c>
      <c r="B47" s="2" t="s">
        <v>43</v>
      </c>
      <c r="C47" s="2" t="s">
        <v>429</v>
      </c>
      <c r="D47" s="5" t="s">
        <v>643</v>
      </c>
      <c r="F47" s="5">
        <f t="shared" si="6"/>
        <v>486</v>
      </c>
      <c r="G47" s="5">
        <f t="shared" si="4"/>
        <v>464</v>
      </c>
      <c r="H47" s="5">
        <f t="shared" si="7"/>
        <v>0</v>
      </c>
    </row>
    <row r="48" spans="1:8" ht="124.2" x14ac:dyDescent="0.25">
      <c r="A48" s="4" t="s">
        <v>1</v>
      </c>
      <c r="B48" s="2" t="s">
        <v>1162</v>
      </c>
      <c r="C48" s="2" t="s">
        <v>385</v>
      </c>
      <c r="D48" s="5" t="s">
        <v>536</v>
      </c>
      <c r="F48" s="5">
        <f t="shared" si="6"/>
        <v>302</v>
      </c>
      <c r="G48" s="5">
        <f t="shared" si="4"/>
        <v>431</v>
      </c>
      <c r="H48" s="5">
        <f t="shared" si="7"/>
        <v>0</v>
      </c>
    </row>
    <row r="49" spans="1:8" ht="110.4" x14ac:dyDescent="0.25">
      <c r="A49" s="4" t="s">
        <v>1</v>
      </c>
      <c r="B49" s="2" t="s">
        <v>44</v>
      </c>
      <c r="C49" s="2" t="s">
        <v>796</v>
      </c>
      <c r="D49" s="5" t="s">
        <v>797</v>
      </c>
      <c r="F49" s="5">
        <f t="shared" si="6"/>
        <v>198</v>
      </c>
      <c r="G49" s="5">
        <f t="shared" si="4"/>
        <v>359</v>
      </c>
      <c r="H49" s="5">
        <f t="shared" si="7"/>
        <v>0</v>
      </c>
    </row>
    <row r="50" spans="1:8" ht="55.2" x14ac:dyDescent="0.25">
      <c r="A50" s="4" t="s">
        <v>1</v>
      </c>
      <c r="B50" s="2" t="s">
        <v>45</v>
      </c>
      <c r="C50" s="2" t="s">
        <v>560</v>
      </c>
      <c r="D50" s="5" t="s">
        <v>463</v>
      </c>
      <c r="E50" s="5" t="s">
        <v>484</v>
      </c>
      <c r="F50" s="5">
        <f t="shared" si="6"/>
        <v>222</v>
      </c>
      <c r="G50" s="5">
        <f t="shared" si="4"/>
        <v>188</v>
      </c>
      <c r="H50" s="5">
        <f t="shared" si="7"/>
        <v>86</v>
      </c>
    </row>
    <row r="51" spans="1:8" ht="138" x14ac:dyDescent="0.25">
      <c r="A51" s="4" t="s">
        <v>1</v>
      </c>
      <c r="B51" s="2" t="s">
        <v>1229</v>
      </c>
      <c r="C51" s="2" t="s">
        <v>485</v>
      </c>
      <c r="D51" s="5" t="s">
        <v>414</v>
      </c>
      <c r="E51" s="5" t="s">
        <v>748</v>
      </c>
      <c r="F51" s="5">
        <f t="shared" si="6"/>
        <v>471</v>
      </c>
      <c r="G51" s="5">
        <f>LEN('Kode-Manager'!E168)</f>
        <v>333</v>
      </c>
      <c r="H51" s="5">
        <f t="shared" si="7"/>
        <v>489</v>
      </c>
    </row>
    <row r="52" spans="1:8" ht="110.4" x14ac:dyDescent="0.25">
      <c r="A52" s="4" t="s">
        <v>1</v>
      </c>
      <c r="B52" s="2" t="s">
        <v>46</v>
      </c>
      <c r="C52" s="2" t="s">
        <v>980</v>
      </c>
      <c r="D52" s="5" t="s">
        <v>817</v>
      </c>
      <c r="E52" s="5" t="s">
        <v>410</v>
      </c>
      <c r="F52" s="5">
        <f t="shared" si="6"/>
        <v>265</v>
      </c>
      <c r="G52" s="5">
        <f t="shared" ref="G52:G68" si="8">LEN(D52)</f>
        <v>295</v>
      </c>
      <c r="H52" s="5">
        <f t="shared" si="7"/>
        <v>412</v>
      </c>
    </row>
    <row r="53" spans="1:8" ht="82.8" x14ac:dyDescent="0.25">
      <c r="A53" s="4" t="s">
        <v>1</v>
      </c>
      <c r="B53" s="2" t="s">
        <v>1163</v>
      </c>
      <c r="C53" s="2" t="s">
        <v>368</v>
      </c>
      <c r="D53" s="5" t="s">
        <v>447</v>
      </c>
      <c r="E53" s="5" t="s">
        <v>1041</v>
      </c>
      <c r="F53" s="5">
        <f t="shared" si="6"/>
        <v>204</v>
      </c>
      <c r="G53" s="5">
        <f t="shared" si="8"/>
        <v>280</v>
      </c>
      <c r="H53" s="5">
        <f t="shared" si="7"/>
        <v>219</v>
      </c>
    </row>
    <row r="54" spans="1:8" ht="124.2" x14ac:dyDescent="0.25">
      <c r="A54" s="4" t="s">
        <v>1</v>
      </c>
      <c r="B54" s="2" t="s">
        <v>47</v>
      </c>
      <c r="C54" s="2" t="s">
        <v>644</v>
      </c>
      <c r="D54" s="5" t="s">
        <v>1042</v>
      </c>
      <c r="E54" s="5" t="s">
        <v>570</v>
      </c>
      <c r="F54" s="5">
        <f t="shared" si="6"/>
        <v>255</v>
      </c>
      <c r="G54" s="5">
        <f t="shared" si="8"/>
        <v>464</v>
      </c>
      <c r="H54" s="5">
        <f t="shared" si="7"/>
        <v>181</v>
      </c>
    </row>
    <row r="55" spans="1:8" ht="138" x14ac:dyDescent="0.25">
      <c r="A55" s="4" t="s">
        <v>1</v>
      </c>
      <c r="B55" s="2" t="s">
        <v>48</v>
      </c>
      <c r="C55" s="2" t="s">
        <v>621</v>
      </c>
      <c r="D55" s="5" t="s">
        <v>593</v>
      </c>
      <c r="E55" s="5" t="s">
        <v>1043</v>
      </c>
      <c r="F55" s="5">
        <f t="shared" si="6"/>
        <v>426</v>
      </c>
      <c r="G55" s="5">
        <f t="shared" si="8"/>
        <v>157</v>
      </c>
      <c r="H55" s="5">
        <f t="shared" si="7"/>
        <v>489</v>
      </c>
    </row>
    <row r="56" spans="1:8" ht="96.6" x14ac:dyDescent="0.25">
      <c r="A56" s="4" t="s">
        <v>1</v>
      </c>
      <c r="B56" s="2" t="s">
        <v>1164</v>
      </c>
      <c r="C56" s="2" t="s">
        <v>464</v>
      </c>
      <c r="D56" s="5" t="s">
        <v>818</v>
      </c>
      <c r="E56" s="5" t="s">
        <v>685</v>
      </c>
      <c r="F56" s="5">
        <f t="shared" si="6"/>
        <v>212</v>
      </c>
      <c r="G56" s="5">
        <f t="shared" si="8"/>
        <v>329</v>
      </c>
      <c r="H56" s="5">
        <f t="shared" si="7"/>
        <v>367</v>
      </c>
    </row>
    <row r="57" spans="1:8" ht="110.4" x14ac:dyDescent="0.25">
      <c r="A57" s="4" t="s">
        <v>1</v>
      </c>
      <c r="B57" s="2" t="s">
        <v>49</v>
      </c>
      <c r="C57" s="2" t="s">
        <v>537</v>
      </c>
      <c r="D57" s="5" t="s">
        <v>1011</v>
      </c>
      <c r="E57" s="5" t="s">
        <v>359</v>
      </c>
      <c r="F57" s="5">
        <f t="shared" si="6"/>
        <v>420</v>
      </c>
      <c r="G57" s="5">
        <f t="shared" si="8"/>
        <v>229</v>
      </c>
      <c r="H57" s="5">
        <f t="shared" si="7"/>
        <v>242</v>
      </c>
    </row>
    <row r="58" spans="1:8" ht="96.6" x14ac:dyDescent="0.25">
      <c r="A58" s="4" t="s">
        <v>1</v>
      </c>
      <c r="B58" s="2" t="s">
        <v>50</v>
      </c>
      <c r="C58" s="2" t="s">
        <v>819</v>
      </c>
      <c r="F58" s="5">
        <f t="shared" si="6"/>
        <v>365</v>
      </c>
      <c r="G58" s="5">
        <f t="shared" si="8"/>
        <v>0</v>
      </c>
      <c r="H58" s="5">
        <f t="shared" si="7"/>
        <v>0</v>
      </c>
    </row>
    <row r="59" spans="1:8" ht="69" x14ac:dyDescent="0.25">
      <c r="A59" s="4" t="s">
        <v>1</v>
      </c>
      <c r="B59" s="2" t="s">
        <v>51</v>
      </c>
      <c r="C59" s="5" t="s">
        <v>1249</v>
      </c>
      <c r="D59" s="5" t="s">
        <v>1250</v>
      </c>
      <c r="E59" s="5" t="s">
        <v>1251</v>
      </c>
      <c r="F59" s="5">
        <f t="shared" si="6"/>
        <v>223</v>
      </c>
      <c r="G59" s="5">
        <f t="shared" si="8"/>
        <v>257</v>
      </c>
      <c r="H59" s="5">
        <f t="shared" si="7"/>
        <v>144</v>
      </c>
    </row>
    <row r="60" spans="1:8" ht="96.6" x14ac:dyDescent="0.25">
      <c r="A60" s="4" t="s">
        <v>1</v>
      </c>
      <c r="B60" s="2" t="s">
        <v>52</v>
      </c>
      <c r="C60" s="2" t="s">
        <v>775</v>
      </c>
      <c r="F60" s="5">
        <f t="shared" si="6"/>
        <v>374</v>
      </c>
      <c r="G60" s="5">
        <f t="shared" si="8"/>
        <v>0</v>
      </c>
      <c r="H60" s="5">
        <f t="shared" si="7"/>
        <v>0</v>
      </c>
    </row>
    <row r="61" spans="1:8" ht="69" x14ac:dyDescent="0.25">
      <c r="A61" s="4" t="s">
        <v>1</v>
      </c>
      <c r="B61" s="2" t="s">
        <v>1241</v>
      </c>
      <c r="C61" s="2" t="s">
        <v>1243</v>
      </c>
      <c r="F61" s="5">
        <f t="shared" si="6"/>
        <v>243</v>
      </c>
      <c r="G61" s="5">
        <f t="shared" si="8"/>
        <v>0</v>
      </c>
      <c r="H61" s="5">
        <f t="shared" si="7"/>
        <v>0</v>
      </c>
    </row>
    <row r="62" spans="1:8" ht="69" x14ac:dyDescent="0.25">
      <c r="A62" s="4" t="s">
        <v>1</v>
      </c>
      <c r="B62" s="2" t="s">
        <v>53</v>
      </c>
      <c r="C62" s="2" t="s">
        <v>846</v>
      </c>
      <c r="F62" s="5">
        <f t="shared" si="6"/>
        <v>284</v>
      </c>
      <c r="G62" s="5">
        <f t="shared" si="8"/>
        <v>0</v>
      </c>
      <c r="H62" s="5">
        <f t="shared" si="7"/>
        <v>0</v>
      </c>
    </row>
    <row r="63" spans="1:8" ht="124.2" x14ac:dyDescent="0.25">
      <c r="A63" s="4" t="s">
        <v>1</v>
      </c>
      <c r="B63" s="2" t="s">
        <v>54</v>
      </c>
      <c r="C63" s="2" t="s">
        <v>847</v>
      </c>
      <c r="F63" s="5">
        <f t="shared" si="6"/>
        <v>490</v>
      </c>
      <c r="G63" s="5">
        <f t="shared" si="8"/>
        <v>0</v>
      </c>
      <c r="H63" s="5">
        <f t="shared" si="7"/>
        <v>0</v>
      </c>
    </row>
    <row r="64" spans="1:8" ht="55.2" x14ac:dyDescent="0.25">
      <c r="A64" s="4" t="s">
        <v>1</v>
      </c>
      <c r="B64" s="2" t="s">
        <v>55</v>
      </c>
      <c r="C64" s="2" t="s">
        <v>1012</v>
      </c>
      <c r="F64" s="5">
        <f t="shared" si="6"/>
        <v>176</v>
      </c>
      <c r="G64" s="5">
        <f t="shared" si="8"/>
        <v>0</v>
      </c>
      <c r="H64" s="5">
        <f t="shared" si="7"/>
        <v>0</v>
      </c>
    </row>
    <row r="65" spans="1:8" ht="124.2" x14ac:dyDescent="0.25">
      <c r="A65" s="4" t="s">
        <v>1</v>
      </c>
      <c r="B65" s="2" t="s">
        <v>56</v>
      </c>
      <c r="C65" s="2" t="s">
        <v>671</v>
      </c>
      <c r="D65" s="5" t="s">
        <v>486</v>
      </c>
      <c r="F65" s="5">
        <f t="shared" si="6"/>
        <v>353</v>
      </c>
      <c r="G65" s="5">
        <f t="shared" si="8"/>
        <v>403</v>
      </c>
      <c r="H65" s="5">
        <f t="shared" si="7"/>
        <v>0</v>
      </c>
    </row>
    <row r="66" spans="1:8" ht="124.2" x14ac:dyDescent="0.25">
      <c r="A66" s="4" t="s">
        <v>1</v>
      </c>
      <c r="B66" s="2" t="s">
        <v>57</v>
      </c>
      <c r="C66" s="2" t="s">
        <v>901</v>
      </c>
      <c r="D66" s="5" t="s">
        <v>866</v>
      </c>
      <c r="E66" s="5" t="s">
        <v>933</v>
      </c>
      <c r="F66" s="5">
        <f t="shared" ref="F66:F126" si="9">LEN(C66)</f>
        <v>487</v>
      </c>
      <c r="G66" s="5">
        <f t="shared" si="8"/>
        <v>244</v>
      </c>
      <c r="H66" s="5">
        <f t="shared" si="7"/>
        <v>377</v>
      </c>
    </row>
    <row r="67" spans="1:8" ht="69" x14ac:dyDescent="0.25">
      <c r="A67" s="4" t="s">
        <v>1</v>
      </c>
      <c r="B67" s="2" t="s">
        <v>58</v>
      </c>
      <c r="C67" s="2" t="s">
        <v>848</v>
      </c>
      <c r="F67" s="5">
        <f t="shared" si="9"/>
        <v>262</v>
      </c>
      <c r="G67" s="5">
        <f t="shared" si="8"/>
        <v>0</v>
      </c>
      <c r="H67" s="5">
        <f t="shared" si="7"/>
        <v>0</v>
      </c>
    </row>
    <row r="68" spans="1:8" ht="138" x14ac:dyDescent="0.25">
      <c r="A68" s="4" t="s">
        <v>1</v>
      </c>
      <c r="B68" s="2" t="s">
        <v>59</v>
      </c>
      <c r="C68" s="2" t="s">
        <v>1153</v>
      </c>
      <c r="D68" s="2" t="s">
        <v>594</v>
      </c>
      <c r="F68" s="5">
        <f t="shared" si="9"/>
        <v>479</v>
      </c>
      <c r="G68" s="5">
        <f t="shared" si="8"/>
        <v>467</v>
      </c>
      <c r="H68" s="5">
        <f t="shared" si="7"/>
        <v>0</v>
      </c>
    </row>
    <row r="69" spans="1:8" ht="96.6" x14ac:dyDescent="0.25">
      <c r="A69" s="4" t="s">
        <v>1</v>
      </c>
      <c r="B69" s="2" t="s">
        <v>1167</v>
      </c>
      <c r="C69" s="2" t="s">
        <v>538</v>
      </c>
      <c r="D69" s="5" t="s">
        <v>1166</v>
      </c>
      <c r="F69" s="5">
        <f t="shared" si="9"/>
        <v>351</v>
      </c>
      <c r="G69" s="5">
        <f>LEN('[1]Kode-Manager'!G177)</f>
        <v>0</v>
      </c>
      <c r="H69" s="5">
        <f>LEN('[1]Kode-Manager'!H177)</f>
        <v>0</v>
      </c>
    </row>
    <row r="70" spans="1:8" ht="124.2" x14ac:dyDescent="0.25">
      <c r="A70" s="4" t="s">
        <v>1</v>
      </c>
      <c r="B70" s="2" t="s">
        <v>60</v>
      </c>
      <c r="C70" s="2" t="s">
        <v>981</v>
      </c>
      <c r="D70" s="5" t="s">
        <v>1165</v>
      </c>
      <c r="F70" s="5">
        <f t="shared" si="9"/>
        <v>206</v>
      </c>
      <c r="G70" s="5">
        <f t="shared" ref="G70:G101" si="10">LEN(D70)</f>
        <v>445</v>
      </c>
      <c r="H70" s="5">
        <f t="shared" ref="H70:H101" si="11">LEN(E70)</f>
        <v>0</v>
      </c>
    </row>
    <row r="71" spans="1:8" x14ac:dyDescent="0.25">
      <c r="A71" s="4" t="s">
        <v>1</v>
      </c>
      <c r="B71" s="2" t="s">
        <v>61</v>
      </c>
      <c r="C71" s="2"/>
      <c r="F71" s="5">
        <f t="shared" si="9"/>
        <v>0</v>
      </c>
      <c r="G71" s="5">
        <f t="shared" si="10"/>
        <v>0</v>
      </c>
      <c r="H71" s="5">
        <f t="shared" si="11"/>
        <v>0</v>
      </c>
    </row>
    <row r="72" spans="1:8" ht="55.2" x14ac:dyDescent="0.25">
      <c r="A72" s="4" t="s">
        <v>1</v>
      </c>
      <c r="B72" s="2" t="s">
        <v>62</v>
      </c>
      <c r="C72" s="2" t="s">
        <v>1044</v>
      </c>
      <c r="F72" s="5">
        <f t="shared" si="9"/>
        <v>181</v>
      </c>
      <c r="G72" s="5">
        <f t="shared" si="10"/>
        <v>0</v>
      </c>
      <c r="H72" s="5">
        <f t="shared" si="11"/>
        <v>0</v>
      </c>
    </row>
    <row r="73" spans="1:8" ht="110.4" x14ac:dyDescent="0.25">
      <c r="A73" s="4" t="s">
        <v>1</v>
      </c>
      <c r="B73" s="2" t="s">
        <v>63</v>
      </c>
      <c r="C73" s="2" t="s">
        <v>902</v>
      </c>
      <c r="D73" s="2" t="s">
        <v>952</v>
      </c>
      <c r="F73" s="5">
        <f t="shared" si="9"/>
        <v>257</v>
      </c>
      <c r="G73" s="5">
        <f t="shared" si="10"/>
        <v>412</v>
      </c>
      <c r="H73" s="5">
        <f t="shared" si="11"/>
        <v>0</v>
      </c>
    </row>
    <row r="74" spans="1:8" ht="110.4" x14ac:dyDescent="0.25">
      <c r="A74" s="4" t="s">
        <v>1</v>
      </c>
      <c r="B74" s="2" t="s">
        <v>1168</v>
      </c>
      <c r="C74" s="2" t="s">
        <v>502</v>
      </c>
      <c r="F74" s="5">
        <f t="shared" si="9"/>
        <v>446</v>
      </c>
      <c r="G74" s="5">
        <f t="shared" si="10"/>
        <v>0</v>
      </c>
      <c r="H74" s="5">
        <f t="shared" si="11"/>
        <v>0</v>
      </c>
    </row>
    <row r="75" spans="1:8" ht="110.4" x14ac:dyDescent="0.25">
      <c r="A75" s="4" t="s">
        <v>1</v>
      </c>
      <c r="B75" s="2" t="s">
        <v>64</v>
      </c>
      <c r="C75" s="2" t="s">
        <v>622</v>
      </c>
      <c r="D75" s="5" t="s">
        <v>539</v>
      </c>
      <c r="E75" s="5" t="s">
        <v>1045</v>
      </c>
      <c r="F75" s="5">
        <f t="shared" si="9"/>
        <v>345</v>
      </c>
      <c r="G75" s="5">
        <f t="shared" si="10"/>
        <v>414</v>
      </c>
      <c r="H75" s="5">
        <f t="shared" si="11"/>
        <v>361</v>
      </c>
    </row>
    <row r="76" spans="1:8" ht="110.4" x14ac:dyDescent="0.25">
      <c r="A76" s="4" t="s">
        <v>1</v>
      </c>
      <c r="B76" s="2" t="s">
        <v>1169</v>
      </c>
      <c r="C76" s="2" t="s">
        <v>749</v>
      </c>
      <c r="D76" s="5" t="s">
        <v>503</v>
      </c>
      <c r="E76" s="5" t="s">
        <v>561</v>
      </c>
      <c r="F76" s="5">
        <f t="shared" si="9"/>
        <v>385</v>
      </c>
      <c r="G76" s="5">
        <f t="shared" si="10"/>
        <v>385</v>
      </c>
      <c r="H76" s="5">
        <f t="shared" si="11"/>
        <v>228</v>
      </c>
    </row>
    <row r="77" spans="1:8" ht="82.8" x14ac:dyDescent="0.25">
      <c r="A77" s="4" t="s">
        <v>1</v>
      </c>
      <c r="B77" s="2" t="s">
        <v>65</v>
      </c>
      <c r="C77" s="2" t="s">
        <v>448</v>
      </c>
      <c r="D77" s="5" t="s">
        <v>465</v>
      </c>
      <c r="F77" s="5">
        <f t="shared" si="9"/>
        <v>315</v>
      </c>
      <c r="G77" s="5">
        <f t="shared" si="10"/>
        <v>123</v>
      </c>
      <c r="H77" s="5">
        <f t="shared" si="11"/>
        <v>0</v>
      </c>
    </row>
    <row r="78" spans="1:8" ht="124.2" x14ac:dyDescent="0.25">
      <c r="A78" s="4" t="s">
        <v>1</v>
      </c>
      <c r="B78" s="2" t="s">
        <v>66</v>
      </c>
      <c r="C78" s="2" t="s">
        <v>1046</v>
      </c>
      <c r="F78" s="5">
        <f t="shared" si="9"/>
        <v>490</v>
      </c>
      <c r="G78" s="5">
        <f t="shared" si="10"/>
        <v>0</v>
      </c>
      <c r="H78" s="5">
        <f t="shared" si="11"/>
        <v>0</v>
      </c>
    </row>
    <row r="79" spans="1:8" ht="124.2" x14ac:dyDescent="0.25">
      <c r="A79" s="4" t="s">
        <v>1</v>
      </c>
      <c r="B79" s="2" t="s">
        <v>67</v>
      </c>
      <c r="C79" s="2" t="s">
        <v>1253</v>
      </c>
      <c r="D79" s="5" t="s">
        <v>1254</v>
      </c>
      <c r="E79" s="5" t="s">
        <v>1248</v>
      </c>
      <c r="F79" s="5">
        <f t="shared" si="9"/>
        <v>261</v>
      </c>
      <c r="G79" s="5">
        <f t="shared" si="10"/>
        <v>450</v>
      </c>
      <c r="H79" s="5">
        <f t="shared" si="11"/>
        <v>455</v>
      </c>
    </row>
    <row r="80" spans="1:8" ht="124.2" x14ac:dyDescent="0.25">
      <c r="A80" s="9" t="s">
        <v>1170</v>
      </c>
      <c r="B80" s="2" t="s">
        <v>1171</v>
      </c>
      <c r="C80" s="2" t="s">
        <v>517</v>
      </c>
      <c r="D80" s="5" t="s">
        <v>595</v>
      </c>
      <c r="E80" s="5" t="s">
        <v>1047</v>
      </c>
      <c r="F80" s="5">
        <f t="shared" si="9"/>
        <v>318</v>
      </c>
      <c r="G80" s="5">
        <f t="shared" si="10"/>
        <v>438</v>
      </c>
      <c r="H80" s="5">
        <f t="shared" si="11"/>
        <v>222</v>
      </c>
    </row>
    <row r="81" spans="1:10" ht="96.6" x14ac:dyDescent="0.25">
      <c r="A81" s="4" t="s">
        <v>1</v>
      </c>
      <c r="B81" s="2" t="s">
        <v>68</v>
      </c>
      <c r="C81" s="2" t="s">
        <v>903</v>
      </c>
      <c r="D81" s="5" t="s">
        <v>449</v>
      </c>
      <c r="E81" s="5" t="s">
        <v>700</v>
      </c>
      <c r="F81" s="5">
        <f t="shared" si="9"/>
        <v>263</v>
      </c>
      <c r="G81" s="5">
        <f t="shared" si="10"/>
        <v>123</v>
      </c>
      <c r="H81" s="5">
        <f t="shared" si="11"/>
        <v>373</v>
      </c>
    </row>
    <row r="82" spans="1:10" ht="110.4" x14ac:dyDescent="0.25">
      <c r="A82" s="4" t="s">
        <v>1</v>
      </c>
      <c r="B82" s="2" t="s">
        <v>69</v>
      </c>
      <c r="C82" s="2" t="s">
        <v>430</v>
      </c>
      <c r="D82" s="5" t="s">
        <v>518</v>
      </c>
      <c r="F82" s="5">
        <f t="shared" si="9"/>
        <v>300</v>
      </c>
      <c r="G82" s="5">
        <f t="shared" si="10"/>
        <v>426</v>
      </c>
      <c r="H82" s="5">
        <f t="shared" si="11"/>
        <v>0</v>
      </c>
    </row>
    <row r="83" spans="1:10" ht="124.2" x14ac:dyDescent="0.25">
      <c r="A83" s="4" t="s">
        <v>1</v>
      </c>
      <c r="B83" s="2" t="s">
        <v>70</v>
      </c>
      <c r="C83" s="2" t="s">
        <v>716</v>
      </c>
      <c r="D83" s="5" t="s">
        <v>849</v>
      </c>
      <c r="F83" s="5">
        <f t="shared" si="9"/>
        <v>438</v>
      </c>
      <c r="G83" s="5">
        <f t="shared" si="10"/>
        <v>484</v>
      </c>
      <c r="H83" s="5">
        <f t="shared" si="11"/>
        <v>0</v>
      </c>
    </row>
    <row r="84" spans="1:10" ht="27.6" x14ac:dyDescent="0.25">
      <c r="A84" s="4" t="s">
        <v>1</v>
      </c>
      <c r="B84" s="2" t="s">
        <v>71</v>
      </c>
      <c r="C84" s="2" t="s">
        <v>431</v>
      </c>
      <c r="D84" s="5" t="s">
        <v>519</v>
      </c>
      <c r="F84" s="5">
        <f t="shared" si="9"/>
        <v>86</v>
      </c>
      <c r="G84" s="5">
        <f t="shared" si="10"/>
        <v>57</v>
      </c>
      <c r="H84" s="5">
        <f t="shared" si="11"/>
        <v>0</v>
      </c>
    </row>
    <row r="85" spans="1:10" ht="82.8" x14ac:dyDescent="0.25">
      <c r="A85" s="4" t="s">
        <v>1</v>
      </c>
      <c r="B85" s="2" t="s">
        <v>72</v>
      </c>
      <c r="C85" s="2" t="s">
        <v>623</v>
      </c>
      <c r="D85" s="5" t="s">
        <v>776</v>
      </c>
      <c r="F85" s="5">
        <f t="shared" si="9"/>
        <v>187</v>
      </c>
      <c r="G85" s="5">
        <f t="shared" si="10"/>
        <v>305</v>
      </c>
      <c r="H85" s="5">
        <f t="shared" si="11"/>
        <v>0</v>
      </c>
    </row>
    <row r="86" spans="1:10" ht="124.2" x14ac:dyDescent="0.25">
      <c r="A86" s="4" t="s">
        <v>1</v>
      </c>
      <c r="B86" s="2" t="s">
        <v>1172</v>
      </c>
      <c r="C86" s="2" t="s">
        <v>1048</v>
      </c>
      <c r="D86" s="5" t="s">
        <v>904</v>
      </c>
      <c r="E86" s="5" t="s">
        <v>1001</v>
      </c>
      <c r="F86" s="5">
        <f t="shared" si="9"/>
        <v>432</v>
      </c>
      <c r="G86" s="5">
        <f t="shared" si="10"/>
        <v>468</v>
      </c>
      <c r="H86" s="5">
        <f t="shared" si="11"/>
        <v>294</v>
      </c>
    </row>
    <row r="87" spans="1:10" ht="124.2" x14ac:dyDescent="0.25">
      <c r="A87" s="4" t="s">
        <v>1</v>
      </c>
      <c r="B87" s="2" t="s">
        <v>73</v>
      </c>
      <c r="C87" s="2" t="s">
        <v>982</v>
      </c>
      <c r="D87" s="5" t="s">
        <v>466</v>
      </c>
      <c r="F87" s="5">
        <f t="shared" si="9"/>
        <v>486</v>
      </c>
      <c r="G87" s="5">
        <f t="shared" si="10"/>
        <v>230</v>
      </c>
      <c r="H87" s="5">
        <f t="shared" si="11"/>
        <v>0</v>
      </c>
    </row>
    <row r="88" spans="1:10" ht="96.6" x14ac:dyDescent="0.25">
      <c r="A88" s="4" t="s">
        <v>1</v>
      </c>
      <c r="B88" s="2" t="s">
        <v>74</v>
      </c>
      <c r="C88" s="2" t="s">
        <v>467</v>
      </c>
      <c r="F88" s="5">
        <f t="shared" si="9"/>
        <v>365</v>
      </c>
      <c r="G88" s="5">
        <f t="shared" si="10"/>
        <v>0</v>
      </c>
      <c r="H88" s="5">
        <f t="shared" si="11"/>
        <v>0</v>
      </c>
    </row>
    <row r="89" spans="1:10" ht="110.4" x14ac:dyDescent="0.25">
      <c r="A89" s="4" t="s">
        <v>1</v>
      </c>
      <c r="B89" s="2" t="s">
        <v>75</v>
      </c>
      <c r="C89" s="2" t="s">
        <v>798</v>
      </c>
      <c r="D89" s="5" t="s">
        <v>1276</v>
      </c>
      <c r="F89" s="5">
        <f t="shared" si="9"/>
        <v>394</v>
      </c>
      <c r="G89" s="5">
        <f t="shared" si="10"/>
        <v>103</v>
      </c>
      <c r="H89" s="5">
        <f t="shared" si="11"/>
        <v>0</v>
      </c>
    </row>
    <row r="90" spans="1:10" ht="110.4" x14ac:dyDescent="0.25">
      <c r="A90" s="4" t="s">
        <v>1</v>
      </c>
      <c r="B90" s="2" t="s">
        <v>76</v>
      </c>
      <c r="C90" s="5" t="s">
        <v>983</v>
      </c>
      <c r="F90" s="5">
        <f t="shared" si="9"/>
        <v>374</v>
      </c>
      <c r="G90" s="5">
        <f t="shared" si="10"/>
        <v>0</v>
      </c>
      <c r="H90" s="5">
        <f t="shared" si="11"/>
        <v>0</v>
      </c>
    </row>
    <row r="91" spans="1:10" ht="41.4" x14ac:dyDescent="0.25">
      <c r="A91" s="4" t="s">
        <v>1</v>
      </c>
      <c r="B91" s="2" t="s">
        <v>77</v>
      </c>
      <c r="C91" s="2" t="s">
        <v>1013</v>
      </c>
      <c r="F91" s="5">
        <f t="shared" si="9"/>
        <v>150</v>
      </c>
      <c r="G91" s="5">
        <f t="shared" si="10"/>
        <v>0</v>
      </c>
      <c r="H91" s="5">
        <f t="shared" si="11"/>
        <v>0</v>
      </c>
    </row>
    <row r="92" spans="1:10" ht="69" x14ac:dyDescent="0.25">
      <c r="A92" s="4" t="s">
        <v>1</v>
      </c>
      <c r="B92" s="2" t="s">
        <v>78</v>
      </c>
      <c r="C92" s="2" t="s">
        <v>984</v>
      </c>
      <c r="F92" s="5">
        <f t="shared" si="9"/>
        <v>256</v>
      </c>
      <c r="G92" s="5">
        <f t="shared" si="10"/>
        <v>0</v>
      </c>
      <c r="H92" s="5">
        <f t="shared" si="11"/>
        <v>0</v>
      </c>
    </row>
    <row r="93" spans="1:10" ht="82.8" x14ac:dyDescent="0.25">
      <c r="A93" s="4" t="s">
        <v>1</v>
      </c>
      <c r="B93" s="2" t="s">
        <v>79</v>
      </c>
      <c r="C93" s="2" t="s">
        <v>386</v>
      </c>
      <c r="D93" s="5" t="s">
        <v>1049</v>
      </c>
      <c r="F93" s="5">
        <f t="shared" si="9"/>
        <v>323</v>
      </c>
      <c r="G93" s="5">
        <f t="shared" si="10"/>
        <v>207</v>
      </c>
      <c r="H93" s="5">
        <f t="shared" si="11"/>
        <v>0</v>
      </c>
    </row>
    <row r="94" spans="1:10" ht="96.6" x14ac:dyDescent="0.25">
      <c r="A94" s="4" t="s">
        <v>1</v>
      </c>
      <c r="B94" s="2" t="s">
        <v>80</v>
      </c>
      <c r="C94" s="2" t="s">
        <v>530</v>
      </c>
      <c r="D94" s="5" t="s">
        <v>1173</v>
      </c>
      <c r="E94" s="5" t="s">
        <v>1174</v>
      </c>
      <c r="F94" s="5">
        <f t="shared" si="9"/>
        <v>322</v>
      </c>
      <c r="G94" s="5">
        <f t="shared" si="10"/>
        <v>213</v>
      </c>
      <c r="H94" s="5">
        <f t="shared" si="11"/>
        <v>313</v>
      </c>
      <c r="J94" s="2"/>
    </row>
    <row r="95" spans="1:10" ht="96.6" x14ac:dyDescent="0.25">
      <c r="A95" s="4" t="s">
        <v>1</v>
      </c>
      <c r="B95" s="2" t="s">
        <v>1175</v>
      </c>
      <c r="C95" s="2" t="s">
        <v>370</v>
      </c>
      <c r="D95" s="5" t="s">
        <v>777</v>
      </c>
      <c r="E95" s="5" t="s">
        <v>905</v>
      </c>
      <c r="F95" s="5">
        <f t="shared" si="9"/>
        <v>248</v>
      </c>
      <c r="G95" s="5">
        <f t="shared" si="10"/>
        <v>216</v>
      </c>
      <c r="H95" s="5">
        <f t="shared" si="11"/>
        <v>360</v>
      </c>
    </row>
    <row r="96" spans="1:10" ht="124.2" x14ac:dyDescent="0.25">
      <c r="A96" s="4" t="s">
        <v>1</v>
      </c>
      <c r="B96" s="2" t="s">
        <v>81</v>
      </c>
      <c r="C96" s="2" t="s">
        <v>624</v>
      </c>
      <c r="D96" s="5" t="s">
        <v>906</v>
      </c>
      <c r="E96" s="5" t="s">
        <v>1242</v>
      </c>
      <c r="F96" s="5">
        <f t="shared" si="9"/>
        <v>142</v>
      </c>
      <c r="G96" s="5">
        <f t="shared" si="10"/>
        <v>427</v>
      </c>
      <c r="H96" s="5">
        <f t="shared" si="11"/>
        <v>238</v>
      </c>
    </row>
    <row r="97" spans="1:13" ht="55.2" x14ac:dyDescent="0.25">
      <c r="A97" s="4" t="s">
        <v>1</v>
      </c>
      <c r="B97" s="2" t="s">
        <v>82</v>
      </c>
      <c r="C97" s="2" t="s">
        <v>732</v>
      </c>
      <c r="D97" s="5" t="s">
        <v>967</v>
      </c>
      <c r="E97" s="5" t="s">
        <v>867</v>
      </c>
      <c r="F97" s="5">
        <f t="shared" si="9"/>
        <v>162</v>
      </c>
      <c r="G97" s="5">
        <f t="shared" si="10"/>
        <v>180</v>
      </c>
      <c r="H97" s="5">
        <f t="shared" si="11"/>
        <v>116</v>
      </c>
    </row>
    <row r="98" spans="1:13" ht="124.2" x14ac:dyDescent="0.25">
      <c r="A98" s="4" t="s">
        <v>1</v>
      </c>
      <c r="B98" s="2" t="s">
        <v>83</v>
      </c>
      <c r="C98" s="2" t="s">
        <v>645</v>
      </c>
      <c r="D98" s="5" t="s">
        <v>432</v>
      </c>
      <c r="E98" s="5" t="s">
        <v>887</v>
      </c>
      <c r="F98" s="5">
        <f t="shared" si="9"/>
        <v>431</v>
      </c>
      <c r="G98" s="5">
        <f t="shared" si="10"/>
        <v>395</v>
      </c>
      <c r="H98" s="5">
        <f t="shared" si="11"/>
        <v>448</v>
      </c>
    </row>
    <row r="99" spans="1:13" ht="138" x14ac:dyDescent="0.25">
      <c r="A99" s="4" t="s">
        <v>1</v>
      </c>
      <c r="B99" s="2" t="s">
        <v>1176</v>
      </c>
      <c r="C99" s="2" t="s">
        <v>934</v>
      </c>
      <c r="D99" s="5" t="s">
        <v>1154</v>
      </c>
      <c r="E99" s="5" t="s">
        <v>1050</v>
      </c>
      <c r="F99" s="5">
        <f t="shared" si="9"/>
        <v>453</v>
      </c>
      <c r="G99" s="5">
        <f t="shared" si="10"/>
        <v>317</v>
      </c>
      <c r="H99" s="5">
        <f t="shared" si="11"/>
        <v>463</v>
      </c>
    </row>
    <row r="100" spans="1:13" ht="124.2" x14ac:dyDescent="0.25">
      <c r="A100" s="4" t="s">
        <v>1</v>
      </c>
      <c r="B100" s="2" t="s">
        <v>84</v>
      </c>
      <c r="C100" s="2" t="s">
        <v>450</v>
      </c>
      <c r="D100" s="5" t="s">
        <v>907</v>
      </c>
      <c r="E100" s="5" t="s">
        <v>1014</v>
      </c>
      <c r="F100" s="5">
        <f t="shared" si="9"/>
        <v>473</v>
      </c>
      <c r="G100" s="5">
        <f t="shared" si="10"/>
        <v>372</v>
      </c>
      <c r="H100" s="5">
        <f t="shared" si="11"/>
        <v>279</v>
      </c>
    </row>
    <row r="101" spans="1:13" ht="124.2" x14ac:dyDescent="0.25">
      <c r="A101" s="4" t="s">
        <v>1</v>
      </c>
      <c r="B101" s="2" t="s">
        <v>85</v>
      </c>
      <c r="C101" s="2" t="s">
        <v>433</v>
      </c>
      <c r="D101" s="5" t="s">
        <v>820</v>
      </c>
      <c r="E101" s="5" t="s">
        <v>701</v>
      </c>
      <c r="F101" s="5">
        <f t="shared" si="9"/>
        <v>492</v>
      </c>
      <c r="G101" s="5">
        <f t="shared" si="10"/>
        <v>351</v>
      </c>
      <c r="H101" s="5">
        <f t="shared" si="11"/>
        <v>246</v>
      </c>
    </row>
    <row r="102" spans="1:13" ht="138" x14ac:dyDescent="0.25">
      <c r="A102" s="4" t="s">
        <v>1</v>
      </c>
      <c r="B102" s="2" t="s">
        <v>86</v>
      </c>
      <c r="C102" s="2" t="s">
        <v>451</v>
      </c>
      <c r="D102" s="5" t="s">
        <v>520</v>
      </c>
      <c r="F102" s="5">
        <f t="shared" si="9"/>
        <v>398</v>
      </c>
      <c r="G102" s="5">
        <f t="shared" ref="G102:G126" si="12">LEN(D102)</f>
        <v>487</v>
      </c>
      <c r="H102" s="5">
        <f t="shared" ref="H102:H126" si="13">LEN(E102)</f>
        <v>0</v>
      </c>
    </row>
    <row r="103" spans="1:13" ht="96.6" x14ac:dyDescent="0.25">
      <c r="A103" s="4" t="s">
        <v>1</v>
      </c>
      <c r="B103" s="2" t="s">
        <v>87</v>
      </c>
      <c r="C103" s="2" t="s">
        <v>799</v>
      </c>
      <c r="D103" s="5" t="s">
        <v>671</v>
      </c>
      <c r="E103" s="5" t="s">
        <v>387</v>
      </c>
      <c r="F103" s="5">
        <f t="shared" si="9"/>
        <v>228</v>
      </c>
      <c r="G103" s="5">
        <f t="shared" si="12"/>
        <v>353</v>
      </c>
      <c r="H103" s="5">
        <f t="shared" si="13"/>
        <v>261</v>
      </c>
    </row>
    <row r="104" spans="1:13" ht="55.2" x14ac:dyDescent="0.25">
      <c r="A104" s="4" t="s">
        <v>1</v>
      </c>
      <c r="B104" s="2" t="s">
        <v>88</v>
      </c>
      <c r="C104" s="2" t="s">
        <v>1051</v>
      </c>
      <c r="D104" s="5" t="s">
        <v>821</v>
      </c>
      <c r="E104" s="5" t="s">
        <v>646</v>
      </c>
      <c r="F104" s="5">
        <f t="shared" si="9"/>
        <v>186</v>
      </c>
      <c r="G104" s="5">
        <f t="shared" si="12"/>
        <v>119</v>
      </c>
      <c r="H104" s="5">
        <f t="shared" si="13"/>
        <v>145</v>
      </c>
    </row>
    <row r="105" spans="1:13" ht="96.6" x14ac:dyDescent="0.25">
      <c r="A105" s="4" t="s">
        <v>1</v>
      </c>
      <c r="B105" s="2" t="s">
        <v>89</v>
      </c>
      <c r="C105" s="2" t="s">
        <v>360</v>
      </c>
      <c r="D105" s="5" t="s">
        <v>388</v>
      </c>
      <c r="E105" s="5" t="s">
        <v>1052</v>
      </c>
      <c r="F105" s="5">
        <f t="shared" si="9"/>
        <v>110</v>
      </c>
      <c r="G105" s="5">
        <f t="shared" si="12"/>
        <v>196</v>
      </c>
      <c r="H105" s="5">
        <f t="shared" si="13"/>
        <v>319</v>
      </c>
    </row>
    <row r="106" spans="1:13" ht="96.6" x14ac:dyDescent="0.25">
      <c r="A106" s="4" t="s">
        <v>1</v>
      </c>
      <c r="B106" s="2" t="s">
        <v>90</v>
      </c>
      <c r="C106" s="2" t="s">
        <v>1256</v>
      </c>
      <c r="D106" s="5" t="s">
        <v>1252</v>
      </c>
      <c r="F106" s="5">
        <f t="shared" si="9"/>
        <v>373</v>
      </c>
      <c r="G106" s="5">
        <f t="shared" si="12"/>
        <v>215</v>
      </c>
      <c r="H106" s="5">
        <f t="shared" si="13"/>
        <v>0</v>
      </c>
    </row>
    <row r="107" spans="1:13" ht="124.2" x14ac:dyDescent="0.25">
      <c r="A107" s="4" t="s">
        <v>1</v>
      </c>
      <c r="B107" s="2" t="s">
        <v>91</v>
      </c>
      <c r="C107" s="2" t="s">
        <v>625</v>
      </c>
      <c r="D107" s="5" t="s">
        <v>733</v>
      </c>
      <c r="F107" s="5">
        <f t="shared" si="9"/>
        <v>480</v>
      </c>
      <c r="G107" s="5">
        <f t="shared" si="12"/>
        <v>303</v>
      </c>
      <c r="H107" s="5">
        <f t="shared" si="13"/>
        <v>0</v>
      </c>
    </row>
    <row r="108" spans="1:13" x14ac:dyDescent="0.25">
      <c r="A108" s="4" t="s">
        <v>1</v>
      </c>
      <c r="B108" s="2" t="s">
        <v>92</v>
      </c>
      <c r="C108" s="2"/>
      <c r="F108" s="5">
        <f t="shared" si="9"/>
        <v>0</v>
      </c>
      <c r="G108" s="5">
        <f t="shared" si="12"/>
        <v>0</v>
      </c>
      <c r="H108" s="5">
        <f t="shared" si="13"/>
        <v>0</v>
      </c>
    </row>
    <row r="109" spans="1:13" ht="124.2" x14ac:dyDescent="0.25">
      <c r="A109" s="4" t="s">
        <v>1</v>
      </c>
      <c r="B109" s="2" t="s">
        <v>1177</v>
      </c>
      <c r="C109" s="2" t="s">
        <v>626</v>
      </c>
      <c r="D109" s="5" t="s">
        <v>411</v>
      </c>
      <c r="E109" s="5" t="s">
        <v>800</v>
      </c>
      <c r="F109" s="5">
        <f t="shared" si="9"/>
        <v>270</v>
      </c>
      <c r="G109" s="5">
        <f t="shared" si="12"/>
        <v>437</v>
      </c>
      <c r="H109" s="5">
        <f t="shared" si="13"/>
        <v>320</v>
      </c>
    </row>
    <row r="110" spans="1:13" ht="96.6" x14ac:dyDescent="0.25">
      <c r="A110" s="4" t="s">
        <v>1</v>
      </c>
      <c r="B110" s="2" t="s">
        <v>93</v>
      </c>
      <c r="C110" s="2" t="s">
        <v>1015</v>
      </c>
      <c r="D110" s="5" t="s">
        <v>1053</v>
      </c>
      <c r="E110" s="5" t="s">
        <v>562</v>
      </c>
      <c r="F110" s="5">
        <f t="shared" si="9"/>
        <v>255</v>
      </c>
      <c r="G110" s="5">
        <f t="shared" si="12"/>
        <v>217</v>
      </c>
      <c r="H110" s="5">
        <f t="shared" si="13"/>
        <v>347</v>
      </c>
    </row>
    <row r="111" spans="1:13" ht="165.6" x14ac:dyDescent="0.25">
      <c r="A111" s="4" t="s">
        <v>1</v>
      </c>
      <c r="B111" s="2" t="s">
        <v>1178</v>
      </c>
      <c r="C111" s="2" t="s">
        <v>468</v>
      </c>
      <c r="D111" s="5" t="s">
        <v>734</v>
      </c>
      <c r="E111" s="5" t="s">
        <v>868</v>
      </c>
      <c r="F111" s="5">
        <f t="shared" si="9"/>
        <v>338</v>
      </c>
      <c r="G111" s="5">
        <f t="shared" si="12"/>
        <v>297</v>
      </c>
      <c r="H111" s="5">
        <f t="shared" si="13"/>
        <v>374</v>
      </c>
      <c r="M111" s="2" t="s">
        <v>935</v>
      </c>
    </row>
    <row r="112" spans="1:13" ht="110.4" x14ac:dyDescent="0.25">
      <c r="A112" s="4" t="s">
        <v>1</v>
      </c>
      <c r="B112" s="2" t="s">
        <v>94</v>
      </c>
      <c r="C112" s="2" t="s">
        <v>1054</v>
      </c>
      <c r="D112" s="5" t="s">
        <v>1016</v>
      </c>
      <c r="E112" s="5" t="s">
        <v>504</v>
      </c>
      <c r="F112" s="5">
        <f t="shared" si="9"/>
        <v>380</v>
      </c>
      <c r="G112" s="5">
        <f t="shared" si="12"/>
        <v>393</v>
      </c>
      <c r="H112" s="5">
        <f t="shared" si="13"/>
        <v>277</v>
      </c>
    </row>
    <row r="113" spans="1:8" ht="82.8" x14ac:dyDescent="0.25">
      <c r="A113" s="4" t="s">
        <v>1</v>
      </c>
      <c r="B113" s="2" t="s">
        <v>95</v>
      </c>
      <c r="C113" s="2" t="s">
        <v>717</v>
      </c>
      <c r="F113" s="5">
        <f t="shared" si="9"/>
        <v>337</v>
      </c>
      <c r="G113" s="5">
        <f t="shared" si="12"/>
        <v>0</v>
      </c>
      <c r="H113" s="5">
        <f t="shared" si="13"/>
        <v>0</v>
      </c>
    </row>
    <row r="114" spans="1:8" ht="82.8" x14ac:dyDescent="0.25">
      <c r="A114" s="4" t="s">
        <v>1</v>
      </c>
      <c r="B114" s="2" t="s">
        <v>96</v>
      </c>
      <c r="C114" s="2" t="s">
        <v>953</v>
      </c>
      <c r="D114" s="5" t="s">
        <v>850</v>
      </c>
      <c r="E114" s="5" t="s">
        <v>1055</v>
      </c>
      <c r="F114" s="5">
        <f t="shared" si="9"/>
        <v>75</v>
      </c>
      <c r="G114" s="5">
        <f t="shared" si="12"/>
        <v>225</v>
      </c>
      <c r="H114" s="5">
        <f t="shared" si="13"/>
        <v>265</v>
      </c>
    </row>
    <row r="115" spans="1:8" ht="110.4" x14ac:dyDescent="0.25">
      <c r="A115" s="4" t="s">
        <v>1</v>
      </c>
      <c r="B115" s="2" t="s">
        <v>97</v>
      </c>
      <c r="C115" s="2" t="s">
        <v>410</v>
      </c>
      <c r="D115" s="5" t="s">
        <v>1056</v>
      </c>
      <c r="E115" s="5" t="s">
        <v>968</v>
      </c>
      <c r="F115" s="5">
        <f t="shared" si="9"/>
        <v>412</v>
      </c>
      <c r="G115" s="5">
        <f t="shared" si="12"/>
        <v>107</v>
      </c>
      <c r="H115" s="5">
        <f t="shared" si="13"/>
        <v>323</v>
      </c>
    </row>
    <row r="116" spans="1:8" ht="138" x14ac:dyDescent="0.25">
      <c r="A116" s="4" t="s">
        <v>1</v>
      </c>
      <c r="B116" s="2" t="s">
        <v>98</v>
      </c>
      <c r="C116" s="5" t="s">
        <v>1057</v>
      </c>
      <c r="D116" s="2" t="s">
        <v>1058</v>
      </c>
      <c r="E116" s="5" t="s">
        <v>1232</v>
      </c>
      <c r="F116" s="5">
        <f>LEN(C116)</f>
        <v>406</v>
      </c>
      <c r="G116" s="5">
        <f t="shared" si="12"/>
        <v>488</v>
      </c>
      <c r="H116" s="5">
        <f t="shared" si="13"/>
        <v>74</v>
      </c>
    </row>
    <row r="117" spans="1:8" x14ac:dyDescent="0.25">
      <c r="A117" s="4" t="s">
        <v>1</v>
      </c>
      <c r="B117" s="2" t="s">
        <v>99</v>
      </c>
      <c r="C117" s="2"/>
      <c r="F117" s="5">
        <f t="shared" si="9"/>
        <v>0</v>
      </c>
      <c r="G117" s="5">
        <f t="shared" si="12"/>
        <v>0</v>
      </c>
      <c r="H117" s="5">
        <f t="shared" si="13"/>
        <v>0</v>
      </c>
    </row>
    <row r="118" spans="1:8" ht="110.4" x14ac:dyDescent="0.25">
      <c r="A118" s="4" t="s">
        <v>1</v>
      </c>
      <c r="B118" s="2" t="s">
        <v>100</v>
      </c>
      <c r="C118" s="2" t="s">
        <v>888</v>
      </c>
      <c r="D118" s="5" t="s">
        <v>487</v>
      </c>
      <c r="E118" s="5" t="s">
        <v>609</v>
      </c>
      <c r="F118" s="5">
        <f t="shared" si="9"/>
        <v>208</v>
      </c>
      <c r="G118" s="5">
        <f t="shared" si="12"/>
        <v>370</v>
      </c>
      <c r="H118" s="5">
        <f t="shared" si="13"/>
        <v>267</v>
      </c>
    </row>
    <row r="119" spans="1:8" ht="96.6" x14ac:dyDescent="0.25">
      <c r="A119" s="4" t="s">
        <v>1</v>
      </c>
      <c r="B119" s="2" t="s">
        <v>101</v>
      </c>
      <c r="C119" s="2" t="s">
        <v>571</v>
      </c>
      <c r="F119" s="5">
        <f t="shared" si="9"/>
        <v>333</v>
      </c>
      <c r="G119" s="5">
        <f t="shared" si="12"/>
        <v>0</v>
      </c>
      <c r="H119" s="5">
        <f t="shared" si="13"/>
        <v>0</v>
      </c>
    </row>
    <row r="120" spans="1:8" ht="110.4" x14ac:dyDescent="0.25">
      <c r="A120" s="4" t="s">
        <v>1</v>
      </c>
      <c r="B120" s="2" t="s">
        <v>102</v>
      </c>
      <c r="C120" s="2" t="s">
        <v>801</v>
      </c>
      <c r="D120" s="5" t="s">
        <v>1059</v>
      </c>
      <c r="E120" s="5" t="s">
        <v>488</v>
      </c>
      <c r="F120" s="5">
        <f t="shared" si="9"/>
        <v>423</v>
      </c>
      <c r="G120" s="5">
        <f t="shared" si="12"/>
        <v>263</v>
      </c>
      <c r="H120" s="5">
        <f t="shared" si="13"/>
        <v>428</v>
      </c>
    </row>
    <row r="121" spans="1:8" ht="82.8" x14ac:dyDescent="0.25">
      <c r="A121" s="4" t="s">
        <v>1</v>
      </c>
      <c r="B121" s="2" t="s">
        <v>103</v>
      </c>
      <c r="C121" s="2" t="s">
        <v>521</v>
      </c>
      <c r="F121" s="5">
        <f t="shared" si="9"/>
        <v>313</v>
      </c>
      <c r="G121" s="5">
        <f t="shared" si="12"/>
        <v>0</v>
      </c>
      <c r="H121" s="5">
        <f t="shared" si="13"/>
        <v>0</v>
      </c>
    </row>
    <row r="122" spans="1:8" ht="138" x14ac:dyDescent="0.25">
      <c r="A122" s="4" t="s">
        <v>1</v>
      </c>
      <c r="B122" s="2" t="s">
        <v>104</v>
      </c>
      <c r="C122" s="2" t="s">
        <v>1017</v>
      </c>
      <c r="D122" s="5" t="s">
        <v>361</v>
      </c>
      <c r="E122" s="5" t="s">
        <v>647</v>
      </c>
      <c r="F122" s="5">
        <f t="shared" si="9"/>
        <v>294</v>
      </c>
      <c r="G122" s="5">
        <f t="shared" si="12"/>
        <v>455</v>
      </c>
      <c r="H122" s="5">
        <f t="shared" si="13"/>
        <v>397</v>
      </c>
    </row>
    <row r="123" spans="1:8" ht="110.4" x14ac:dyDescent="0.25">
      <c r="A123" s="4" t="s">
        <v>1</v>
      </c>
      <c r="B123" s="2" t="s">
        <v>105</v>
      </c>
      <c r="C123" s="2" t="s">
        <v>412</v>
      </c>
      <c r="D123" s="5" t="s">
        <v>1060</v>
      </c>
      <c r="E123" s="5" t="s">
        <v>648</v>
      </c>
      <c r="F123" s="5">
        <f t="shared" si="9"/>
        <v>446</v>
      </c>
      <c r="G123" s="5">
        <f t="shared" si="12"/>
        <v>131</v>
      </c>
      <c r="H123" s="5">
        <f t="shared" si="13"/>
        <v>340</v>
      </c>
    </row>
    <row r="124" spans="1:8" ht="96.6" x14ac:dyDescent="0.25">
      <c r="A124" s="4" t="s">
        <v>1</v>
      </c>
      <c r="B124" s="2" t="s">
        <v>106</v>
      </c>
      <c r="C124" s="2" t="s">
        <v>389</v>
      </c>
      <c r="D124" s="5" t="s">
        <v>822</v>
      </c>
      <c r="E124" s="5" t="s">
        <v>869</v>
      </c>
      <c r="F124" s="5">
        <f t="shared" si="9"/>
        <v>275</v>
      </c>
      <c r="G124" s="5">
        <f t="shared" si="12"/>
        <v>320</v>
      </c>
      <c r="H124" s="5">
        <f t="shared" si="13"/>
        <v>310</v>
      </c>
    </row>
    <row r="125" spans="1:8" ht="138" x14ac:dyDescent="0.25">
      <c r="A125" s="4" t="s">
        <v>1</v>
      </c>
      <c r="B125" s="2" t="s">
        <v>1179</v>
      </c>
      <c r="C125" s="2" t="s">
        <v>985</v>
      </c>
      <c r="D125" s="5" t="s">
        <v>823</v>
      </c>
      <c r="E125" s="5" t="s">
        <v>672</v>
      </c>
      <c r="F125" s="5">
        <f t="shared" si="9"/>
        <v>321</v>
      </c>
      <c r="G125" s="5">
        <f t="shared" si="12"/>
        <v>451</v>
      </c>
      <c r="H125" s="5">
        <f t="shared" si="13"/>
        <v>475</v>
      </c>
    </row>
    <row r="126" spans="1:8" ht="138" x14ac:dyDescent="0.25">
      <c r="A126" s="4" t="s">
        <v>1</v>
      </c>
      <c r="B126" s="2" t="s">
        <v>107</v>
      </c>
      <c r="C126" s="2" t="s">
        <v>390</v>
      </c>
      <c r="D126" s="5" t="s">
        <v>686</v>
      </c>
      <c r="E126" s="5" t="s">
        <v>908</v>
      </c>
      <c r="F126" s="5">
        <f t="shared" si="9"/>
        <v>491</v>
      </c>
      <c r="G126" s="5">
        <f t="shared" si="12"/>
        <v>384</v>
      </c>
      <c r="H126" s="5">
        <f t="shared" si="13"/>
        <v>481</v>
      </c>
    </row>
    <row r="127" spans="1:8" ht="124.2" x14ac:dyDescent="0.25">
      <c r="A127" s="4" t="s">
        <v>1</v>
      </c>
      <c r="B127" s="2" t="s">
        <v>108</v>
      </c>
      <c r="C127" s="2" t="s">
        <v>1158</v>
      </c>
      <c r="D127" s="5" t="s">
        <v>1061</v>
      </c>
      <c r="E127" s="5" t="s">
        <v>434</v>
      </c>
      <c r="F127" s="5">
        <f t="shared" ref="F127:F189" si="14">LEN(C127)</f>
        <v>496</v>
      </c>
      <c r="G127" s="5">
        <f t="shared" ref="G127:G189" si="15">LEN(D127)</f>
        <v>376</v>
      </c>
      <c r="H127" s="5">
        <f t="shared" ref="H127:H167" si="16">LEN(E127)</f>
        <v>277</v>
      </c>
    </row>
    <row r="128" spans="1:8" ht="82.8" x14ac:dyDescent="0.25">
      <c r="A128" s="4" t="s">
        <v>1</v>
      </c>
      <c r="B128" s="2" t="s">
        <v>109</v>
      </c>
      <c r="C128" s="2" t="s">
        <v>469</v>
      </c>
      <c r="D128" s="5" t="s">
        <v>1062</v>
      </c>
      <c r="E128" s="5" t="s">
        <v>593</v>
      </c>
      <c r="F128" s="5">
        <f t="shared" si="14"/>
        <v>325</v>
      </c>
      <c r="G128" s="5">
        <f t="shared" si="15"/>
        <v>277</v>
      </c>
      <c r="H128" s="5">
        <f t="shared" si="16"/>
        <v>157</v>
      </c>
    </row>
    <row r="129" spans="1:8" ht="138" x14ac:dyDescent="0.25">
      <c r="A129" s="4" t="s">
        <v>1</v>
      </c>
      <c r="B129" s="2" t="s">
        <v>110</v>
      </c>
      <c r="C129" s="2" t="s">
        <v>470</v>
      </c>
      <c r="D129" s="5" t="s">
        <v>1063</v>
      </c>
      <c r="F129" s="5">
        <f t="shared" si="14"/>
        <v>455</v>
      </c>
      <c r="G129" s="5">
        <f t="shared" si="15"/>
        <v>499</v>
      </c>
      <c r="H129" s="5">
        <f t="shared" si="16"/>
        <v>0</v>
      </c>
    </row>
    <row r="130" spans="1:8" ht="82.8" x14ac:dyDescent="0.25">
      <c r="A130" s="4" t="s">
        <v>1</v>
      </c>
      <c r="B130" s="2" t="s">
        <v>111</v>
      </c>
      <c r="C130" s="2" t="s">
        <v>362</v>
      </c>
      <c r="D130" s="5" t="s">
        <v>649</v>
      </c>
      <c r="E130" s="5" t="s">
        <v>1064</v>
      </c>
      <c r="F130" s="5">
        <f t="shared" si="14"/>
        <v>238</v>
      </c>
      <c r="G130" s="5">
        <f t="shared" si="15"/>
        <v>210</v>
      </c>
      <c r="H130" s="5">
        <f t="shared" si="16"/>
        <v>323</v>
      </c>
    </row>
    <row r="131" spans="1:8" ht="124.2" x14ac:dyDescent="0.25">
      <c r="A131" s="4" t="s">
        <v>1</v>
      </c>
      <c r="B131" s="2" t="s">
        <v>112</v>
      </c>
      <c r="C131" s="2" t="s">
        <v>1018</v>
      </c>
      <c r="D131" s="5" t="s">
        <v>909</v>
      </c>
      <c r="E131" s="5" t="s">
        <v>522</v>
      </c>
      <c r="F131" s="5">
        <f t="shared" si="14"/>
        <v>472</v>
      </c>
      <c r="G131" s="5">
        <f t="shared" si="15"/>
        <v>436</v>
      </c>
      <c r="H131" s="5">
        <f t="shared" si="16"/>
        <v>414</v>
      </c>
    </row>
    <row r="132" spans="1:8" ht="96.6" x14ac:dyDescent="0.25">
      <c r="A132" s="4" t="s">
        <v>1</v>
      </c>
      <c r="B132" s="2" t="s">
        <v>113</v>
      </c>
      <c r="C132" s="2" t="s">
        <v>1065</v>
      </c>
      <c r="D132" s="5" t="s">
        <v>750</v>
      </c>
      <c r="E132" s="5" t="s">
        <v>540</v>
      </c>
      <c r="F132" s="5">
        <f t="shared" si="14"/>
        <v>302</v>
      </c>
      <c r="G132" s="5">
        <f t="shared" si="15"/>
        <v>335</v>
      </c>
      <c r="H132" s="5">
        <f t="shared" si="16"/>
        <v>313</v>
      </c>
    </row>
    <row r="133" spans="1:8" ht="96.6" x14ac:dyDescent="0.25">
      <c r="A133" s="4" t="s">
        <v>1</v>
      </c>
      <c r="B133" s="2" t="s">
        <v>114</v>
      </c>
      <c r="C133" s="2" t="s">
        <v>572</v>
      </c>
      <c r="F133" s="5">
        <f t="shared" si="14"/>
        <v>353</v>
      </c>
      <c r="G133" s="5">
        <f t="shared" si="15"/>
        <v>0</v>
      </c>
      <c r="H133" s="5">
        <f t="shared" si="16"/>
        <v>0</v>
      </c>
    </row>
    <row r="134" spans="1:8" ht="55.2" x14ac:dyDescent="0.25">
      <c r="A134" s="4" t="s">
        <v>1</v>
      </c>
      <c r="B134" s="2" t="s">
        <v>115</v>
      </c>
      <c r="C134" s="2" t="s">
        <v>1257</v>
      </c>
      <c r="F134" s="5">
        <f t="shared" si="14"/>
        <v>218</v>
      </c>
      <c r="G134" s="5">
        <f t="shared" si="15"/>
        <v>0</v>
      </c>
      <c r="H134" s="5">
        <f t="shared" si="16"/>
        <v>0</v>
      </c>
    </row>
    <row r="135" spans="1:8" ht="124.2" x14ac:dyDescent="0.25">
      <c r="A135" s="4" t="s">
        <v>1</v>
      </c>
      <c r="B135" s="2" t="s">
        <v>116</v>
      </c>
      <c r="C135" s="2" t="s">
        <v>1066</v>
      </c>
      <c r="F135" s="5">
        <f t="shared" si="14"/>
        <v>468</v>
      </c>
      <c r="G135" s="5">
        <f t="shared" si="15"/>
        <v>0</v>
      </c>
      <c r="H135" s="5">
        <f t="shared" si="16"/>
        <v>0</v>
      </c>
    </row>
    <row r="136" spans="1:8" ht="96.6" x14ac:dyDescent="0.25">
      <c r="A136" s="4" t="s">
        <v>1</v>
      </c>
      <c r="B136" s="2" t="s">
        <v>117</v>
      </c>
      <c r="C136" s="2" t="s">
        <v>1067</v>
      </c>
      <c r="D136" s="5" t="s">
        <v>1068</v>
      </c>
      <c r="F136" s="5">
        <f t="shared" si="14"/>
        <v>388</v>
      </c>
      <c r="G136" s="5">
        <f t="shared" si="15"/>
        <v>290</v>
      </c>
      <c r="H136" s="5">
        <f t="shared" si="16"/>
        <v>0</v>
      </c>
    </row>
    <row r="137" spans="1:8" ht="82.8" x14ac:dyDescent="0.25">
      <c r="A137" s="4" t="s">
        <v>1</v>
      </c>
      <c r="B137" s="2" t="s">
        <v>118</v>
      </c>
      <c r="C137" s="2" t="s">
        <v>889</v>
      </c>
      <c r="D137" s="5" t="s">
        <v>954</v>
      </c>
      <c r="F137" s="5">
        <f t="shared" si="14"/>
        <v>317</v>
      </c>
      <c r="G137" s="5">
        <f t="shared" si="15"/>
        <v>319</v>
      </c>
      <c r="H137" s="5">
        <f t="shared" si="16"/>
        <v>0</v>
      </c>
    </row>
    <row r="138" spans="1:8" ht="96.6" x14ac:dyDescent="0.25">
      <c r="A138" s="4" t="s">
        <v>1</v>
      </c>
      <c r="B138" s="2" t="s">
        <v>119</v>
      </c>
      <c r="C138" s="2" t="s">
        <v>702</v>
      </c>
      <c r="D138" s="5" t="s">
        <v>650</v>
      </c>
      <c r="F138" s="5">
        <f t="shared" si="14"/>
        <v>340</v>
      </c>
      <c r="G138" s="5">
        <f t="shared" si="15"/>
        <v>235</v>
      </c>
      <c r="H138" s="5">
        <f t="shared" si="16"/>
        <v>0</v>
      </c>
    </row>
    <row r="139" spans="1:8" ht="110.4" x14ac:dyDescent="0.25">
      <c r="A139" s="4" t="s">
        <v>1</v>
      </c>
      <c r="B139" s="2" t="s">
        <v>120</v>
      </c>
      <c r="C139" s="2" t="s">
        <v>718</v>
      </c>
      <c r="F139" s="5">
        <f t="shared" si="14"/>
        <v>420</v>
      </c>
      <c r="G139" s="5">
        <f t="shared" si="15"/>
        <v>0</v>
      </c>
      <c r="H139" s="5">
        <f t="shared" si="16"/>
        <v>0</v>
      </c>
    </row>
    <row r="140" spans="1:8" ht="69" x14ac:dyDescent="0.25">
      <c r="A140" s="4"/>
      <c r="B140" s="2" t="s">
        <v>1180</v>
      </c>
      <c r="C140" s="2" t="s">
        <v>1181</v>
      </c>
      <c r="D140" s="5" t="s">
        <v>1182</v>
      </c>
      <c r="F140" s="5">
        <f>LEN(C140)</f>
        <v>116</v>
      </c>
      <c r="G140" s="5">
        <f>LEN(D140)</f>
        <v>219</v>
      </c>
      <c r="H140" s="5">
        <f t="shared" si="16"/>
        <v>0</v>
      </c>
    </row>
    <row r="141" spans="1:8" ht="82.8" x14ac:dyDescent="0.25">
      <c r="A141" s="4" t="s">
        <v>1</v>
      </c>
      <c r="B141" s="2" t="s">
        <v>121</v>
      </c>
      <c r="C141" s="2" t="s">
        <v>802</v>
      </c>
      <c r="F141" s="5">
        <f t="shared" si="14"/>
        <v>298</v>
      </c>
      <c r="G141" s="5">
        <f t="shared" si="15"/>
        <v>0</v>
      </c>
      <c r="H141" s="5">
        <f t="shared" si="16"/>
        <v>0</v>
      </c>
    </row>
    <row r="142" spans="1:8" ht="138" x14ac:dyDescent="0.25">
      <c r="A142" s="4" t="s">
        <v>1</v>
      </c>
      <c r="B142" s="2" t="s">
        <v>122</v>
      </c>
      <c r="C142" s="2" t="s">
        <v>413</v>
      </c>
      <c r="D142" s="5" t="s">
        <v>824</v>
      </c>
      <c r="E142" s="5" t="s">
        <v>673</v>
      </c>
      <c r="F142" s="5">
        <f t="shared" si="14"/>
        <v>381</v>
      </c>
      <c r="G142" s="5">
        <f t="shared" si="15"/>
        <v>497</v>
      </c>
      <c r="H142" s="5">
        <f t="shared" si="16"/>
        <v>213</v>
      </c>
    </row>
    <row r="143" spans="1:8" ht="41.4" x14ac:dyDescent="0.25">
      <c r="A143" s="4" t="s">
        <v>1</v>
      </c>
      <c r="B143" s="2" t="s">
        <v>123</v>
      </c>
      <c r="C143" s="2" t="s">
        <v>1258</v>
      </c>
      <c r="D143" s="5" t="s">
        <v>1259</v>
      </c>
      <c r="F143" s="5">
        <f t="shared" si="14"/>
        <v>127</v>
      </c>
      <c r="G143" s="5">
        <f t="shared" si="15"/>
        <v>119</v>
      </c>
      <c r="H143" s="5">
        <f t="shared" si="16"/>
        <v>0</v>
      </c>
    </row>
    <row r="144" spans="1:8" ht="110.4" x14ac:dyDescent="0.25">
      <c r="A144" s="4" t="s">
        <v>1</v>
      </c>
      <c r="B144" s="2" t="s">
        <v>124</v>
      </c>
      <c r="C144" s="2" t="s">
        <v>563</v>
      </c>
      <c r="D144" s="5" t="s">
        <v>910</v>
      </c>
      <c r="F144" s="5">
        <f t="shared" si="14"/>
        <v>304</v>
      </c>
      <c r="G144" s="5">
        <f t="shared" si="15"/>
        <v>383</v>
      </c>
      <c r="H144" s="5">
        <f t="shared" si="16"/>
        <v>0</v>
      </c>
    </row>
    <row r="145" spans="1:8" ht="124.2" x14ac:dyDescent="0.25">
      <c r="A145" s="4" t="s">
        <v>1</v>
      </c>
      <c r="B145" s="2" t="s">
        <v>125</v>
      </c>
      <c r="C145" s="2" t="s">
        <v>1130</v>
      </c>
      <c r="F145" s="5">
        <f t="shared" si="14"/>
        <v>482</v>
      </c>
      <c r="G145" s="5">
        <f t="shared" si="15"/>
        <v>0</v>
      </c>
      <c r="H145" s="5">
        <f t="shared" si="16"/>
        <v>0</v>
      </c>
    </row>
    <row r="146" spans="1:8" ht="124.2" x14ac:dyDescent="0.25">
      <c r="A146" s="4" t="s">
        <v>1</v>
      </c>
      <c r="B146" s="2" t="s">
        <v>126</v>
      </c>
      <c r="C146" s="2" t="s">
        <v>1069</v>
      </c>
      <c r="D146" s="5" t="s">
        <v>651</v>
      </c>
      <c r="E146" s="5" t="s">
        <v>564</v>
      </c>
      <c r="F146" s="5">
        <f t="shared" si="14"/>
        <v>430</v>
      </c>
      <c r="G146" s="5">
        <f t="shared" si="15"/>
        <v>435</v>
      </c>
      <c r="H146" s="5">
        <f t="shared" si="16"/>
        <v>403</v>
      </c>
    </row>
    <row r="147" spans="1:8" ht="138" x14ac:dyDescent="0.25">
      <c r="A147" s="4" t="s">
        <v>1</v>
      </c>
      <c r="B147" s="2" t="s">
        <v>127</v>
      </c>
      <c r="C147" s="2" t="s">
        <v>936</v>
      </c>
      <c r="D147" s="5" t="s">
        <v>778</v>
      </c>
      <c r="E147" s="5" t="s">
        <v>541</v>
      </c>
      <c r="F147" s="5">
        <f t="shared" si="14"/>
        <v>291</v>
      </c>
      <c r="G147" s="5">
        <f t="shared" si="15"/>
        <v>497</v>
      </c>
      <c r="H147" s="5">
        <f t="shared" si="16"/>
        <v>320</v>
      </c>
    </row>
    <row r="148" spans="1:8" ht="110.4" x14ac:dyDescent="0.25">
      <c r="A148" s="4" t="s">
        <v>1</v>
      </c>
      <c r="B148" s="2" t="s">
        <v>347</v>
      </c>
      <c r="C148" s="5" t="s">
        <v>703</v>
      </c>
      <c r="D148" s="2" t="s">
        <v>735</v>
      </c>
      <c r="E148" s="2"/>
      <c r="F148" s="5">
        <f t="shared" si="14"/>
        <v>390</v>
      </c>
      <c r="G148" s="5">
        <f t="shared" si="15"/>
        <v>349</v>
      </c>
      <c r="H148" s="5">
        <f t="shared" si="16"/>
        <v>0</v>
      </c>
    </row>
    <row r="149" spans="1:8" ht="41.4" x14ac:dyDescent="0.25">
      <c r="A149" s="4" t="s">
        <v>1</v>
      </c>
      <c r="B149" s="2" t="s">
        <v>128</v>
      </c>
      <c r="C149" s="2" t="s">
        <v>1260</v>
      </c>
      <c r="F149" s="5">
        <f t="shared" si="14"/>
        <v>150</v>
      </c>
      <c r="G149" s="5">
        <f t="shared" si="15"/>
        <v>0</v>
      </c>
      <c r="H149" s="5">
        <f t="shared" si="16"/>
        <v>0</v>
      </c>
    </row>
    <row r="150" spans="1:8" ht="55.2" x14ac:dyDescent="0.25">
      <c r="A150" s="4" t="s">
        <v>1</v>
      </c>
      <c r="B150" s="2" t="s">
        <v>129</v>
      </c>
      <c r="C150" s="2" t="s">
        <v>803</v>
      </c>
      <c r="F150" s="5">
        <f t="shared" si="14"/>
        <v>182</v>
      </c>
      <c r="G150" s="5">
        <f t="shared" si="15"/>
        <v>0</v>
      </c>
      <c r="H150" s="5">
        <f t="shared" si="16"/>
        <v>0</v>
      </c>
    </row>
    <row r="151" spans="1:8" ht="124.2" x14ac:dyDescent="0.25">
      <c r="A151" s="4" t="s">
        <v>1</v>
      </c>
      <c r="B151" s="2" t="s">
        <v>130</v>
      </c>
      <c r="C151" s="2" t="s">
        <v>804</v>
      </c>
      <c r="D151" s="5" t="s">
        <v>751</v>
      </c>
      <c r="E151" s="5" t="s">
        <v>652</v>
      </c>
      <c r="F151" s="5">
        <f t="shared" si="14"/>
        <v>332</v>
      </c>
      <c r="G151" s="5">
        <f t="shared" si="15"/>
        <v>404</v>
      </c>
      <c r="H151" s="5">
        <f t="shared" si="16"/>
        <v>410</v>
      </c>
    </row>
    <row r="152" spans="1:8" ht="110.4" x14ac:dyDescent="0.25">
      <c r="A152" s="4" t="s">
        <v>1</v>
      </c>
      <c r="B152" s="2" t="s">
        <v>131</v>
      </c>
      <c r="C152" s="2" t="s">
        <v>653</v>
      </c>
      <c r="D152" s="5" t="s">
        <v>704</v>
      </c>
      <c r="F152" s="5">
        <f t="shared" si="14"/>
        <v>389</v>
      </c>
      <c r="G152" s="5">
        <f t="shared" si="15"/>
        <v>86</v>
      </c>
      <c r="H152" s="5">
        <f t="shared" si="16"/>
        <v>0</v>
      </c>
    </row>
    <row r="153" spans="1:8" ht="41.4" x14ac:dyDescent="0.25">
      <c r="A153" s="4" t="s">
        <v>1</v>
      </c>
      <c r="B153" s="2" t="s">
        <v>132</v>
      </c>
      <c r="C153" s="2" t="s">
        <v>1277</v>
      </c>
      <c r="F153" s="5">
        <f t="shared" si="14"/>
        <v>123</v>
      </c>
      <c r="G153" s="5">
        <f t="shared" si="15"/>
        <v>0</v>
      </c>
      <c r="H153" s="5">
        <f t="shared" si="16"/>
        <v>0</v>
      </c>
    </row>
    <row r="154" spans="1:8" ht="96.6" x14ac:dyDescent="0.25">
      <c r="A154" s="4" t="s">
        <v>1</v>
      </c>
      <c r="B154" s="2" t="s">
        <v>133</v>
      </c>
      <c r="C154" s="2" t="s">
        <v>687</v>
      </c>
      <c r="D154" s="5" t="s">
        <v>627</v>
      </c>
      <c r="E154" s="5" t="s">
        <v>719</v>
      </c>
      <c r="F154" s="5">
        <f t="shared" si="14"/>
        <v>369</v>
      </c>
      <c r="G154" s="5">
        <f t="shared" si="15"/>
        <v>316</v>
      </c>
      <c r="H154" s="5">
        <f t="shared" si="16"/>
        <v>367</v>
      </c>
    </row>
    <row r="155" spans="1:8" ht="124.2" x14ac:dyDescent="0.25">
      <c r="A155" s="4" t="s">
        <v>1</v>
      </c>
      <c r="B155" s="2" t="s">
        <v>134</v>
      </c>
      <c r="C155" s="2" t="s">
        <v>851</v>
      </c>
      <c r="D155" s="5" t="s">
        <v>542</v>
      </c>
      <c r="E155" s="5" t="s">
        <v>1019</v>
      </c>
      <c r="F155" s="5">
        <f t="shared" si="14"/>
        <v>461</v>
      </c>
      <c r="G155" s="5">
        <f t="shared" si="15"/>
        <v>415</v>
      </c>
      <c r="H155" s="5">
        <f t="shared" si="16"/>
        <v>286</v>
      </c>
    </row>
    <row r="156" spans="1:8" ht="124.2" x14ac:dyDescent="0.25">
      <c r="A156" s="4" t="s">
        <v>1</v>
      </c>
      <c r="B156" s="2" t="s">
        <v>135</v>
      </c>
      <c r="C156" s="2" t="s">
        <v>391</v>
      </c>
      <c r="D156" s="5" t="s">
        <v>779</v>
      </c>
      <c r="E156" s="5" t="s">
        <v>870</v>
      </c>
      <c r="F156" s="5">
        <f t="shared" si="14"/>
        <v>286</v>
      </c>
      <c r="G156" s="5">
        <f t="shared" si="15"/>
        <v>116</v>
      </c>
      <c r="H156" s="5">
        <f t="shared" si="16"/>
        <v>434</v>
      </c>
    </row>
    <row r="157" spans="1:8" ht="82.8" x14ac:dyDescent="0.25">
      <c r="A157" s="4" t="s">
        <v>1</v>
      </c>
      <c r="B157" s="2" t="s">
        <v>1183</v>
      </c>
      <c r="C157" s="2" t="s">
        <v>371</v>
      </c>
      <c r="D157" s="5" t="s">
        <v>1070</v>
      </c>
      <c r="E157" s="5" t="s">
        <v>1002</v>
      </c>
      <c r="F157" s="5">
        <f t="shared" si="14"/>
        <v>107</v>
      </c>
      <c r="G157" s="5">
        <f t="shared" si="15"/>
        <v>300</v>
      </c>
      <c r="H157" s="5">
        <f t="shared" si="16"/>
        <v>165</v>
      </c>
    </row>
    <row r="158" spans="1:8" ht="124.2" x14ac:dyDescent="0.25">
      <c r="A158" s="4" t="s">
        <v>1</v>
      </c>
      <c r="B158" s="2" t="s">
        <v>1184</v>
      </c>
      <c r="C158" s="2" t="s">
        <v>628</v>
      </c>
      <c r="D158" s="5" t="s">
        <v>911</v>
      </c>
      <c r="E158" s="5" t="s">
        <v>1215</v>
      </c>
      <c r="F158" s="5">
        <f t="shared" si="14"/>
        <v>429</v>
      </c>
      <c r="G158" s="5">
        <f t="shared" si="15"/>
        <v>444</v>
      </c>
      <c r="H158" s="5">
        <f t="shared" si="16"/>
        <v>223</v>
      </c>
    </row>
    <row r="159" spans="1:8" ht="110.4" x14ac:dyDescent="0.25">
      <c r="A159" s="4" t="s">
        <v>1</v>
      </c>
      <c r="B159" s="2" t="s">
        <v>136</v>
      </c>
      <c r="C159" s="2" t="s">
        <v>654</v>
      </c>
      <c r="D159" s="5" t="s">
        <v>523</v>
      </c>
      <c r="E159" s="5" t="s">
        <v>720</v>
      </c>
      <c r="F159" s="5">
        <f t="shared" si="14"/>
        <v>376</v>
      </c>
      <c r="G159" s="5">
        <f t="shared" si="15"/>
        <v>231</v>
      </c>
      <c r="H159" s="5">
        <f t="shared" si="16"/>
        <v>416</v>
      </c>
    </row>
    <row r="160" spans="1:8" ht="110.4" x14ac:dyDescent="0.25">
      <c r="A160" s="4" t="s">
        <v>1</v>
      </c>
      <c r="B160" s="2" t="s">
        <v>137</v>
      </c>
      <c r="C160" s="5" t="s">
        <v>871</v>
      </c>
      <c r="D160" s="5" t="s">
        <v>1071</v>
      </c>
      <c r="E160" s="5" t="s">
        <v>471</v>
      </c>
      <c r="F160" s="5">
        <f t="shared" si="14"/>
        <v>429</v>
      </c>
      <c r="G160" s="5">
        <f t="shared" si="15"/>
        <v>272</v>
      </c>
      <c r="H160" s="5">
        <f t="shared" si="16"/>
        <v>194</v>
      </c>
    </row>
    <row r="161" spans="1:8" ht="96.6" x14ac:dyDescent="0.25">
      <c r="A161" s="4" t="s">
        <v>1</v>
      </c>
      <c r="B161" s="2" t="s">
        <v>138</v>
      </c>
      <c r="C161" s="2" t="s">
        <v>452</v>
      </c>
      <c r="D161" s="5" t="s">
        <v>1072</v>
      </c>
      <c r="E161" s="5" t="s">
        <v>565</v>
      </c>
      <c r="F161" s="5">
        <f t="shared" si="14"/>
        <v>337</v>
      </c>
      <c r="G161" s="5">
        <f t="shared" si="15"/>
        <v>298</v>
      </c>
      <c r="H161" s="5">
        <f t="shared" si="16"/>
        <v>192</v>
      </c>
    </row>
    <row r="162" spans="1:8" ht="124.2" x14ac:dyDescent="0.25">
      <c r="A162" s="4" t="s">
        <v>1</v>
      </c>
      <c r="B162" s="2" t="s">
        <v>1185</v>
      </c>
      <c r="C162" s="5" t="s">
        <v>1020</v>
      </c>
      <c r="D162" s="5" t="s">
        <v>752</v>
      </c>
      <c r="E162" s="5" t="s">
        <v>1131</v>
      </c>
      <c r="F162" s="5">
        <f t="shared" si="14"/>
        <v>500</v>
      </c>
      <c r="G162" s="5">
        <f t="shared" si="15"/>
        <v>378</v>
      </c>
      <c r="H162" s="5">
        <f t="shared" si="16"/>
        <v>270</v>
      </c>
    </row>
    <row r="163" spans="1:8" ht="96.6" x14ac:dyDescent="0.25">
      <c r="A163" s="4" t="s">
        <v>1</v>
      </c>
      <c r="B163" s="2" t="s">
        <v>139</v>
      </c>
      <c r="C163" s="2" t="s">
        <v>912</v>
      </c>
      <c r="D163" s="5" t="s">
        <v>610</v>
      </c>
      <c r="E163" s="5" t="s">
        <v>825</v>
      </c>
      <c r="F163" s="5">
        <f t="shared" si="14"/>
        <v>335</v>
      </c>
      <c r="G163" s="5">
        <f t="shared" si="15"/>
        <v>317</v>
      </c>
      <c r="H163" s="5">
        <f t="shared" si="16"/>
        <v>304</v>
      </c>
    </row>
    <row r="164" spans="1:8" ht="124.2" x14ac:dyDescent="0.25">
      <c r="A164" s="4" t="s">
        <v>1</v>
      </c>
      <c r="B164" s="2" t="s">
        <v>140</v>
      </c>
      <c r="C164" s="2" t="s">
        <v>453</v>
      </c>
      <c r="F164" s="5">
        <f t="shared" si="14"/>
        <v>498</v>
      </c>
      <c r="G164" s="5">
        <f t="shared" si="15"/>
        <v>0</v>
      </c>
      <c r="H164" s="5">
        <f t="shared" si="16"/>
        <v>0</v>
      </c>
    </row>
    <row r="165" spans="1:8" ht="96.6" x14ac:dyDescent="0.25">
      <c r="A165" s="4" t="s">
        <v>1</v>
      </c>
      <c r="B165" s="2" t="s">
        <v>141</v>
      </c>
      <c r="C165" s="2" t="s">
        <v>986</v>
      </c>
      <c r="D165" s="5" t="s">
        <v>1073</v>
      </c>
      <c r="E165" s="5" t="s">
        <v>736</v>
      </c>
      <c r="F165" s="5">
        <f t="shared" si="14"/>
        <v>217</v>
      </c>
      <c r="G165" s="5">
        <f t="shared" si="15"/>
        <v>326</v>
      </c>
      <c r="H165" s="5">
        <f t="shared" si="16"/>
        <v>311</v>
      </c>
    </row>
    <row r="166" spans="1:8" ht="82.8" x14ac:dyDescent="0.25">
      <c r="A166" s="4" t="s">
        <v>1</v>
      </c>
      <c r="B166" s="2" t="s">
        <v>142</v>
      </c>
      <c r="C166" s="2" t="s">
        <v>596</v>
      </c>
      <c r="D166" s="5" t="s">
        <v>805</v>
      </c>
      <c r="E166" s="5" t="s">
        <v>937</v>
      </c>
      <c r="F166" s="5">
        <f t="shared" si="14"/>
        <v>274</v>
      </c>
      <c r="G166" s="5">
        <f t="shared" si="15"/>
        <v>317</v>
      </c>
      <c r="H166" s="5">
        <f t="shared" si="16"/>
        <v>236</v>
      </c>
    </row>
    <row r="167" spans="1:8" ht="110.4" x14ac:dyDescent="0.25">
      <c r="A167" s="4" t="s">
        <v>1</v>
      </c>
      <c r="B167" s="2" t="s">
        <v>1187</v>
      </c>
      <c r="C167" s="5" t="s">
        <v>1186</v>
      </c>
      <c r="D167" s="5" t="s">
        <v>1074</v>
      </c>
      <c r="E167" s="5" t="s">
        <v>489</v>
      </c>
      <c r="F167" s="5">
        <f t="shared" si="14"/>
        <v>329</v>
      </c>
      <c r="G167" s="5">
        <f t="shared" si="15"/>
        <v>402</v>
      </c>
      <c r="H167" s="5">
        <f t="shared" si="16"/>
        <v>356</v>
      </c>
    </row>
    <row r="168" spans="1:8" ht="110.4" x14ac:dyDescent="0.25">
      <c r="A168" s="4" t="s">
        <v>1</v>
      </c>
      <c r="B168" s="2" t="s">
        <v>143</v>
      </c>
      <c r="C168" s="2" t="s">
        <v>753</v>
      </c>
      <c r="D168" s="5" t="s">
        <v>597</v>
      </c>
      <c r="E168" s="5" t="s">
        <v>1216</v>
      </c>
      <c r="F168" s="5">
        <f t="shared" si="14"/>
        <v>401</v>
      </c>
      <c r="G168" s="5">
        <f t="shared" si="15"/>
        <v>321</v>
      </c>
      <c r="H168" s="5">
        <f>LEN('Kode-Manager'!D51)</f>
        <v>355</v>
      </c>
    </row>
    <row r="169" spans="1:8" ht="55.2" x14ac:dyDescent="0.25">
      <c r="A169" s="4" t="s">
        <v>1</v>
      </c>
      <c r="B169" s="2" t="s">
        <v>144</v>
      </c>
      <c r="C169" s="2" t="s">
        <v>721</v>
      </c>
      <c r="F169" s="5">
        <f t="shared" si="14"/>
        <v>175</v>
      </c>
      <c r="G169" s="5">
        <f t="shared" si="15"/>
        <v>0</v>
      </c>
      <c r="H169" s="5">
        <f t="shared" ref="H169:H189" si="17">LEN(E169)</f>
        <v>0</v>
      </c>
    </row>
    <row r="170" spans="1:8" ht="69" x14ac:dyDescent="0.25">
      <c r="A170" s="4" t="s">
        <v>1</v>
      </c>
      <c r="B170" s="2" t="s">
        <v>145</v>
      </c>
      <c r="C170" s="2" t="s">
        <v>1132</v>
      </c>
      <c r="F170" s="5">
        <f t="shared" si="14"/>
        <v>266</v>
      </c>
      <c r="G170" s="5">
        <f t="shared" si="15"/>
        <v>0</v>
      </c>
      <c r="H170" s="5">
        <f t="shared" si="17"/>
        <v>0</v>
      </c>
    </row>
    <row r="171" spans="1:8" ht="82.8" x14ac:dyDescent="0.25">
      <c r="A171" s="4" t="s">
        <v>1</v>
      </c>
      <c r="B171" s="2" t="s">
        <v>146</v>
      </c>
      <c r="C171" s="2" t="s">
        <v>754</v>
      </c>
      <c r="D171" s="5" t="s">
        <v>852</v>
      </c>
      <c r="F171" s="5">
        <f t="shared" si="14"/>
        <v>307</v>
      </c>
      <c r="G171" s="5">
        <f t="shared" si="15"/>
        <v>150</v>
      </c>
      <c r="H171" s="5">
        <f t="shared" si="17"/>
        <v>0</v>
      </c>
    </row>
    <row r="172" spans="1:8" ht="96.6" x14ac:dyDescent="0.25">
      <c r="A172" s="4" t="s">
        <v>1</v>
      </c>
      <c r="B172" s="2" t="s">
        <v>147</v>
      </c>
      <c r="C172" s="2" t="s">
        <v>780</v>
      </c>
      <c r="D172" s="5" t="s">
        <v>826</v>
      </c>
      <c r="E172" s="5" t="s">
        <v>755</v>
      </c>
      <c r="F172" s="5">
        <f t="shared" si="14"/>
        <v>361</v>
      </c>
      <c r="G172" s="5">
        <f t="shared" si="15"/>
        <v>111</v>
      </c>
      <c r="H172" s="5">
        <f t="shared" si="17"/>
        <v>124</v>
      </c>
    </row>
    <row r="173" spans="1:8" ht="110.4" x14ac:dyDescent="0.25">
      <c r="A173" s="4" t="s">
        <v>1</v>
      </c>
      <c r="B173" s="2" t="s">
        <v>148</v>
      </c>
      <c r="C173" s="2" t="s">
        <v>781</v>
      </c>
      <c r="D173" s="5" t="s">
        <v>827</v>
      </c>
      <c r="E173" s="5" t="s">
        <v>372</v>
      </c>
      <c r="F173" s="5">
        <f t="shared" si="14"/>
        <v>260</v>
      </c>
      <c r="G173" s="5">
        <f t="shared" si="15"/>
        <v>317</v>
      </c>
      <c r="H173" s="5">
        <f t="shared" si="17"/>
        <v>423</v>
      </c>
    </row>
    <row r="174" spans="1:8" ht="124.2" x14ac:dyDescent="0.25">
      <c r="A174" s="4" t="s">
        <v>1</v>
      </c>
      <c r="B174" s="2" t="s">
        <v>149</v>
      </c>
      <c r="C174" s="2" t="s">
        <v>853</v>
      </c>
      <c r="F174" s="5">
        <f t="shared" si="14"/>
        <v>451</v>
      </c>
      <c r="G174" s="5">
        <f t="shared" si="15"/>
        <v>0</v>
      </c>
      <c r="H174" s="5">
        <f t="shared" si="17"/>
        <v>0</v>
      </c>
    </row>
    <row r="175" spans="1:8" ht="110.4" x14ac:dyDescent="0.25">
      <c r="A175" s="4" t="s">
        <v>1</v>
      </c>
      <c r="B175" s="2" t="s">
        <v>150</v>
      </c>
      <c r="C175" s="2" t="s">
        <v>573</v>
      </c>
      <c r="D175" s="5" t="s">
        <v>472</v>
      </c>
      <c r="E175" s="5" t="s">
        <v>938</v>
      </c>
      <c r="F175" s="5">
        <f t="shared" si="14"/>
        <v>244</v>
      </c>
      <c r="G175" s="5">
        <f t="shared" si="15"/>
        <v>407</v>
      </c>
      <c r="H175" s="5">
        <f t="shared" si="17"/>
        <v>413</v>
      </c>
    </row>
    <row r="176" spans="1:8" ht="27.6" x14ac:dyDescent="0.25">
      <c r="A176" s="4" t="s">
        <v>1</v>
      </c>
      <c r="B176" s="2" t="s">
        <v>151</v>
      </c>
      <c r="C176" s="2" t="s">
        <v>756</v>
      </c>
      <c r="F176" s="5">
        <f t="shared" si="14"/>
        <v>113</v>
      </c>
      <c r="G176" s="5">
        <f t="shared" si="15"/>
        <v>0</v>
      </c>
      <c r="H176" s="5">
        <f t="shared" si="17"/>
        <v>0</v>
      </c>
    </row>
    <row r="177" spans="1:8" ht="69" x14ac:dyDescent="0.25">
      <c r="A177" s="4" t="s">
        <v>1</v>
      </c>
      <c r="B177" s="2" t="s">
        <v>152</v>
      </c>
      <c r="C177" s="2" t="s">
        <v>782</v>
      </c>
      <c r="F177" s="5">
        <f t="shared" si="14"/>
        <v>265</v>
      </c>
      <c r="G177" s="5">
        <f t="shared" si="15"/>
        <v>0</v>
      </c>
      <c r="H177" s="5">
        <f t="shared" si="17"/>
        <v>0</v>
      </c>
    </row>
    <row r="178" spans="1:8" ht="96.6" x14ac:dyDescent="0.25">
      <c r="A178" s="4" t="s">
        <v>1</v>
      </c>
      <c r="B178" s="2" t="s">
        <v>153</v>
      </c>
      <c r="C178" s="2" t="s">
        <v>806</v>
      </c>
      <c r="D178" s="5" t="s">
        <v>828</v>
      </c>
      <c r="F178" s="5">
        <f t="shared" si="14"/>
        <v>338</v>
      </c>
      <c r="G178" s="5">
        <f t="shared" si="15"/>
        <v>202</v>
      </c>
      <c r="H178" s="5">
        <f t="shared" si="17"/>
        <v>0</v>
      </c>
    </row>
    <row r="179" spans="1:8" ht="96.6" x14ac:dyDescent="0.25">
      <c r="A179" s="4" t="s">
        <v>1</v>
      </c>
      <c r="B179" s="2" t="s">
        <v>154</v>
      </c>
      <c r="C179" s="2" t="s">
        <v>807</v>
      </c>
      <c r="D179" s="5" t="s">
        <v>854</v>
      </c>
      <c r="E179" s="5" t="s">
        <v>783</v>
      </c>
      <c r="F179" s="5">
        <f t="shared" si="14"/>
        <v>357</v>
      </c>
      <c r="G179" s="5">
        <f t="shared" si="15"/>
        <v>351</v>
      </c>
      <c r="H179" s="5">
        <f t="shared" si="17"/>
        <v>183</v>
      </c>
    </row>
    <row r="180" spans="1:8" ht="96.6" x14ac:dyDescent="0.25">
      <c r="A180" s="4" t="s">
        <v>1</v>
      </c>
      <c r="B180" s="2" t="s">
        <v>155</v>
      </c>
      <c r="C180" s="2" t="s">
        <v>506</v>
      </c>
      <c r="F180" s="5">
        <f t="shared" si="14"/>
        <v>352</v>
      </c>
      <c r="G180" s="5">
        <f t="shared" si="15"/>
        <v>0</v>
      </c>
      <c r="H180" s="5">
        <f t="shared" si="17"/>
        <v>0</v>
      </c>
    </row>
    <row r="181" spans="1:8" x14ac:dyDescent="0.25">
      <c r="A181" s="4" t="s">
        <v>1</v>
      </c>
      <c r="B181" s="2" t="s">
        <v>156</v>
      </c>
      <c r="C181" s="2"/>
      <c r="F181" s="5">
        <f t="shared" si="14"/>
        <v>0</v>
      </c>
      <c r="G181" s="5">
        <f t="shared" si="15"/>
        <v>0</v>
      </c>
      <c r="H181" s="5">
        <f t="shared" si="17"/>
        <v>0</v>
      </c>
    </row>
    <row r="182" spans="1:8" ht="110.4" x14ac:dyDescent="0.25">
      <c r="A182" s="4" t="s">
        <v>1</v>
      </c>
      <c r="B182" s="2" t="s">
        <v>157</v>
      </c>
      <c r="C182" s="2" t="s">
        <v>373</v>
      </c>
      <c r="F182" s="5">
        <f t="shared" si="14"/>
        <v>438</v>
      </c>
      <c r="G182" s="5">
        <f t="shared" si="15"/>
        <v>0</v>
      </c>
      <c r="H182" s="5">
        <f t="shared" si="17"/>
        <v>0</v>
      </c>
    </row>
    <row r="183" spans="1:8" ht="69" x14ac:dyDescent="0.25">
      <c r="A183" s="4" t="s">
        <v>1</v>
      </c>
      <c r="B183" s="2" t="s">
        <v>158</v>
      </c>
      <c r="C183" s="2" t="s">
        <v>722</v>
      </c>
      <c r="D183" s="5" t="s">
        <v>855</v>
      </c>
      <c r="E183" s="5" t="s">
        <v>374</v>
      </c>
      <c r="F183" s="5">
        <f t="shared" si="14"/>
        <v>263</v>
      </c>
      <c r="G183" s="5">
        <f t="shared" si="15"/>
        <v>197</v>
      </c>
      <c r="H183" s="5">
        <f t="shared" si="17"/>
        <v>209</v>
      </c>
    </row>
    <row r="184" spans="1:8" ht="124.2" x14ac:dyDescent="0.25">
      <c r="A184" s="4" t="s">
        <v>1</v>
      </c>
      <c r="B184" s="2" t="s">
        <v>159</v>
      </c>
      <c r="C184" s="2" t="s">
        <v>1021</v>
      </c>
      <c r="D184" s="5" t="s">
        <v>392</v>
      </c>
      <c r="F184" s="5">
        <f t="shared" si="14"/>
        <v>282</v>
      </c>
      <c r="G184" s="5">
        <f t="shared" si="15"/>
        <v>478</v>
      </c>
      <c r="H184" s="5">
        <f t="shared" si="17"/>
        <v>0</v>
      </c>
    </row>
    <row r="185" spans="1:8" ht="110.4" x14ac:dyDescent="0.25">
      <c r="A185" s="4" t="s">
        <v>1</v>
      </c>
      <c r="B185" s="2" t="s">
        <v>160</v>
      </c>
      <c r="C185" s="2" t="s">
        <v>1075</v>
      </c>
      <c r="F185" s="5">
        <f t="shared" si="14"/>
        <v>451</v>
      </c>
      <c r="G185" s="5">
        <f t="shared" si="15"/>
        <v>0</v>
      </c>
      <c r="H185" s="5">
        <f t="shared" si="17"/>
        <v>0</v>
      </c>
    </row>
    <row r="186" spans="1:8" ht="96.6" x14ac:dyDescent="0.25">
      <c r="A186" s="4" t="s">
        <v>1</v>
      </c>
      <c r="B186" s="2" t="s">
        <v>161</v>
      </c>
      <c r="C186" s="2" t="s">
        <v>435</v>
      </c>
      <c r="D186" s="5" t="s">
        <v>543</v>
      </c>
      <c r="F186" s="5">
        <f t="shared" si="14"/>
        <v>370</v>
      </c>
      <c r="G186" s="5">
        <f t="shared" si="15"/>
        <v>284</v>
      </c>
      <c r="H186" s="5">
        <f t="shared" si="17"/>
        <v>0</v>
      </c>
    </row>
    <row r="187" spans="1:8" ht="96.6" x14ac:dyDescent="0.25">
      <c r="A187" s="4" t="s">
        <v>1</v>
      </c>
      <c r="B187" s="2" t="s">
        <v>162</v>
      </c>
      <c r="C187" s="2" t="s">
        <v>436</v>
      </c>
      <c r="D187" s="5" t="s">
        <v>454</v>
      </c>
      <c r="E187" s="5" t="s">
        <v>524</v>
      </c>
      <c r="F187" s="5">
        <f t="shared" si="14"/>
        <v>274</v>
      </c>
      <c r="G187" s="5">
        <f t="shared" si="15"/>
        <v>58</v>
      </c>
      <c r="H187" s="5">
        <f t="shared" si="17"/>
        <v>324</v>
      </c>
    </row>
    <row r="188" spans="1:8" x14ac:dyDescent="0.25">
      <c r="A188" s="4" t="s">
        <v>1</v>
      </c>
      <c r="B188" s="2" t="s">
        <v>163</v>
      </c>
      <c r="C188" s="2"/>
      <c r="F188" s="5">
        <f t="shared" si="14"/>
        <v>0</v>
      </c>
      <c r="G188" s="5">
        <f t="shared" si="15"/>
        <v>0</v>
      </c>
      <c r="H188" s="5">
        <f t="shared" si="17"/>
        <v>0</v>
      </c>
    </row>
    <row r="189" spans="1:8" ht="69" x14ac:dyDescent="0.25">
      <c r="A189" s="4" t="s">
        <v>1</v>
      </c>
      <c r="B189" s="2" t="s">
        <v>164</v>
      </c>
      <c r="C189" s="2" t="s">
        <v>808</v>
      </c>
      <c r="F189" s="5">
        <f t="shared" si="14"/>
        <v>278</v>
      </c>
      <c r="G189" s="5">
        <f t="shared" si="15"/>
        <v>0</v>
      </c>
      <c r="H189" s="5">
        <f t="shared" si="17"/>
        <v>0</v>
      </c>
    </row>
    <row r="190" spans="1:8" x14ac:dyDescent="0.25">
      <c r="A190" s="4" t="s">
        <v>1</v>
      </c>
      <c r="B190" s="2" t="s">
        <v>165</v>
      </c>
      <c r="C190" s="2"/>
      <c r="F190" s="5">
        <f t="shared" ref="F190:F250" si="18">LEN(C190)</f>
        <v>0</v>
      </c>
      <c r="G190" s="5">
        <f t="shared" ref="G190:G250" si="19">LEN(D190)</f>
        <v>0</v>
      </c>
      <c r="H190" s="5">
        <f t="shared" ref="H190:H250" si="20">LEN(E190)</f>
        <v>0</v>
      </c>
    </row>
    <row r="191" spans="1:8" ht="110.4" x14ac:dyDescent="0.25">
      <c r="A191" s="4" t="s">
        <v>1</v>
      </c>
      <c r="B191" s="2" t="s">
        <v>166</v>
      </c>
      <c r="C191" s="2" t="s">
        <v>856</v>
      </c>
      <c r="F191" s="5">
        <f t="shared" si="18"/>
        <v>453</v>
      </c>
      <c r="G191" s="5">
        <f t="shared" si="19"/>
        <v>0</v>
      </c>
      <c r="H191" s="5">
        <f t="shared" si="20"/>
        <v>0</v>
      </c>
    </row>
    <row r="192" spans="1:8" ht="124.2" x14ac:dyDescent="0.25">
      <c r="A192" s="4" t="s">
        <v>1</v>
      </c>
      <c r="B192" s="2" t="s">
        <v>167</v>
      </c>
      <c r="C192" s="2" t="s">
        <v>598</v>
      </c>
      <c r="D192" s="5" t="s">
        <v>1003</v>
      </c>
      <c r="E192" s="5" t="s">
        <v>939</v>
      </c>
      <c r="F192" s="5">
        <f t="shared" si="18"/>
        <v>458</v>
      </c>
      <c r="G192" s="5">
        <f t="shared" si="19"/>
        <v>300</v>
      </c>
      <c r="H192" s="5">
        <f t="shared" si="20"/>
        <v>177</v>
      </c>
    </row>
    <row r="193" spans="1:8" ht="55.2" x14ac:dyDescent="0.25">
      <c r="A193" s="4" t="s">
        <v>1</v>
      </c>
      <c r="B193" s="2" t="s">
        <v>1188</v>
      </c>
      <c r="C193" s="2" t="s">
        <v>574</v>
      </c>
      <c r="F193" s="5">
        <f t="shared" si="18"/>
        <v>201</v>
      </c>
      <c r="G193" s="5">
        <f t="shared" si="19"/>
        <v>0</v>
      </c>
      <c r="H193" s="5">
        <f t="shared" si="20"/>
        <v>0</v>
      </c>
    </row>
    <row r="194" spans="1:8" ht="124.2" x14ac:dyDescent="0.25">
      <c r="A194" s="4" t="s">
        <v>1</v>
      </c>
      <c r="B194" s="2" t="s">
        <v>168</v>
      </c>
      <c r="C194" s="5" t="s">
        <v>913</v>
      </c>
      <c r="D194" s="5" t="s">
        <v>723</v>
      </c>
      <c r="F194" s="5">
        <f t="shared" si="18"/>
        <v>479</v>
      </c>
      <c r="G194" s="5">
        <f t="shared" si="19"/>
        <v>312</v>
      </c>
      <c r="H194" s="5">
        <f t="shared" si="20"/>
        <v>0</v>
      </c>
    </row>
    <row r="195" spans="1:8" ht="55.2" x14ac:dyDescent="0.25">
      <c r="A195" s="4" t="s">
        <v>1</v>
      </c>
      <c r="B195" s="2" t="s">
        <v>169</v>
      </c>
      <c r="C195" s="2" t="s">
        <v>1022</v>
      </c>
      <c r="F195" s="5">
        <f t="shared" si="18"/>
        <v>215</v>
      </c>
      <c r="G195" s="5">
        <f t="shared" si="19"/>
        <v>0</v>
      </c>
      <c r="H195" s="5">
        <f t="shared" si="20"/>
        <v>0</v>
      </c>
    </row>
    <row r="196" spans="1:8" ht="82.8" x14ac:dyDescent="0.25">
      <c r="A196" s="4" t="s">
        <v>1</v>
      </c>
      <c r="B196" s="2" t="s">
        <v>170</v>
      </c>
      <c r="C196" s="2" t="s">
        <v>1134</v>
      </c>
      <c r="D196" s="5" t="s">
        <v>507</v>
      </c>
      <c r="E196" s="5" t="s">
        <v>1133</v>
      </c>
      <c r="F196" s="5">
        <f t="shared" si="18"/>
        <v>280</v>
      </c>
      <c r="G196" s="5">
        <f t="shared" si="19"/>
        <v>227</v>
      </c>
      <c r="H196" s="5">
        <f t="shared" si="20"/>
        <v>312</v>
      </c>
    </row>
    <row r="197" spans="1:8" ht="96.6" x14ac:dyDescent="0.25">
      <c r="A197" s="4" t="s">
        <v>1</v>
      </c>
      <c r="B197" s="2" t="s">
        <v>171</v>
      </c>
      <c r="C197" s="2" t="s">
        <v>1135</v>
      </c>
      <c r="F197" s="5">
        <f t="shared" si="18"/>
        <v>329</v>
      </c>
      <c r="G197" s="5">
        <f t="shared" si="19"/>
        <v>0</v>
      </c>
      <c r="H197" s="5">
        <f t="shared" si="20"/>
        <v>0</v>
      </c>
    </row>
    <row r="198" spans="1:8" ht="96.6" x14ac:dyDescent="0.25">
      <c r="A198" s="4" t="s">
        <v>1</v>
      </c>
      <c r="B198" s="2" t="s">
        <v>172</v>
      </c>
      <c r="C198" s="2" t="s">
        <v>363</v>
      </c>
      <c r="D198" s="5" t="s">
        <v>940</v>
      </c>
      <c r="F198" s="5">
        <f t="shared" si="18"/>
        <v>340</v>
      </c>
      <c r="G198" s="5">
        <f t="shared" si="19"/>
        <v>337</v>
      </c>
      <c r="H198" s="5">
        <f t="shared" si="20"/>
        <v>0</v>
      </c>
    </row>
    <row r="199" spans="1:8" ht="110.4" x14ac:dyDescent="0.25">
      <c r="A199" s="4" t="s">
        <v>1</v>
      </c>
      <c r="B199" s="2" t="s">
        <v>173</v>
      </c>
      <c r="C199" s="2" t="s">
        <v>1023</v>
      </c>
      <c r="D199" s="5" t="s">
        <v>629</v>
      </c>
      <c r="E199" s="5" t="s">
        <v>941</v>
      </c>
      <c r="F199" s="5">
        <f t="shared" si="18"/>
        <v>410</v>
      </c>
      <c r="G199" s="5">
        <f t="shared" si="19"/>
        <v>290</v>
      </c>
      <c r="H199" s="5">
        <f t="shared" si="20"/>
        <v>412</v>
      </c>
    </row>
    <row r="200" spans="1:8" ht="110.4" x14ac:dyDescent="0.25">
      <c r="A200" s="4" t="s">
        <v>1</v>
      </c>
      <c r="B200" s="2" t="s">
        <v>174</v>
      </c>
      <c r="C200" s="2" t="s">
        <v>987</v>
      </c>
      <c r="F200" s="5">
        <f t="shared" si="18"/>
        <v>418</v>
      </c>
      <c r="G200" s="5">
        <f t="shared" si="19"/>
        <v>0</v>
      </c>
      <c r="H200" s="5">
        <f t="shared" si="20"/>
        <v>0</v>
      </c>
    </row>
    <row r="201" spans="1:8" ht="96.6" x14ac:dyDescent="0.25">
      <c r="A201" s="4" t="s">
        <v>1</v>
      </c>
      <c r="B201" s="2" t="s">
        <v>175</v>
      </c>
      <c r="C201" s="2" t="s">
        <v>544</v>
      </c>
      <c r="D201" s="5" t="s">
        <v>1076</v>
      </c>
      <c r="E201" s="5" t="s">
        <v>757</v>
      </c>
      <c r="F201" s="5">
        <f t="shared" si="18"/>
        <v>318</v>
      </c>
      <c r="G201" s="5">
        <f t="shared" si="19"/>
        <v>334</v>
      </c>
      <c r="H201" s="5">
        <f t="shared" si="20"/>
        <v>325</v>
      </c>
    </row>
    <row r="202" spans="1:8" ht="110.4" x14ac:dyDescent="0.25">
      <c r="A202" s="4" t="s">
        <v>1</v>
      </c>
      <c r="B202" s="2" t="s">
        <v>176</v>
      </c>
      <c r="C202" s="2" t="s">
        <v>575</v>
      </c>
      <c r="D202" s="5" t="s">
        <v>784</v>
      </c>
      <c r="E202" s="5" t="s">
        <v>688</v>
      </c>
      <c r="F202" s="5">
        <f t="shared" si="18"/>
        <v>209</v>
      </c>
      <c r="G202" s="5">
        <f t="shared" si="19"/>
        <v>382</v>
      </c>
      <c r="H202" s="5">
        <f t="shared" si="20"/>
        <v>375</v>
      </c>
    </row>
    <row r="203" spans="1:8" ht="96.6" x14ac:dyDescent="0.25">
      <c r="A203" s="4" t="s">
        <v>1</v>
      </c>
      <c r="B203" s="2" t="s">
        <v>177</v>
      </c>
      <c r="C203" s="2" t="s">
        <v>655</v>
      </c>
      <c r="F203" s="5">
        <f t="shared" si="18"/>
        <v>353</v>
      </c>
      <c r="G203" s="5">
        <f t="shared" si="19"/>
        <v>0</v>
      </c>
      <c r="H203" s="5">
        <f t="shared" si="20"/>
        <v>0</v>
      </c>
    </row>
    <row r="204" spans="1:8" ht="96.6" x14ac:dyDescent="0.25">
      <c r="A204" s="4" t="s">
        <v>1</v>
      </c>
      <c r="B204" s="2" t="s">
        <v>178</v>
      </c>
      <c r="C204" s="2" t="s">
        <v>942</v>
      </c>
      <c r="D204" s="5" t="s">
        <v>689</v>
      </c>
      <c r="E204" s="5" t="s">
        <v>415</v>
      </c>
      <c r="F204" s="5">
        <f t="shared" si="18"/>
        <v>376</v>
      </c>
      <c r="G204" s="5">
        <f t="shared" si="19"/>
        <v>329</v>
      </c>
      <c r="H204" s="5">
        <f t="shared" si="20"/>
        <v>281</v>
      </c>
    </row>
    <row r="205" spans="1:8" ht="82.8" x14ac:dyDescent="0.25">
      <c r="A205" s="4" t="s">
        <v>1</v>
      </c>
      <c r="B205" s="2" t="s">
        <v>179</v>
      </c>
      <c r="C205" s="2" t="s">
        <v>525</v>
      </c>
      <c r="D205" s="5" t="s">
        <v>576</v>
      </c>
      <c r="F205" s="5">
        <f t="shared" si="18"/>
        <v>331</v>
      </c>
      <c r="G205" s="5">
        <f t="shared" si="19"/>
        <v>281</v>
      </c>
      <c r="H205" s="5">
        <f t="shared" si="20"/>
        <v>0</v>
      </c>
    </row>
    <row r="206" spans="1:8" ht="41.4" x14ac:dyDescent="0.25">
      <c r="A206" s="4" t="s">
        <v>1</v>
      </c>
      <c r="B206" s="2" t="s">
        <v>1189</v>
      </c>
      <c r="C206" s="2" t="s">
        <v>758</v>
      </c>
      <c r="F206" s="5">
        <f t="shared" si="18"/>
        <v>141</v>
      </c>
      <c r="G206" s="5">
        <f t="shared" si="19"/>
        <v>0</v>
      </c>
      <c r="H206" s="5">
        <f t="shared" si="20"/>
        <v>0</v>
      </c>
    </row>
    <row r="207" spans="1:8" ht="124.2" x14ac:dyDescent="0.25">
      <c r="A207" s="4" t="s">
        <v>1</v>
      </c>
      <c r="B207" s="2" t="s">
        <v>1191</v>
      </c>
      <c r="C207" s="5" t="s">
        <v>393</v>
      </c>
      <c r="D207" s="5" t="s">
        <v>577</v>
      </c>
      <c r="F207" s="5">
        <f t="shared" si="18"/>
        <v>459</v>
      </c>
      <c r="G207" s="5">
        <f t="shared" si="19"/>
        <v>350</v>
      </c>
      <c r="H207" s="5">
        <f t="shared" si="20"/>
        <v>0</v>
      </c>
    </row>
    <row r="208" spans="1:8" ht="110.4" x14ac:dyDescent="0.25">
      <c r="A208" s="4" t="s">
        <v>1</v>
      </c>
      <c r="B208" s="2" t="s">
        <v>1196</v>
      </c>
      <c r="C208" s="5" t="s">
        <v>1194</v>
      </c>
      <c r="D208" s="2" t="s">
        <v>1192</v>
      </c>
      <c r="E208" s="2"/>
      <c r="F208" s="5">
        <f t="shared" si="18"/>
        <v>357</v>
      </c>
      <c r="G208" s="5">
        <f t="shared" si="19"/>
        <v>399</v>
      </c>
      <c r="H208" s="5">
        <f t="shared" si="20"/>
        <v>0</v>
      </c>
    </row>
    <row r="209" spans="1:10" ht="138" x14ac:dyDescent="0.25">
      <c r="A209" s="4" t="s">
        <v>1</v>
      </c>
      <c r="B209" s="2" t="s">
        <v>1193</v>
      </c>
      <c r="C209" s="5" t="s">
        <v>914</v>
      </c>
      <c r="D209" s="5" t="s">
        <v>1195</v>
      </c>
      <c r="E209" s="5" t="s">
        <v>1077</v>
      </c>
      <c r="F209" s="5">
        <f t="shared" si="18"/>
        <v>485</v>
      </c>
      <c r="G209" s="5">
        <f t="shared" si="19"/>
        <v>478</v>
      </c>
      <c r="H209" s="5">
        <f t="shared" si="20"/>
        <v>426</v>
      </c>
    </row>
    <row r="210" spans="1:10" ht="124.2" x14ac:dyDescent="0.25">
      <c r="A210" s="4" t="s">
        <v>1</v>
      </c>
      <c r="B210" s="2" t="s">
        <v>180</v>
      </c>
      <c r="C210" s="5" t="s">
        <v>872</v>
      </c>
      <c r="D210" s="5" t="s">
        <v>545</v>
      </c>
      <c r="F210" s="5">
        <f t="shared" si="18"/>
        <v>466</v>
      </c>
      <c r="G210" s="5">
        <f t="shared" si="19"/>
        <v>304</v>
      </c>
      <c r="H210" s="5">
        <f t="shared" si="20"/>
        <v>0</v>
      </c>
    </row>
    <row r="211" spans="1:10" ht="124.2" x14ac:dyDescent="0.25">
      <c r="A211" s="4" t="s">
        <v>1</v>
      </c>
      <c r="B211" s="2" t="s">
        <v>181</v>
      </c>
      <c r="C211" s="2" t="s">
        <v>705</v>
      </c>
      <c r="D211" s="5" t="s">
        <v>416</v>
      </c>
      <c r="F211" s="5">
        <f t="shared" si="18"/>
        <v>449</v>
      </c>
      <c r="G211" s="5">
        <f t="shared" si="19"/>
        <v>249</v>
      </c>
      <c r="H211" s="5">
        <f t="shared" si="20"/>
        <v>0</v>
      </c>
    </row>
    <row r="212" spans="1:10" ht="69" x14ac:dyDescent="0.25">
      <c r="A212" s="4" t="s">
        <v>1</v>
      </c>
      <c r="B212" s="2" t="s">
        <v>182</v>
      </c>
      <c r="C212" s="2" t="s">
        <v>759</v>
      </c>
      <c r="D212" s="5" t="s">
        <v>1078</v>
      </c>
      <c r="E212" s="5" t="s">
        <v>1004</v>
      </c>
      <c r="F212" s="5">
        <f t="shared" si="18"/>
        <v>216</v>
      </c>
      <c r="G212" s="5">
        <f t="shared" si="19"/>
        <v>139</v>
      </c>
      <c r="H212" s="5">
        <f t="shared" si="20"/>
        <v>221</v>
      </c>
    </row>
    <row r="213" spans="1:10" ht="82.8" x14ac:dyDescent="0.25">
      <c r="A213" s="4" t="s">
        <v>1</v>
      </c>
      <c r="B213" s="2" t="s">
        <v>183</v>
      </c>
      <c r="C213" s="2" t="s">
        <v>1262</v>
      </c>
      <c r="F213" s="5">
        <f t="shared" si="18"/>
        <v>307</v>
      </c>
      <c r="G213" s="5">
        <f t="shared" si="19"/>
        <v>0</v>
      </c>
      <c r="H213" s="5">
        <f t="shared" si="20"/>
        <v>0</v>
      </c>
    </row>
    <row r="214" spans="1:10" ht="110.4" x14ac:dyDescent="0.25">
      <c r="A214" s="4" t="s">
        <v>1</v>
      </c>
      <c r="B214" s="2" t="s">
        <v>1197</v>
      </c>
      <c r="C214" s="2" t="s">
        <v>1136</v>
      </c>
      <c r="D214" s="5" t="s">
        <v>656</v>
      </c>
      <c r="F214" s="5">
        <f t="shared" si="18"/>
        <v>339</v>
      </c>
      <c r="G214" s="5">
        <f t="shared" si="19"/>
        <v>374</v>
      </c>
      <c r="H214" s="5">
        <f t="shared" si="20"/>
        <v>0</v>
      </c>
    </row>
    <row r="215" spans="1:10" ht="110.4" x14ac:dyDescent="0.25">
      <c r="A215" s="4" t="s">
        <v>1</v>
      </c>
      <c r="B215" s="2" t="s">
        <v>184</v>
      </c>
      <c r="C215" s="2" t="s">
        <v>1024</v>
      </c>
      <c r="D215" s="5" t="s">
        <v>1137</v>
      </c>
      <c r="F215" s="5">
        <f t="shared" si="18"/>
        <v>397</v>
      </c>
      <c r="G215" s="5">
        <f t="shared" si="19"/>
        <v>287</v>
      </c>
      <c r="H215" s="5">
        <f t="shared" si="20"/>
        <v>0</v>
      </c>
    </row>
    <row r="216" spans="1:10" ht="96.6" x14ac:dyDescent="0.25">
      <c r="A216" s="4" t="s">
        <v>1</v>
      </c>
      <c r="B216" s="2" t="s">
        <v>185</v>
      </c>
      <c r="C216" s="2" t="s">
        <v>760</v>
      </c>
      <c r="D216" s="5" t="s">
        <v>1079</v>
      </c>
      <c r="E216" s="5" t="s">
        <v>890</v>
      </c>
      <c r="F216" s="5">
        <f t="shared" si="18"/>
        <v>112</v>
      </c>
      <c r="G216" s="5">
        <f t="shared" si="19"/>
        <v>365</v>
      </c>
      <c r="H216" s="5">
        <f t="shared" si="20"/>
        <v>269</v>
      </c>
    </row>
    <row r="217" spans="1:10" ht="96.6" x14ac:dyDescent="0.25">
      <c r="A217" s="4" t="s">
        <v>1</v>
      </c>
      <c r="B217" s="2" t="s">
        <v>186</v>
      </c>
      <c r="C217" s="2" t="s">
        <v>1278</v>
      </c>
      <c r="D217" s="5" t="s">
        <v>1279</v>
      </c>
      <c r="E217" s="5" t="s">
        <v>988</v>
      </c>
      <c r="F217" s="5">
        <f t="shared" si="18"/>
        <v>393</v>
      </c>
      <c r="G217" s="5">
        <f t="shared" si="19"/>
        <v>292</v>
      </c>
      <c r="H217" s="5">
        <f t="shared" si="20"/>
        <v>252</v>
      </c>
    </row>
    <row r="218" spans="1:10" ht="124.2" x14ac:dyDescent="0.25">
      <c r="A218" s="4" t="s">
        <v>1</v>
      </c>
      <c r="B218" s="2" t="s">
        <v>187</v>
      </c>
      <c r="C218" s="2" t="s">
        <v>891</v>
      </c>
      <c r="D218" s="2" t="s">
        <v>761</v>
      </c>
      <c r="E218" s="5" t="s">
        <v>1144</v>
      </c>
      <c r="F218" s="5">
        <f t="shared" si="18"/>
        <v>200</v>
      </c>
      <c r="G218" s="5">
        <f t="shared" si="19"/>
        <v>393</v>
      </c>
      <c r="H218" s="5">
        <f t="shared" si="20"/>
        <v>414</v>
      </c>
    </row>
    <row r="219" spans="1:10" ht="96.6" x14ac:dyDescent="0.25">
      <c r="A219" s="4" t="s">
        <v>1</v>
      </c>
      <c r="B219" s="2" t="s">
        <v>188</v>
      </c>
      <c r="C219" s="2" t="s">
        <v>394</v>
      </c>
      <c r="D219" s="5" t="s">
        <v>473</v>
      </c>
      <c r="F219" s="5">
        <f t="shared" si="18"/>
        <v>391</v>
      </c>
      <c r="G219" s="5">
        <f t="shared" si="19"/>
        <v>308</v>
      </c>
      <c r="H219" s="5">
        <f t="shared" si="20"/>
        <v>0</v>
      </c>
    </row>
    <row r="220" spans="1:10" ht="69" x14ac:dyDescent="0.25">
      <c r="A220" s="4" t="s">
        <v>1</v>
      </c>
      <c r="B220" s="2" t="s">
        <v>189</v>
      </c>
      <c r="C220" s="2" t="s">
        <v>873</v>
      </c>
      <c r="D220" s="5" t="s">
        <v>737</v>
      </c>
      <c r="E220" s="5" t="s">
        <v>474</v>
      </c>
      <c r="F220" s="5">
        <f t="shared" si="18"/>
        <v>222</v>
      </c>
      <c r="G220" s="5">
        <f t="shared" si="19"/>
        <v>212</v>
      </c>
      <c r="H220" s="5">
        <f t="shared" si="20"/>
        <v>209</v>
      </c>
    </row>
    <row r="221" spans="1:10" ht="124.2" x14ac:dyDescent="0.25">
      <c r="A221" s="4" t="s">
        <v>1</v>
      </c>
      <c r="B221" s="2" t="s">
        <v>190</v>
      </c>
      <c r="C221" s="5" t="s">
        <v>508</v>
      </c>
      <c r="D221" s="2" t="s">
        <v>455</v>
      </c>
      <c r="E221" s="5" t="s">
        <v>505</v>
      </c>
      <c r="F221" s="5">
        <f t="shared" si="18"/>
        <v>485</v>
      </c>
      <c r="G221" s="5">
        <f t="shared" si="19"/>
        <v>137</v>
      </c>
      <c r="H221" s="5">
        <f t="shared" si="20"/>
        <v>483</v>
      </c>
      <c r="J221" s="2"/>
    </row>
    <row r="222" spans="1:10" ht="138" x14ac:dyDescent="0.25">
      <c r="A222" s="4" t="s">
        <v>1</v>
      </c>
      <c r="B222" s="2" t="s">
        <v>191</v>
      </c>
      <c r="C222" s="5" t="s">
        <v>475</v>
      </c>
      <c r="D222" s="2" t="s">
        <v>509</v>
      </c>
      <c r="E222" s="5" t="s">
        <v>546</v>
      </c>
      <c r="F222" s="5">
        <f t="shared" si="18"/>
        <v>487</v>
      </c>
      <c r="G222" s="5">
        <f t="shared" si="19"/>
        <v>477</v>
      </c>
      <c r="H222" s="5">
        <f t="shared" si="20"/>
        <v>466</v>
      </c>
    </row>
    <row r="223" spans="1:10" ht="55.2" x14ac:dyDescent="0.25">
      <c r="A223" s="4" t="s">
        <v>1</v>
      </c>
      <c r="B223" s="2" t="s">
        <v>192</v>
      </c>
      <c r="C223" s="2" t="s">
        <v>989</v>
      </c>
      <c r="D223" s="5" t="s">
        <v>1025</v>
      </c>
      <c r="F223" s="5">
        <f t="shared" si="18"/>
        <v>187</v>
      </c>
      <c r="G223" s="5">
        <f t="shared" si="19"/>
        <v>207</v>
      </c>
      <c r="H223" s="5">
        <f t="shared" si="20"/>
        <v>0</v>
      </c>
    </row>
    <row r="224" spans="1:10" ht="82.8" x14ac:dyDescent="0.25">
      <c r="A224" s="4" t="s">
        <v>1</v>
      </c>
      <c r="B224" s="2" t="s">
        <v>193</v>
      </c>
      <c r="C224" s="2" t="s">
        <v>690</v>
      </c>
      <c r="D224" s="5" t="s">
        <v>674</v>
      </c>
      <c r="F224" s="5">
        <f t="shared" si="18"/>
        <v>305</v>
      </c>
      <c r="G224" s="5">
        <f t="shared" si="19"/>
        <v>259</v>
      </c>
      <c r="H224" s="5">
        <f t="shared" si="20"/>
        <v>0</v>
      </c>
    </row>
    <row r="225" spans="1:8" ht="110.4" x14ac:dyDescent="0.25">
      <c r="A225" s="4" t="s">
        <v>1</v>
      </c>
      <c r="B225" s="2" t="s">
        <v>194</v>
      </c>
      <c r="C225" s="2" t="s">
        <v>630</v>
      </c>
      <c r="F225" s="5">
        <f t="shared" si="18"/>
        <v>426</v>
      </c>
      <c r="G225" s="5">
        <f t="shared" si="19"/>
        <v>0</v>
      </c>
      <c r="H225" s="5">
        <f t="shared" si="20"/>
        <v>0</v>
      </c>
    </row>
    <row r="226" spans="1:8" ht="82.8" x14ac:dyDescent="0.25">
      <c r="A226" s="4" t="s">
        <v>1</v>
      </c>
      <c r="B226" s="2" t="s">
        <v>1198</v>
      </c>
      <c r="C226" s="2" t="s">
        <v>785</v>
      </c>
      <c r="D226" s="5" t="s">
        <v>955</v>
      </c>
      <c r="E226" s="5" t="s">
        <v>375</v>
      </c>
      <c r="F226" s="5">
        <f t="shared" si="18"/>
        <v>104</v>
      </c>
      <c r="G226" s="5">
        <f t="shared" si="19"/>
        <v>314</v>
      </c>
      <c r="H226" s="5">
        <f t="shared" si="20"/>
        <v>307</v>
      </c>
    </row>
    <row r="227" spans="1:8" ht="124.2" x14ac:dyDescent="0.25">
      <c r="A227" s="4" t="s">
        <v>1</v>
      </c>
      <c r="B227" s="2" t="s">
        <v>195</v>
      </c>
      <c r="C227" s="2" t="s">
        <v>1026</v>
      </c>
      <c r="F227" s="5">
        <f t="shared" si="18"/>
        <v>481</v>
      </c>
      <c r="G227" s="5">
        <f t="shared" si="19"/>
        <v>0</v>
      </c>
      <c r="H227" s="5">
        <f t="shared" si="20"/>
        <v>0</v>
      </c>
    </row>
    <row r="228" spans="1:8" ht="124.2" x14ac:dyDescent="0.25">
      <c r="A228" s="4" t="s">
        <v>1</v>
      </c>
      <c r="B228" s="2" t="s">
        <v>1271</v>
      </c>
      <c r="C228" s="2" t="s">
        <v>1244</v>
      </c>
      <c r="D228" s="5" t="s">
        <v>578</v>
      </c>
      <c r="E228" s="5" t="s">
        <v>490</v>
      </c>
      <c r="F228" s="5">
        <f t="shared" si="18"/>
        <v>320</v>
      </c>
      <c r="G228" s="5">
        <f t="shared" si="19"/>
        <v>445</v>
      </c>
      <c r="H228" s="5">
        <f t="shared" si="20"/>
        <v>197</v>
      </c>
    </row>
    <row r="229" spans="1:8" ht="96.6" x14ac:dyDescent="0.25">
      <c r="A229" s="4" t="s">
        <v>1</v>
      </c>
      <c r="B229" s="2" t="s">
        <v>196</v>
      </c>
      <c r="C229" s="2" t="s">
        <v>675</v>
      </c>
      <c r="D229" s="5" t="s">
        <v>915</v>
      </c>
      <c r="E229" s="5" t="s">
        <v>611</v>
      </c>
      <c r="F229" s="5">
        <f t="shared" si="18"/>
        <v>153</v>
      </c>
      <c r="G229" s="5">
        <f t="shared" si="19"/>
        <v>293</v>
      </c>
      <c r="H229" s="5">
        <f t="shared" si="20"/>
        <v>371</v>
      </c>
    </row>
    <row r="230" spans="1:8" ht="110.4" x14ac:dyDescent="0.25">
      <c r="A230" s="4" t="s">
        <v>1</v>
      </c>
      <c r="B230" s="2" t="s">
        <v>197</v>
      </c>
      <c r="C230" s="5" t="s">
        <v>1280</v>
      </c>
      <c r="D230" s="5" t="s">
        <v>599</v>
      </c>
      <c r="E230" s="2" t="s">
        <v>1273</v>
      </c>
      <c r="F230" s="5">
        <f t="shared" si="18"/>
        <v>244</v>
      </c>
      <c r="G230" s="5">
        <f t="shared" si="19"/>
        <v>391</v>
      </c>
      <c r="H230" s="5">
        <f t="shared" si="20"/>
        <v>209</v>
      </c>
    </row>
    <row r="231" spans="1:8" ht="82.8" x14ac:dyDescent="0.25">
      <c r="A231" s="4" t="s">
        <v>1</v>
      </c>
      <c r="B231" s="2" t="s">
        <v>198</v>
      </c>
      <c r="C231" s="2" t="s">
        <v>1027</v>
      </c>
      <c r="D231" s="5" t="s">
        <v>874</v>
      </c>
      <c r="E231" s="5" t="s">
        <v>579</v>
      </c>
      <c r="F231" s="5">
        <f t="shared" si="18"/>
        <v>326</v>
      </c>
      <c r="G231" s="5">
        <f t="shared" si="19"/>
        <v>296</v>
      </c>
      <c r="H231" s="5">
        <f t="shared" si="20"/>
        <v>220</v>
      </c>
    </row>
    <row r="232" spans="1:8" ht="96.6" x14ac:dyDescent="0.25">
      <c r="A232" s="4" t="s">
        <v>1</v>
      </c>
      <c r="B232" s="2" t="s">
        <v>199</v>
      </c>
      <c r="C232" s="2" t="s">
        <v>706</v>
      </c>
      <c r="D232" s="5" t="s">
        <v>612</v>
      </c>
      <c r="E232" s="5" t="s">
        <v>990</v>
      </c>
      <c r="F232" s="5">
        <f t="shared" si="18"/>
        <v>262</v>
      </c>
      <c r="G232" s="5">
        <f t="shared" si="19"/>
        <v>328</v>
      </c>
      <c r="H232" s="5">
        <f t="shared" si="20"/>
        <v>228</v>
      </c>
    </row>
    <row r="233" spans="1:8" ht="96.6" x14ac:dyDescent="0.25">
      <c r="A233" s="4" t="s">
        <v>1</v>
      </c>
      <c r="B233" s="2" t="s">
        <v>200</v>
      </c>
      <c r="C233" s="2" t="s">
        <v>892</v>
      </c>
      <c r="D233" s="5" t="s">
        <v>395</v>
      </c>
      <c r="F233" s="5">
        <f t="shared" si="18"/>
        <v>339</v>
      </c>
      <c r="G233" s="5">
        <f t="shared" si="19"/>
        <v>258</v>
      </c>
      <c r="H233" s="5">
        <f t="shared" si="20"/>
        <v>0</v>
      </c>
    </row>
    <row r="234" spans="1:8" ht="55.2" x14ac:dyDescent="0.25">
      <c r="A234" s="4" t="s">
        <v>1</v>
      </c>
      <c r="B234" s="2" t="s">
        <v>201</v>
      </c>
      <c r="C234" s="2" t="s">
        <v>1235</v>
      </c>
      <c r="F234" s="5">
        <f t="shared" si="18"/>
        <v>175</v>
      </c>
      <c r="G234" s="5">
        <f t="shared" si="19"/>
        <v>0</v>
      </c>
      <c r="H234" s="5">
        <f t="shared" si="20"/>
        <v>0</v>
      </c>
    </row>
    <row r="235" spans="1:8" ht="69" x14ac:dyDescent="0.25">
      <c r="A235" s="4" t="s">
        <v>1</v>
      </c>
      <c r="B235" s="2" t="s">
        <v>202</v>
      </c>
      <c r="C235" s="2" t="s">
        <v>526</v>
      </c>
      <c r="F235" s="5">
        <f t="shared" si="18"/>
        <v>236</v>
      </c>
      <c r="G235" s="5">
        <f t="shared" si="19"/>
        <v>0</v>
      </c>
      <c r="H235" s="5">
        <f t="shared" si="20"/>
        <v>0</v>
      </c>
    </row>
    <row r="236" spans="1:8" ht="96.6" x14ac:dyDescent="0.25">
      <c r="A236" s="4" t="s">
        <v>1</v>
      </c>
      <c r="B236" s="2" t="s">
        <v>203</v>
      </c>
      <c r="C236" s="2" t="s">
        <v>476</v>
      </c>
      <c r="D236" s="5" t="s">
        <v>1145</v>
      </c>
      <c r="E236" s="5" t="s">
        <v>396</v>
      </c>
      <c r="F236" s="5">
        <f t="shared" si="18"/>
        <v>297</v>
      </c>
      <c r="G236" s="5">
        <f t="shared" si="19"/>
        <v>322</v>
      </c>
      <c r="H236" s="5">
        <f t="shared" si="20"/>
        <v>339</v>
      </c>
    </row>
    <row r="237" spans="1:8" ht="110.4" x14ac:dyDescent="0.25">
      <c r="A237" s="4" t="s">
        <v>1</v>
      </c>
      <c r="B237" s="2" t="s">
        <v>204</v>
      </c>
      <c r="C237" s="2" t="s">
        <v>417</v>
      </c>
      <c r="D237" s="5" t="s">
        <v>707</v>
      </c>
      <c r="E237" s="5" t="s">
        <v>991</v>
      </c>
      <c r="F237" s="5">
        <f t="shared" si="18"/>
        <v>355</v>
      </c>
      <c r="G237" s="5">
        <f t="shared" si="19"/>
        <v>298</v>
      </c>
      <c r="H237" s="5">
        <f t="shared" si="20"/>
        <v>409</v>
      </c>
    </row>
    <row r="238" spans="1:8" ht="96.6" x14ac:dyDescent="0.25">
      <c r="A238" s="4" t="s">
        <v>1</v>
      </c>
      <c r="B238" s="2" t="s">
        <v>1199</v>
      </c>
      <c r="C238" s="2" t="s">
        <v>1217</v>
      </c>
      <c r="D238" s="5" t="s">
        <v>1080</v>
      </c>
      <c r="E238" s="5" t="s">
        <v>956</v>
      </c>
      <c r="F238" s="5">
        <f t="shared" si="18"/>
        <v>285</v>
      </c>
      <c r="G238" s="5">
        <f t="shared" si="19"/>
        <v>338</v>
      </c>
      <c r="H238" s="5">
        <f t="shared" si="20"/>
        <v>281</v>
      </c>
    </row>
    <row r="239" spans="1:8" ht="96.6" x14ac:dyDescent="0.25">
      <c r="A239" s="4" t="s">
        <v>1</v>
      </c>
      <c r="B239" s="2" t="s">
        <v>205</v>
      </c>
      <c r="C239" s="2" t="s">
        <v>786</v>
      </c>
      <c r="D239" s="5" t="s">
        <v>510</v>
      </c>
      <c r="E239" s="5" t="s">
        <v>580</v>
      </c>
      <c r="F239" s="5">
        <f t="shared" si="18"/>
        <v>321</v>
      </c>
      <c r="G239" s="5">
        <f t="shared" si="19"/>
        <v>331</v>
      </c>
      <c r="H239" s="5">
        <f t="shared" si="20"/>
        <v>318</v>
      </c>
    </row>
    <row r="240" spans="1:8" ht="110.4" x14ac:dyDescent="0.25">
      <c r="A240" s="4" t="s">
        <v>1</v>
      </c>
      <c r="B240" s="2" t="s">
        <v>1200</v>
      </c>
      <c r="C240" s="2" t="s">
        <v>600</v>
      </c>
      <c r="D240" s="5" t="s">
        <v>581</v>
      </c>
      <c r="E240" s="5" t="s">
        <v>397</v>
      </c>
      <c r="F240" s="5">
        <f t="shared" si="18"/>
        <v>199</v>
      </c>
      <c r="G240" s="5">
        <f t="shared" si="19"/>
        <v>264</v>
      </c>
      <c r="H240" s="5">
        <f t="shared" si="20"/>
        <v>398</v>
      </c>
    </row>
    <row r="241" spans="1:11" ht="124.2" x14ac:dyDescent="0.25">
      <c r="A241" s="4" t="s">
        <v>1</v>
      </c>
      <c r="B241" s="2" t="s">
        <v>206</v>
      </c>
      <c r="C241" s="5" t="s">
        <v>724</v>
      </c>
      <c r="D241" s="2" t="s">
        <v>708</v>
      </c>
      <c r="E241" s="2" t="s">
        <v>691</v>
      </c>
      <c r="F241" s="5">
        <f t="shared" si="18"/>
        <v>257</v>
      </c>
      <c r="G241" s="5">
        <f t="shared" si="19"/>
        <v>376</v>
      </c>
      <c r="H241" s="5">
        <f t="shared" si="20"/>
        <v>317</v>
      </c>
      <c r="J241" s="2"/>
      <c r="K241" s="5" t="s">
        <v>631</v>
      </c>
    </row>
    <row r="242" spans="1:11" ht="82.8" x14ac:dyDescent="0.25">
      <c r="A242" s="4" t="s">
        <v>1</v>
      </c>
      <c r="B242" s="2" t="s">
        <v>207</v>
      </c>
      <c r="C242" s="2" t="s">
        <v>632</v>
      </c>
      <c r="D242" s="5" t="s">
        <v>1081</v>
      </c>
      <c r="E242" s="5" t="s">
        <v>1236</v>
      </c>
      <c r="F242" s="5">
        <f t="shared" si="18"/>
        <v>297</v>
      </c>
      <c r="G242" s="5">
        <f t="shared" si="19"/>
        <v>137</v>
      </c>
      <c r="H242" s="5">
        <f t="shared" si="20"/>
        <v>126</v>
      </c>
    </row>
    <row r="243" spans="1:11" ht="96.6" x14ac:dyDescent="0.25">
      <c r="A243" s="4" t="s">
        <v>1</v>
      </c>
      <c r="B243" s="2" t="s">
        <v>208</v>
      </c>
      <c r="C243" s="2" t="s">
        <v>916</v>
      </c>
      <c r="F243" s="5">
        <f t="shared" si="18"/>
        <v>392</v>
      </c>
      <c r="G243" s="5">
        <f t="shared" si="19"/>
        <v>0</v>
      </c>
      <c r="H243" s="5">
        <f t="shared" si="20"/>
        <v>0</v>
      </c>
    </row>
    <row r="244" spans="1:11" ht="82.8" x14ac:dyDescent="0.25">
      <c r="A244" s="4" t="s">
        <v>1</v>
      </c>
      <c r="B244" s="2" t="s">
        <v>209</v>
      </c>
      <c r="C244" s="2" t="s">
        <v>1138</v>
      </c>
      <c r="F244" s="5">
        <f t="shared" si="18"/>
        <v>287</v>
      </c>
      <c r="G244" s="5">
        <f t="shared" si="19"/>
        <v>0</v>
      </c>
      <c r="H244" s="5">
        <f t="shared" si="20"/>
        <v>0</v>
      </c>
    </row>
    <row r="245" spans="1:11" ht="110.4" x14ac:dyDescent="0.25">
      <c r="A245" s="4" t="s">
        <v>1</v>
      </c>
      <c r="B245" s="2" t="s">
        <v>210</v>
      </c>
      <c r="C245" s="2" t="s">
        <v>398</v>
      </c>
      <c r="D245" s="5" t="s">
        <v>787</v>
      </c>
      <c r="E245" s="5" t="s">
        <v>613</v>
      </c>
      <c r="F245" s="5">
        <f t="shared" si="18"/>
        <v>366</v>
      </c>
      <c r="G245" s="5">
        <f t="shared" si="19"/>
        <v>252</v>
      </c>
      <c r="H245" s="5">
        <f t="shared" si="20"/>
        <v>365</v>
      </c>
    </row>
    <row r="246" spans="1:11" ht="69" x14ac:dyDescent="0.25">
      <c r="A246" s="4" t="s">
        <v>1</v>
      </c>
      <c r="B246" s="2" t="s">
        <v>1201</v>
      </c>
      <c r="C246" s="2" t="s">
        <v>456</v>
      </c>
      <c r="D246" s="5" t="s">
        <v>1146</v>
      </c>
      <c r="E246" s="5" t="s">
        <v>1082</v>
      </c>
      <c r="F246" s="5">
        <f t="shared" si="18"/>
        <v>228</v>
      </c>
      <c r="G246" s="5">
        <f t="shared" si="19"/>
        <v>107</v>
      </c>
      <c r="H246" s="5">
        <f t="shared" si="20"/>
        <v>236</v>
      </c>
    </row>
    <row r="247" spans="1:11" ht="82.8" x14ac:dyDescent="0.25">
      <c r="A247" s="4" t="s">
        <v>1</v>
      </c>
      <c r="B247" s="2" t="s">
        <v>211</v>
      </c>
      <c r="C247" s="2" t="s">
        <v>709</v>
      </c>
      <c r="D247" s="5" t="s">
        <v>657</v>
      </c>
      <c r="E247" s="5" t="s">
        <v>829</v>
      </c>
      <c r="F247" s="5">
        <f t="shared" si="18"/>
        <v>331</v>
      </c>
      <c r="G247" s="5">
        <f t="shared" si="19"/>
        <v>291</v>
      </c>
      <c r="H247" s="5">
        <f t="shared" si="20"/>
        <v>226</v>
      </c>
    </row>
    <row r="248" spans="1:11" ht="138" x14ac:dyDescent="0.25">
      <c r="A248" s="4" t="s">
        <v>1</v>
      </c>
      <c r="B248" s="2" t="s">
        <v>212</v>
      </c>
      <c r="C248" s="2" t="s">
        <v>710</v>
      </c>
      <c r="D248" s="5" t="s">
        <v>658</v>
      </c>
      <c r="E248" s="5" t="s">
        <v>725</v>
      </c>
      <c r="F248" s="5">
        <f t="shared" si="18"/>
        <v>413</v>
      </c>
      <c r="G248" s="5">
        <f t="shared" si="19"/>
        <v>468</v>
      </c>
      <c r="H248" s="5">
        <f t="shared" si="20"/>
        <v>286</v>
      </c>
    </row>
    <row r="249" spans="1:11" ht="96.6" x14ac:dyDescent="0.25">
      <c r="A249" s="4" t="s">
        <v>1</v>
      </c>
      <c r="B249" s="2" t="s">
        <v>213</v>
      </c>
      <c r="C249" s="2" t="s">
        <v>1281</v>
      </c>
      <c r="D249" s="5" t="s">
        <v>726</v>
      </c>
      <c r="E249" s="5" t="s">
        <v>376</v>
      </c>
      <c r="F249" s="5">
        <f t="shared" si="18"/>
        <v>292</v>
      </c>
      <c r="G249" s="5">
        <f t="shared" si="19"/>
        <v>353</v>
      </c>
      <c r="H249" s="5">
        <f t="shared" si="20"/>
        <v>158</v>
      </c>
    </row>
    <row r="250" spans="1:11" ht="110.4" x14ac:dyDescent="0.25">
      <c r="A250" s="4" t="s">
        <v>1</v>
      </c>
      <c r="B250" s="2" t="s">
        <v>214</v>
      </c>
      <c r="C250" s="2" t="s">
        <v>547</v>
      </c>
      <c r="D250" s="5" t="s">
        <v>676</v>
      </c>
      <c r="E250" s="5" t="s">
        <v>875</v>
      </c>
      <c r="F250" s="5">
        <f t="shared" si="18"/>
        <v>451</v>
      </c>
      <c r="G250" s="5">
        <f t="shared" si="19"/>
        <v>380</v>
      </c>
      <c r="H250" s="5">
        <f t="shared" si="20"/>
        <v>229</v>
      </c>
    </row>
    <row r="251" spans="1:11" ht="96.6" x14ac:dyDescent="0.25">
      <c r="A251" s="4" t="s">
        <v>1</v>
      </c>
      <c r="B251" s="2" t="s">
        <v>215</v>
      </c>
      <c r="C251" s="2" t="s">
        <v>1083</v>
      </c>
      <c r="F251" s="5">
        <f t="shared" ref="F251:F314" si="21">LEN(C251)</f>
        <v>386</v>
      </c>
      <c r="G251" s="5">
        <f t="shared" ref="G251:G314" si="22">LEN(D251)</f>
        <v>0</v>
      </c>
      <c r="H251" s="5">
        <f t="shared" ref="H251:H314" si="23">LEN(E251)</f>
        <v>0</v>
      </c>
    </row>
    <row r="252" spans="1:11" ht="96.6" x14ac:dyDescent="0.25">
      <c r="A252" s="4" t="s">
        <v>1</v>
      </c>
      <c r="B252" s="2" t="s">
        <v>216</v>
      </c>
      <c r="C252" s="2" t="s">
        <v>943</v>
      </c>
      <c r="D252" s="5" t="s">
        <v>582</v>
      </c>
      <c r="F252" s="5">
        <f t="shared" si="21"/>
        <v>359</v>
      </c>
      <c r="G252" s="5">
        <f t="shared" si="22"/>
        <v>309</v>
      </c>
      <c r="H252" s="5">
        <f t="shared" si="23"/>
        <v>0</v>
      </c>
    </row>
    <row r="253" spans="1:11" ht="96.6" x14ac:dyDescent="0.25">
      <c r="A253" s="4" t="s">
        <v>1</v>
      </c>
      <c r="B253" s="2" t="s">
        <v>217</v>
      </c>
      <c r="C253" s="2" t="s">
        <v>364</v>
      </c>
      <c r="D253" s="5" t="s">
        <v>738</v>
      </c>
      <c r="E253" s="5" t="s">
        <v>969</v>
      </c>
      <c r="F253" s="5">
        <f t="shared" si="21"/>
        <v>128</v>
      </c>
      <c r="G253" s="5">
        <f t="shared" si="22"/>
        <v>313</v>
      </c>
      <c r="H253" s="5">
        <f t="shared" si="23"/>
        <v>140</v>
      </c>
    </row>
    <row r="254" spans="1:11" ht="110.4" x14ac:dyDescent="0.25">
      <c r="A254" s="4" t="s">
        <v>1</v>
      </c>
      <c r="B254" s="2" t="s">
        <v>218</v>
      </c>
      <c r="C254" s="2" t="s">
        <v>457</v>
      </c>
      <c r="D254" s="5" t="s">
        <v>739</v>
      </c>
      <c r="E254" s="5" t="s">
        <v>830</v>
      </c>
      <c r="F254" s="5">
        <f t="shared" si="21"/>
        <v>185</v>
      </c>
      <c r="G254" s="5">
        <f t="shared" si="22"/>
        <v>403</v>
      </c>
      <c r="H254" s="5">
        <f t="shared" si="23"/>
        <v>396</v>
      </c>
    </row>
    <row r="255" spans="1:11" ht="55.2" x14ac:dyDescent="0.25">
      <c r="A255" s="4" t="s">
        <v>1</v>
      </c>
      <c r="B255" s="2" t="s">
        <v>219</v>
      </c>
      <c r="C255" s="2" t="s">
        <v>1263</v>
      </c>
      <c r="F255" s="5">
        <f t="shared" si="21"/>
        <v>181</v>
      </c>
      <c r="G255" s="5">
        <f t="shared" si="22"/>
        <v>0</v>
      </c>
      <c r="H255" s="5">
        <f t="shared" si="23"/>
        <v>0</v>
      </c>
    </row>
    <row r="256" spans="1:11" ht="110.4" x14ac:dyDescent="0.25">
      <c r="A256" s="4" t="s">
        <v>1</v>
      </c>
      <c r="B256" s="2" t="s">
        <v>220</v>
      </c>
      <c r="C256" s="2" t="s">
        <v>876</v>
      </c>
      <c r="D256" s="5" t="s">
        <v>692</v>
      </c>
      <c r="E256" s="5" t="s">
        <v>399</v>
      </c>
      <c r="F256" s="5">
        <f t="shared" si="21"/>
        <v>287</v>
      </c>
      <c r="G256" s="5">
        <f t="shared" si="22"/>
        <v>347</v>
      </c>
      <c r="H256" s="5">
        <f t="shared" si="23"/>
        <v>396</v>
      </c>
    </row>
    <row r="257" spans="1:8" ht="69" x14ac:dyDescent="0.25">
      <c r="A257" s="4" t="s">
        <v>1</v>
      </c>
      <c r="B257" s="2" t="s">
        <v>221</v>
      </c>
      <c r="C257" s="2" t="s">
        <v>633</v>
      </c>
      <c r="D257" s="5" t="s">
        <v>418</v>
      </c>
      <c r="E257" s="5" t="s">
        <v>1084</v>
      </c>
      <c r="F257" s="5">
        <f>LEN(C257)</f>
        <v>255</v>
      </c>
      <c r="G257" s="5">
        <f>LEN(D257)</f>
        <v>91</v>
      </c>
      <c r="H257" s="5">
        <f>LEN(E257)</f>
        <v>184</v>
      </c>
    </row>
    <row r="258" spans="1:8" ht="96.6" x14ac:dyDescent="0.25">
      <c r="A258" s="4" t="s">
        <v>1</v>
      </c>
      <c r="B258" s="2" t="s">
        <v>222</v>
      </c>
      <c r="C258" s="2" t="s">
        <v>970</v>
      </c>
      <c r="D258" s="5" t="s">
        <v>548</v>
      </c>
      <c r="E258" s="5" t="s">
        <v>437</v>
      </c>
      <c r="F258" s="5">
        <f t="shared" si="21"/>
        <v>251</v>
      </c>
      <c r="G258" s="5">
        <f t="shared" si="22"/>
        <v>332</v>
      </c>
      <c r="H258" s="5">
        <f t="shared" si="23"/>
        <v>266</v>
      </c>
    </row>
    <row r="259" spans="1:8" ht="138" x14ac:dyDescent="0.25">
      <c r="A259" s="4" t="s">
        <v>1</v>
      </c>
      <c r="B259" s="2" t="s">
        <v>1202</v>
      </c>
      <c r="C259" s="2" t="s">
        <v>762</v>
      </c>
      <c r="D259" s="5" t="s">
        <v>583</v>
      </c>
      <c r="E259" s="5" t="s">
        <v>377</v>
      </c>
      <c r="F259" s="5">
        <f t="shared" si="21"/>
        <v>433</v>
      </c>
      <c r="G259" s="5">
        <f t="shared" si="22"/>
        <v>283</v>
      </c>
      <c r="H259" s="5">
        <f t="shared" si="23"/>
        <v>485</v>
      </c>
    </row>
    <row r="260" spans="1:8" ht="124.2" x14ac:dyDescent="0.25">
      <c r="A260" s="4" t="s">
        <v>1</v>
      </c>
      <c r="B260" s="2" t="s">
        <v>223</v>
      </c>
      <c r="C260" s="2" t="s">
        <v>917</v>
      </c>
      <c r="D260" s="5" t="s">
        <v>893</v>
      </c>
      <c r="F260" s="5">
        <f t="shared" si="21"/>
        <v>436</v>
      </c>
      <c r="G260" s="5">
        <f t="shared" si="22"/>
        <v>250</v>
      </c>
      <c r="H260" s="5">
        <f t="shared" si="23"/>
        <v>0</v>
      </c>
    </row>
    <row r="261" spans="1:8" ht="82.8" x14ac:dyDescent="0.25">
      <c r="A261" s="4" t="s">
        <v>1</v>
      </c>
      <c r="B261" s="2" t="s">
        <v>224</v>
      </c>
      <c r="C261" s="2" t="s">
        <v>400</v>
      </c>
      <c r="D261" s="5" t="s">
        <v>677</v>
      </c>
      <c r="E261" s="5" t="s">
        <v>944</v>
      </c>
      <c r="F261" s="5">
        <f t="shared" si="21"/>
        <v>287</v>
      </c>
      <c r="G261" s="5">
        <f t="shared" si="22"/>
        <v>143</v>
      </c>
      <c r="H261" s="5">
        <f t="shared" si="23"/>
        <v>286</v>
      </c>
    </row>
    <row r="262" spans="1:8" ht="82.8" x14ac:dyDescent="0.25">
      <c r="A262" s="4" t="s">
        <v>1</v>
      </c>
      <c r="B262" s="2" t="s">
        <v>225</v>
      </c>
      <c r="C262" s="2" t="s">
        <v>560</v>
      </c>
      <c r="D262" s="5" t="s">
        <v>614</v>
      </c>
      <c r="F262" s="5">
        <f t="shared" si="21"/>
        <v>222</v>
      </c>
      <c r="G262" s="5">
        <f t="shared" si="22"/>
        <v>289</v>
      </c>
      <c r="H262" s="5">
        <f t="shared" si="23"/>
        <v>0</v>
      </c>
    </row>
    <row r="263" spans="1:8" ht="124.2" x14ac:dyDescent="0.25">
      <c r="A263" s="4" t="s">
        <v>1</v>
      </c>
      <c r="B263" s="2" t="s">
        <v>226</v>
      </c>
      <c r="C263" s="2" t="s">
        <v>1005</v>
      </c>
      <c r="D263" s="5" t="s">
        <v>419</v>
      </c>
      <c r="E263" s="5" t="s">
        <v>348</v>
      </c>
      <c r="F263" s="5">
        <f t="shared" si="21"/>
        <v>365</v>
      </c>
      <c r="G263" s="5">
        <f t="shared" si="22"/>
        <v>448</v>
      </c>
      <c r="H263" s="5">
        <f t="shared" si="23"/>
        <v>388</v>
      </c>
    </row>
    <row r="264" spans="1:8" ht="82.8" x14ac:dyDescent="0.25">
      <c r="A264" s="4" t="s">
        <v>1</v>
      </c>
      <c r="B264" s="2" t="s">
        <v>227</v>
      </c>
      <c r="C264" s="2" t="s">
        <v>1085</v>
      </c>
      <c r="F264" s="5">
        <f t="shared" si="21"/>
        <v>305</v>
      </c>
      <c r="G264" s="5">
        <f t="shared" si="22"/>
        <v>0</v>
      </c>
      <c r="H264" s="5">
        <f t="shared" si="23"/>
        <v>0</v>
      </c>
    </row>
    <row r="265" spans="1:8" ht="110.4" x14ac:dyDescent="0.25">
      <c r="A265" s="4" t="s">
        <v>1</v>
      </c>
      <c r="B265" s="2" t="s">
        <v>228</v>
      </c>
      <c r="C265" s="2" t="s">
        <v>584</v>
      </c>
      <c r="D265" s="5" t="s">
        <v>615</v>
      </c>
      <c r="E265" s="5" t="s">
        <v>601</v>
      </c>
      <c r="F265" s="5">
        <f t="shared" si="21"/>
        <v>429</v>
      </c>
      <c r="G265" s="5">
        <f t="shared" si="22"/>
        <v>203</v>
      </c>
      <c r="H265" s="5">
        <f t="shared" si="23"/>
        <v>219</v>
      </c>
    </row>
    <row r="266" spans="1:8" ht="96.6" x14ac:dyDescent="0.25">
      <c r="A266" s="4" t="s">
        <v>1</v>
      </c>
      <c r="B266" s="2" t="s">
        <v>229</v>
      </c>
      <c r="C266" s="2" t="s">
        <v>945</v>
      </c>
      <c r="D266" s="5" t="s">
        <v>491</v>
      </c>
      <c r="E266" s="5" t="s">
        <v>788</v>
      </c>
      <c r="F266" s="5">
        <f t="shared" si="21"/>
        <v>235</v>
      </c>
      <c r="G266" s="5">
        <f t="shared" si="22"/>
        <v>332</v>
      </c>
      <c r="H266" s="5">
        <f t="shared" si="23"/>
        <v>184</v>
      </c>
    </row>
    <row r="267" spans="1:8" ht="110.4" x14ac:dyDescent="0.25">
      <c r="A267" s="4" t="s">
        <v>1</v>
      </c>
      <c r="B267" s="2" t="s">
        <v>230</v>
      </c>
      <c r="C267" s="2" t="s">
        <v>1028</v>
      </c>
      <c r="D267" s="5" t="s">
        <v>549</v>
      </c>
      <c r="F267" s="5">
        <f t="shared" si="21"/>
        <v>297</v>
      </c>
      <c r="G267" s="5">
        <f t="shared" si="22"/>
        <v>401</v>
      </c>
      <c r="H267" s="5">
        <f t="shared" si="23"/>
        <v>0</v>
      </c>
    </row>
    <row r="268" spans="1:8" ht="69" x14ac:dyDescent="0.25">
      <c r="A268" s="4" t="s">
        <v>1</v>
      </c>
      <c r="B268" s="2" t="s">
        <v>231</v>
      </c>
      <c r="C268" s="2" t="s">
        <v>438</v>
      </c>
      <c r="D268" s="5" t="s">
        <v>401</v>
      </c>
      <c r="F268" s="5">
        <f t="shared" si="21"/>
        <v>249</v>
      </c>
      <c r="G268" s="5">
        <f t="shared" si="22"/>
        <v>184</v>
      </c>
      <c r="H268" s="5">
        <f t="shared" si="23"/>
        <v>0</v>
      </c>
    </row>
    <row r="269" spans="1:8" ht="96.6" x14ac:dyDescent="0.25">
      <c r="A269" s="4" t="s">
        <v>1</v>
      </c>
      <c r="B269" s="2" t="s">
        <v>232</v>
      </c>
      <c r="C269" s="2" t="s">
        <v>365</v>
      </c>
      <c r="D269" s="5" t="s">
        <v>678</v>
      </c>
      <c r="E269" s="5" t="s">
        <v>894</v>
      </c>
      <c r="F269" s="5">
        <f t="shared" si="21"/>
        <v>247</v>
      </c>
      <c r="G269" s="5">
        <f t="shared" si="22"/>
        <v>124</v>
      </c>
      <c r="H269" s="5">
        <f t="shared" si="23"/>
        <v>319</v>
      </c>
    </row>
    <row r="270" spans="1:8" ht="82.8" x14ac:dyDescent="0.25">
      <c r="A270" s="4" t="s">
        <v>1</v>
      </c>
      <c r="B270" s="2" t="s">
        <v>233</v>
      </c>
      <c r="C270" s="2" t="s">
        <v>402</v>
      </c>
      <c r="D270" s="5" t="s">
        <v>763</v>
      </c>
      <c r="E270" s="5" t="s">
        <v>1086</v>
      </c>
      <c r="F270" s="5">
        <f t="shared" si="21"/>
        <v>235</v>
      </c>
      <c r="G270" s="5">
        <f t="shared" si="22"/>
        <v>286</v>
      </c>
      <c r="H270" s="5">
        <f t="shared" si="23"/>
        <v>239</v>
      </c>
    </row>
    <row r="271" spans="1:8" ht="69" x14ac:dyDescent="0.25">
      <c r="A271" s="4" t="s">
        <v>1</v>
      </c>
      <c r="B271" s="2" t="s">
        <v>234</v>
      </c>
      <c r="C271" s="2" t="s">
        <v>659</v>
      </c>
      <c r="D271" s="5" t="s">
        <v>809</v>
      </c>
      <c r="E271" s="5" t="s">
        <v>946</v>
      </c>
      <c r="F271" s="5">
        <f t="shared" si="21"/>
        <v>212</v>
      </c>
      <c r="G271" s="5">
        <f t="shared" si="22"/>
        <v>242</v>
      </c>
      <c r="H271" s="5">
        <f t="shared" si="23"/>
        <v>213</v>
      </c>
    </row>
    <row r="272" spans="1:8" ht="96.6" x14ac:dyDescent="0.25">
      <c r="A272" s="4" t="s">
        <v>1</v>
      </c>
      <c r="B272" s="2" t="s">
        <v>235</v>
      </c>
      <c r="C272" s="2" t="s">
        <v>660</v>
      </c>
      <c r="D272" s="5" t="s">
        <v>831</v>
      </c>
      <c r="E272" s="5" t="s">
        <v>550</v>
      </c>
      <c r="F272" s="5">
        <f t="shared" si="21"/>
        <v>374</v>
      </c>
      <c r="G272" s="5">
        <f t="shared" si="22"/>
        <v>103</v>
      </c>
      <c r="H272" s="5">
        <f t="shared" si="23"/>
        <v>166</v>
      </c>
    </row>
    <row r="273" spans="1:10" ht="124.2" x14ac:dyDescent="0.25">
      <c r="A273" s="4" t="s">
        <v>1</v>
      </c>
      <c r="B273" s="2" t="s">
        <v>236</v>
      </c>
      <c r="C273" s="2" t="s">
        <v>1274</v>
      </c>
      <c r="D273" s="5" t="s">
        <v>1087</v>
      </c>
      <c r="E273" s="5" t="s">
        <v>486</v>
      </c>
      <c r="F273" s="5">
        <f t="shared" si="21"/>
        <v>326</v>
      </c>
      <c r="G273" s="5">
        <f t="shared" si="22"/>
        <v>230</v>
      </c>
      <c r="H273" s="5">
        <f t="shared" si="23"/>
        <v>403</v>
      </c>
    </row>
    <row r="274" spans="1:10" ht="27.6" x14ac:dyDescent="0.25">
      <c r="A274" s="4" t="s">
        <v>1</v>
      </c>
      <c r="B274" s="2" t="s">
        <v>237</v>
      </c>
      <c r="C274" s="2" t="s">
        <v>1245</v>
      </c>
      <c r="F274" s="5">
        <f t="shared" si="21"/>
        <v>88</v>
      </c>
      <c r="G274" s="5">
        <f t="shared" si="22"/>
        <v>0</v>
      </c>
      <c r="H274" s="5">
        <f t="shared" si="23"/>
        <v>0</v>
      </c>
    </row>
    <row r="275" spans="1:10" ht="110.4" x14ac:dyDescent="0.25">
      <c r="A275" s="4" t="s">
        <v>1</v>
      </c>
      <c r="B275" s="2" t="s">
        <v>238</v>
      </c>
      <c r="C275" s="2" t="s">
        <v>566</v>
      </c>
      <c r="D275" s="5" t="s">
        <v>477</v>
      </c>
      <c r="E275" s="5" t="s">
        <v>832</v>
      </c>
      <c r="F275" s="5">
        <f t="shared" si="21"/>
        <v>307</v>
      </c>
      <c r="G275" s="5">
        <f t="shared" si="22"/>
        <v>165</v>
      </c>
      <c r="H275" s="5">
        <f t="shared" si="23"/>
        <v>361</v>
      </c>
    </row>
    <row r="276" spans="1:10" ht="110.4" x14ac:dyDescent="0.25">
      <c r="A276" s="4" t="s">
        <v>1</v>
      </c>
      <c r="B276" s="2" t="s">
        <v>239</v>
      </c>
      <c r="C276" s="2" t="s">
        <v>693</v>
      </c>
      <c r="D276" s="5" t="s">
        <v>567</v>
      </c>
      <c r="E276" s="5" t="s">
        <v>1233</v>
      </c>
      <c r="F276" s="5">
        <f t="shared" si="21"/>
        <v>241</v>
      </c>
      <c r="G276" s="5">
        <f t="shared" si="22"/>
        <v>254</v>
      </c>
      <c r="H276" s="5">
        <f t="shared" si="23"/>
        <v>417</v>
      </c>
    </row>
    <row r="277" spans="1:10" ht="124.2" x14ac:dyDescent="0.25">
      <c r="A277" s="4" t="s">
        <v>1</v>
      </c>
      <c r="B277" s="2" t="s">
        <v>240</v>
      </c>
      <c r="C277" s="2" t="s">
        <v>1234</v>
      </c>
      <c r="D277" s="5" t="s">
        <v>527</v>
      </c>
      <c r="E277" s="5" t="s">
        <v>403</v>
      </c>
      <c r="F277" s="5">
        <f t="shared" si="21"/>
        <v>241</v>
      </c>
      <c r="G277" s="5">
        <f t="shared" si="22"/>
        <v>348</v>
      </c>
      <c r="H277" s="5">
        <f t="shared" si="23"/>
        <v>458</v>
      </c>
    </row>
    <row r="278" spans="1:10" ht="110.4" x14ac:dyDescent="0.25">
      <c r="A278" s="4" t="s">
        <v>1</v>
      </c>
      <c r="B278" s="2" t="s">
        <v>241</v>
      </c>
      <c r="C278" s="2" t="s">
        <v>511</v>
      </c>
      <c r="D278" s="5" t="s">
        <v>602</v>
      </c>
      <c r="F278" s="5">
        <f t="shared" si="21"/>
        <v>271</v>
      </c>
      <c r="G278" s="5">
        <f t="shared" si="22"/>
        <v>386</v>
      </c>
      <c r="H278" s="5">
        <f t="shared" si="23"/>
        <v>0</v>
      </c>
    </row>
    <row r="279" spans="1:10" ht="82.8" x14ac:dyDescent="0.25">
      <c r="A279" s="4" t="s">
        <v>1</v>
      </c>
      <c r="B279" s="2" t="s">
        <v>242</v>
      </c>
      <c r="C279" s="5" t="s">
        <v>661</v>
      </c>
      <c r="D279" s="5" t="s">
        <v>918</v>
      </c>
      <c r="E279" s="2" t="s">
        <v>634</v>
      </c>
      <c r="F279" s="5">
        <f t="shared" si="21"/>
        <v>306</v>
      </c>
      <c r="G279" s="5">
        <f t="shared" si="22"/>
        <v>187</v>
      </c>
      <c r="H279" s="5">
        <f t="shared" si="23"/>
        <v>131</v>
      </c>
      <c r="J279" s="2"/>
    </row>
    <row r="280" spans="1:10" ht="96.6" x14ac:dyDescent="0.25">
      <c r="A280" s="4" t="s">
        <v>1</v>
      </c>
      <c r="B280" s="2" t="s">
        <v>243</v>
      </c>
      <c r="C280" s="2" t="s">
        <v>1139</v>
      </c>
      <c r="D280" s="5" t="s">
        <v>1029</v>
      </c>
      <c r="E280" s="5" t="s">
        <v>404</v>
      </c>
      <c r="F280" s="5">
        <f t="shared" si="21"/>
        <v>308</v>
      </c>
      <c r="G280" s="5">
        <f t="shared" si="22"/>
        <v>346</v>
      </c>
      <c r="H280" s="5">
        <f t="shared" si="23"/>
        <v>280</v>
      </c>
    </row>
    <row r="281" spans="1:10" ht="96.6" x14ac:dyDescent="0.25">
      <c r="A281" s="4" t="s">
        <v>1</v>
      </c>
      <c r="B281" s="2" t="s">
        <v>244</v>
      </c>
      <c r="C281" s="2" t="s">
        <v>1255</v>
      </c>
      <c r="D281" s="5" t="s">
        <v>1261</v>
      </c>
      <c r="F281" s="5">
        <f t="shared" si="21"/>
        <v>300</v>
      </c>
      <c r="G281" s="5">
        <f t="shared" si="22"/>
        <v>357</v>
      </c>
      <c r="H281" s="5">
        <f t="shared" si="23"/>
        <v>0</v>
      </c>
    </row>
    <row r="282" spans="1:10" ht="82.8" x14ac:dyDescent="0.25">
      <c r="A282" s="4" t="s">
        <v>1</v>
      </c>
      <c r="B282" s="2" t="s">
        <v>245</v>
      </c>
      <c r="C282" s="2" t="s">
        <v>1140</v>
      </c>
      <c r="D282" s="5" t="s">
        <v>764</v>
      </c>
      <c r="E282" s="5" t="s">
        <v>833</v>
      </c>
      <c r="F282" s="5">
        <f t="shared" si="21"/>
        <v>212</v>
      </c>
      <c r="G282" s="5">
        <f t="shared" si="22"/>
        <v>287</v>
      </c>
      <c r="H282" s="5">
        <f t="shared" si="23"/>
        <v>290</v>
      </c>
    </row>
    <row r="283" spans="1:10" ht="69" x14ac:dyDescent="0.25">
      <c r="A283" s="4" t="s">
        <v>1</v>
      </c>
      <c r="B283" s="2" t="s">
        <v>246</v>
      </c>
      <c r="C283" s="2" t="s">
        <v>492</v>
      </c>
      <c r="F283" s="5">
        <f t="shared" si="21"/>
        <v>235</v>
      </c>
      <c r="G283" s="5">
        <f t="shared" si="22"/>
        <v>0</v>
      </c>
      <c r="H283" s="5">
        <f t="shared" si="23"/>
        <v>0</v>
      </c>
    </row>
    <row r="284" spans="1:10" ht="96.6" x14ac:dyDescent="0.25">
      <c r="A284" s="4" t="s">
        <v>1</v>
      </c>
      <c r="B284" s="2" t="s">
        <v>247</v>
      </c>
      <c r="C284" s="5" t="s">
        <v>740</v>
      </c>
      <c r="D284" s="2" t="s">
        <v>711</v>
      </c>
      <c r="E284" s="5" t="s">
        <v>679</v>
      </c>
      <c r="F284" s="5">
        <f t="shared" si="21"/>
        <v>372</v>
      </c>
      <c r="G284" s="5">
        <f t="shared" si="22"/>
        <v>347</v>
      </c>
      <c r="H284" s="5">
        <f t="shared" si="23"/>
        <v>316</v>
      </c>
    </row>
    <row r="285" spans="1:10" ht="110.4" x14ac:dyDescent="0.25">
      <c r="A285" s="4" t="s">
        <v>1</v>
      </c>
      <c r="B285" s="2" t="s">
        <v>248</v>
      </c>
      <c r="C285" s="5" t="s">
        <v>1141</v>
      </c>
      <c r="D285" s="5" t="s">
        <v>1088</v>
      </c>
      <c r="E285" s="5" t="s">
        <v>947</v>
      </c>
      <c r="F285" s="5">
        <f t="shared" si="21"/>
        <v>298</v>
      </c>
      <c r="G285" s="5">
        <f t="shared" si="22"/>
        <v>356</v>
      </c>
      <c r="H285" s="5">
        <f t="shared" si="23"/>
        <v>397</v>
      </c>
    </row>
    <row r="286" spans="1:10" ht="82.8" x14ac:dyDescent="0.25">
      <c r="A286" s="4" t="s">
        <v>1</v>
      </c>
      <c r="B286" s="2" t="s">
        <v>249</v>
      </c>
      <c r="C286" s="2" t="s">
        <v>1089</v>
      </c>
      <c r="D286" s="5" t="s">
        <v>957</v>
      </c>
      <c r="F286" s="5">
        <f t="shared" si="21"/>
        <v>123</v>
      </c>
      <c r="G286" s="5">
        <f t="shared" si="22"/>
        <v>316</v>
      </c>
      <c r="H286" s="5">
        <f t="shared" si="23"/>
        <v>0</v>
      </c>
    </row>
    <row r="287" spans="1:10" ht="124.2" x14ac:dyDescent="0.25">
      <c r="A287" s="4" t="s">
        <v>1</v>
      </c>
      <c r="B287" s="2" t="s">
        <v>250</v>
      </c>
      <c r="C287" s="2" t="s">
        <v>378</v>
      </c>
      <c r="D287" s="5" t="s">
        <v>919</v>
      </c>
      <c r="E287" s="5" t="s">
        <v>1237</v>
      </c>
      <c r="F287" s="5">
        <f t="shared" si="21"/>
        <v>381</v>
      </c>
      <c r="G287" s="5">
        <f t="shared" si="22"/>
        <v>448</v>
      </c>
      <c r="H287" s="5">
        <f t="shared" si="23"/>
        <v>185</v>
      </c>
    </row>
    <row r="288" spans="1:10" ht="110.4" x14ac:dyDescent="0.25">
      <c r="A288" s="4" t="s">
        <v>1</v>
      </c>
      <c r="B288" s="2" t="s">
        <v>1203</v>
      </c>
      <c r="C288" s="2" t="s">
        <v>761</v>
      </c>
      <c r="D288" s="5" t="s">
        <v>877</v>
      </c>
      <c r="E288" s="5" t="s">
        <v>1090</v>
      </c>
      <c r="F288" s="5">
        <f t="shared" si="21"/>
        <v>393</v>
      </c>
      <c r="G288" s="5">
        <f t="shared" si="22"/>
        <v>414</v>
      </c>
      <c r="H288" s="5">
        <f t="shared" si="23"/>
        <v>177</v>
      </c>
    </row>
    <row r="289" spans="1:8" ht="82.8" x14ac:dyDescent="0.25">
      <c r="A289" s="4" t="s">
        <v>1</v>
      </c>
      <c r="B289" s="2" t="s">
        <v>251</v>
      </c>
      <c r="C289" s="2" t="s">
        <v>1006</v>
      </c>
      <c r="D289" s="5" t="s">
        <v>635</v>
      </c>
      <c r="E289" s="5" t="s">
        <v>493</v>
      </c>
      <c r="F289" s="5">
        <f t="shared" si="21"/>
        <v>267</v>
      </c>
      <c r="G289" s="5">
        <f t="shared" si="22"/>
        <v>291</v>
      </c>
      <c r="H289" s="5">
        <f t="shared" si="23"/>
        <v>256</v>
      </c>
    </row>
    <row r="290" spans="1:8" ht="82.8" x14ac:dyDescent="0.25">
      <c r="A290" s="4" t="s">
        <v>1</v>
      </c>
      <c r="B290" s="2" t="s">
        <v>252</v>
      </c>
      <c r="C290" s="2" t="s">
        <v>694</v>
      </c>
      <c r="D290" s="5" t="s">
        <v>603</v>
      </c>
      <c r="E290" s="5" t="s">
        <v>1091</v>
      </c>
      <c r="F290" s="5">
        <f t="shared" si="21"/>
        <v>310</v>
      </c>
      <c r="G290" s="5">
        <f t="shared" si="22"/>
        <v>237</v>
      </c>
      <c r="H290" s="5">
        <f t="shared" si="23"/>
        <v>187</v>
      </c>
    </row>
    <row r="291" spans="1:8" ht="82.8" x14ac:dyDescent="0.25">
      <c r="A291" s="4" t="s">
        <v>1</v>
      </c>
      <c r="B291" s="2" t="s">
        <v>253</v>
      </c>
      <c r="C291" s="5" t="s">
        <v>1092</v>
      </c>
      <c r="D291" s="5" t="s">
        <v>741</v>
      </c>
      <c r="E291" s="5" t="s">
        <v>551</v>
      </c>
      <c r="F291" s="5">
        <f t="shared" si="21"/>
        <v>284</v>
      </c>
      <c r="G291" s="5">
        <f t="shared" si="22"/>
        <v>316</v>
      </c>
      <c r="H291" s="5">
        <f t="shared" si="23"/>
        <v>211</v>
      </c>
    </row>
    <row r="292" spans="1:8" ht="124.2" x14ac:dyDescent="0.25">
      <c r="A292" s="4" t="s">
        <v>1</v>
      </c>
      <c r="B292" s="2" t="s">
        <v>254</v>
      </c>
      <c r="C292" s="5" t="s">
        <v>712</v>
      </c>
      <c r="D292" s="5" t="s">
        <v>585</v>
      </c>
      <c r="E292" s="5" t="s">
        <v>810</v>
      </c>
      <c r="F292" s="5">
        <f t="shared" si="21"/>
        <v>260</v>
      </c>
      <c r="G292" s="5">
        <f t="shared" si="22"/>
        <v>377</v>
      </c>
      <c r="H292" s="5">
        <f t="shared" si="23"/>
        <v>465</v>
      </c>
    </row>
    <row r="293" spans="1:8" ht="82.8" x14ac:dyDescent="0.25">
      <c r="A293" s="4" t="s">
        <v>1</v>
      </c>
      <c r="B293" s="2" t="s">
        <v>255</v>
      </c>
      <c r="C293" s="2" t="s">
        <v>604</v>
      </c>
      <c r="D293" s="5" t="s">
        <v>992</v>
      </c>
      <c r="E293" s="5" t="s">
        <v>379</v>
      </c>
      <c r="F293" s="5">
        <f t="shared" si="21"/>
        <v>293</v>
      </c>
      <c r="G293" s="5">
        <f t="shared" si="22"/>
        <v>221</v>
      </c>
      <c r="H293" s="5">
        <f t="shared" si="23"/>
        <v>139</v>
      </c>
    </row>
    <row r="294" spans="1:8" ht="96.6" x14ac:dyDescent="0.25">
      <c r="A294" s="4" t="s">
        <v>1</v>
      </c>
      <c r="B294" s="2" t="s">
        <v>256</v>
      </c>
      <c r="C294" s="2" t="s">
        <v>920</v>
      </c>
      <c r="D294" s="5" t="s">
        <v>420</v>
      </c>
      <c r="E294" s="5" t="s">
        <v>993</v>
      </c>
      <c r="F294" s="5">
        <f t="shared" si="21"/>
        <v>391</v>
      </c>
      <c r="G294" s="5">
        <f t="shared" si="22"/>
        <v>248</v>
      </c>
      <c r="H294" s="5">
        <f t="shared" si="23"/>
        <v>333</v>
      </c>
    </row>
    <row r="295" spans="1:8" ht="96.6" x14ac:dyDescent="0.25">
      <c r="A295" s="4" t="s">
        <v>1</v>
      </c>
      <c r="B295" s="2" t="s">
        <v>257</v>
      </c>
      <c r="C295" s="2" t="s">
        <v>958</v>
      </c>
      <c r="D295" s="5" t="s">
        <v>421</v>
      </c>
      <c r="F295" s="5">
        <f t="shared" si="21"/>
        <v>343</v>
      </c>
      <c r="G295" s="5">
        <f t="shared" si="22"/>
        <v>350</v>
      </c>
      <c r="H295" s="5">
        <f t="shared" si="23"/>
        <v>0</v>
      </c>
    </row>
    <row r="296" spans="1:8" ht="96.6" x14ac:dyDescent="0.25">
      <c r="A296" s="4" t="s">
        <v>1</v>
      </c>
      <c r="B296" s="2" t="s">
        <v>258</v>
      </c>
      <c r="C296" s="5" t="s">
        <v>1030</v>
      </c>
      <c r="D296" s="5" t="s">
        <v>1093</v>
      </c>
      <c r="E296" s="5" t="s">
        <v>605</v>
      </c>
      <c r="F296" s="5">
        <f t="shared" si="21"/>
        <v>231</v>
      </c>
      <c r="G296" s="5">
        <f t="shared" si="22"/>
        <v>325</v>
      </c>
      <c r="H296" s="5">
        <f t="shared" si="23"/>
        <v>240</v>
      </c>
    </row>
    <row r="297" spans="1:8" ht="124.2" x14ac:dyDescent="0.25">
      <c r="A297" s="4" t="s">
        <v>1</v>
      </c>
      <c r="B297" s="2" t="s">
        <v>259</v>
      </c>
      <c r="C297" s="2" t="s">
        <v>765</v>
      </c>
      <c r="D297" s="5" t="s">
        <v>422</v>
      </c>
      <c r="E297" s="5" t="s">
        <v>1094</v>
      </c>
      <c r="F297" s="5">
        <f t="shared" si="21"/>
        <v>166</v>
      </c>
      <c r="G297" s="5">
        <f t="shared" si="22"/>
        <v>439</v>
      </c>
      <c r="H297" s="5">
        <f t="shared" si="23"/>
        <v>170</v>
      </c>
    </row>
    <row r="298" spans="1:8" ht="110.4" x14ac:dyDescent="0.25">
      <c r="A298" s="4" t="s">
        <v>1</v>
      </c>
      <c r="B298" s="2" t="s">
        <v>1204</v>
      </c>
      <c r="C298" s="2" t="s">
        <v>811</v>
      </c>
      <c r="D298" s="5" t="s">
        <v>727</v>
      </c>
      <c r="E298" s="5" t="s">
        <v>1007</v>
      </c>
      <c r="F298" s="5">
        <f t="shared" si="21"/>
        <v>223</v>
      </c>
      <c r="G298" s="5">
        <f t="shared" si="22"/>
        <v>336</v>
      </c>
      <c r="H298" s="5">
        <f t="shared" si="23"/>
        <v>385</v>
      </c>
    </row>
    <row r="299" spans="1:8" ht="124.2" x14ac:dyDescent="0.25">
      <c r="A299" s="4" t="s">
        <v>1</v>
      </c>
      <c r="B299" s="2" t="s">
        <v>260</v>
      </c>
      <c r="C299" s="2" t="s">
        <v>1095</v>
      </c>
      <c r="D299" s="5" t="s">
        <v>662</v>
      </c>
      <c r="E299" s="5" t="s">
        <v>878</v>
      </c>
      <c r="F299" s="5">
        <f t="shared" si="21"/>
        <v>340</v>
      </c>
      <c r="G299" s="5">
        <f t="shared" si="22"/>
        <v>442</v>
      </c>
      <c r="H299" s="5">
        <f t="shared" si="23"/>
        <v>363</v>
      </c>
    </row>
    <row r="300" spans="1:8" ht="124.2" x14ac:dyDescent="0.25">
      <c r="A300" s="4" t="s">
        <v>1</v>
      </c>
      <c r="B300" s="2" t="s">
        <v>1206</v>
      </c>
      <c r="C300" s="5" t="s">
        <v>631</v>
      </c>
      <c r="D300" s="5" t="s">
        <v>766</v>
      </c>
      <c r="E300" s="5" t="s">
        <v>1096</v>
      </c>
      <c r="F300" s="5">
        <f t="shared" si="21"/>
        <v>437</v>
      </c>
      <c r="G300" s="5">
        <f t="shared" si="22"/>
        <v>254</v>
      </c>
      <c r="H300" s="5">
        <f t="shared" si="23"/>
        <v>160</v>
      </c>
    </row>
    <row r="301" spans="1:8" ht="96.6" x14ac:dyDescent="0.25">
      <c r="A301" s="4" t="s">
        <v>1</v>
      </c>
      <c r="B301" s="2" t="s">
        <v>1205</v>
      </c>
      <c r="C301" s="2" t="s">
        <v>405</v>
      </c>
      <c r="D301" s="5" t="s">
        <v>1142</v>
      </c>
      <c r="E301" s="5" t="s">
        <v>879</v>
      </c>
      <c r="F301" s="5">
        <f t="shared" si="21"/>
        <v>369</v>
      </c>
      <c r="G301" s="5">
        <f t="shared" si="22"/>
        <v>196</v>
      </c>
      <c r="H301" s="5">
        <f t="shared" si="23"/>
        <v>361</v>
      </c>
    </row>
    <row r="302" spans="1:8" ht="82.8" x14ac:dyDescent="0.25">
      <c r="A302" s="4" t="s">
        <v>1</v>
      </c>
      <c r="B302" s="2" t="s">
        <v>1210</v>
      </c>
      <c r="C302" s="5" t="s">
        <v>512</v>
      </c>
      <c r="D302" s="5" t="s">
        <v>789</v>
      </c>
      <c r="E302" s="2" t="s">
        <v>586</v>
      </c>
      <c r="F302" s="5">
        <f>LEN(J303)</f>
        <v>0</v>
      </c>
      <c r="G302" s="5">
        <f t="shared" si="22"/>
        <v>308</v>
      </c>
      <c r="H302" s="5">
        <f t="shared" si="23"/>
        <v>259</v>
      </c>
    </row>
    <row r="303" spans="1:8" ht="110.4" x14ac:dyDescent="0.25">
      <c r="A303" s="4" t="s">
        <v>1</v>
      </c>
      <c r="B303" s="2" t="s">
        <v>1209</v>
      </c>
      <c r="C303" s="2" t="s">
        <v>767</v>
      </c>
      <c r="D303" s="5" t="s">
        <v>713</v>
      </c>
      <c r="E303" s="5" t="s">
        <v>528</v>
      </c>
      <c r="F303" s="5">
        <f t="shared" si="21"/>
        <v>409</v>
      </c>
      <c r="G303" s="5">
        <f t="shared" si="22"/>
        <v>422</v>
      </c>
      <c r="H303" s="5">
        <f t="shared" si="23"/>
        <v>329</v>
      </c>
    </row>
    <row r="304" spans="1:8" ht="124.2" x14ac:dyDescent="0.25">
      <c r="A304" s="4" t="s">
        <v>1</v>
      </c>
      <c r="B304" s="2" t="s">
        <v>1207</v>
      </c>
      <c r="C304" s="5" t="s">
        <v>714</v>
      </c>
      <c r="D304" s="5" t="s">
        <v>1097</v>
      </c>
      <c r="E304" s="5" t="s">
        <v>616</v>
      </c>
      <c r="F304" s="5">
        <f t="shared" si="21"/>
        <v>421</v>
      </c>
      <c r="G304" s="5">
        <f t="shared" si="22"/>
        <v>321</v>
      </c>
      <c r="H304" s="5">
        <f t="shared" si="23"/>
        <v>423</v>
      </c>
    </row>
    <row r="305" spans="1:8" ht="124.2" x14ac:dyDescent="0.25">
      <c r="A305" s="4" t="s">
        <v>1</v>
      </c>
      <c r="B305" s="2" t="s">
        <v>1211</v>
      </c>
      <c r="C305" s="2" t="s">
        <v>1147</v>
      </c>
      <c r="D305" s="5" t="s">
        <v>494</v>
      </c>
      <c r="E305" s="5" t="s">
        <v>857</v>
      </c>
      <c r="F305" s="5">
        <f t="shared" si="21"/>
        <v>375</v>
      </c>
      <c r="G305" s="5">
        <f t="shared" si="22"/>
        <v>352</v>
      </c>
      <c r="H305" s="5">
        <f t="shared" si="23"/>
        <v>452</v>
      </c>
    </row>
    <row r="306" spans="1:8" ht="124.2" x14ac:dyDescent="0.25">
      <c r="A306" s="4" t="s">
        <v>1</v>
      </c>
      <c r="B306" s="2" t="s">
        <v>261</v>
      </c>
      <c r="C306" s="2" t="s">
        <v>606</v>
      </c>
      <c r="D306" s="5" t="s">
        <v>1008</v>
      </c>
      <c r="E306" s="2" t="s">
        <v>858</v>
      </c>
      <c r="F306" s="5">
        <f t="shared" si="21"/>
        <v>418</v>
      </c>
      <c r="G306" s="5">
        <f t="shared" si="22"/>
        <v>427</v>
      </c>
      <c r="H306" s="5">
        <f t="shared" si="23"/>
        <v>344</v>
      </c>
    </row>
    <row r="307" spans="1:8" ht="96.6" x14ac:dyDescent="0.25">
      <c r="A307" s="4" t="s">
        <v>1</v>
      </c>
      <c r="B307" s="2" t="s">
        <v>262</v>
      </c>
      <c r="C307" s="2" t="s">
        <v>439</v>
      </c>
      <c r="D307" s="5" t="s">
        <v>742</v>
      </c>
      <c r="E307" s="5" t="s">
        <v>812</v>
      </c>
      <c r="F307" s="5">
        <f t="shared" si="21"/>
        <v>252</v>
      </c>
      <c r="G307" s="5">
        <f t="shared" si="22"/>
        <v>320</v>
      </c>
      <c r="H307" s="5">
        <f t="shared" si="23"/>
        <v>330</v>
      </c>
    </row>
    <row r="308" spans="1:8" ht="96.6" x14ac:dyDescent="0.25">
      <c r="A308" s="4" t="s">
        <v>1</v>
      </c>
      <c r="B308" s="2" t="s">
        <v>263</v>
      </c>
      <c r="C308" s="5" t="s">
        <v>1098</v>
      </c>
      <c r="D308" s="5" t="s">
        <v>921</v>
      </c>
      <c r="E308" s="5" t="s">
        <v>663</v>
      </c>
      <c r="F308" s="5">
        <f t="shared" si="21"/>
        <v>165</v>
      </c>
      <c r="G308" s="5">
        <f t="shared" si="22"/>
        <v>334</v>
      </c>
      <c r="H308" s="5">
        <f t="shared" si="23"/>
        <v>218</v>
      </c>
    </row>
    <row r="309" spans="1:8" ht="96.6" x14ac:dyDescent="0.25">
      <c r="A309" s="4" t="s">
        <v>1</v>
      </c>
      <c r="B309" s="2" t="s">
        <v>264</v>
      </c>
      <c r="C309" s="2" t="s">
        <v>440</v>
      </c>
      <c r="D309" s="5" t="s">
        <v>529</v>
      </c>
      <c r="F309" s="5">
        <f t="shared" si="21"/>
        <v>330</v>
      </c>
      <c r="G309" s="5">
        <f t="shared" si="22"/>
        <v>352</v>
      </c>
      <c r="H309" s="5">
        <f t="shared" si="23"/>
        <v>0</v>
      </c>
    </row>
    <row r="310" spans="1:8" ht="124.2" x14ac:dyDescent="0.25">
      <c r="A310" s="4" t="s">
        <v>1</v>
      </c>
      <c r="B310" s="2" t="s">
        <v>1208</v>
      </c>
      <c r="C310" s="2" t="s">
        <v>728</v>
      </c>
      <c r="D310" s="5" t="s">
        <v>790</v>
      </c>
      <c r="E310" s="5" t="s">
        <v>441</v>
      </c>
      <c r="F310" s="5">
        <f t="shared" si="21"/>
        <v>412</v>
      </c>
      <c r="G310" s="5">
        <f t="shared" si="22"/>
        <v>430</v>
      </c>
      <c r="H310" s="5">
        <f t="shared" si="23"/>
        <v>222</v>
      </c>
    </row>
    <row r="311" spans="1:8" ht="138" x14ac:dyDescent="0.25">
      <c r="A311" s="4" t="s">
        <v>1</v>
      </c>
      <c r="B311" s="2" t="s">
        <v>265</v>
      </c>
      <c r="C311" s="2" t="s">
        <v>406</v>
      </c>
      <c r="D311" s="5" t="s">
        <v>1031</v>
      </c>
      <c r="E311" s="5" t="s">
        <v>922</v>
      </c>
      <c r="F311" s="5">
        <f t="shared" si="21"/>
        <v>103</v>
      </c>
      <c r="G311" s="5">
        <f t="shared" si="22"/>
        <v>479</v>
      </c>
      <c r="H311" s="5">
        <f t="shared" si="23"/>
        <v>269</v>
      </c>
    </row>
    <row r="312" spans="1:8" ht="96.6" x14ac:dyDescent="0.25">
      <c r="A312" s="4" t="s">
        <v>1</v>
      </c>
      <c r="B312" s="2" t="s">
        <v>266</v>
      </c>
      <c r="C312" s="2" t="s">
        <v>768</v>
      </c>
      <c r="D312" s="5" t="s">
        <v>1148</v>
      </c>
      <c r="E312" s="5" t="s">
        <v>923</v>
      </c>
      <c r="F312" s="5">
        <f t="shared" si="21"/>
        <v>149</v>
      </c>
      <c r="G312" s="5">
        <f t="shared" si="22"/>
        <v>318</v>
      </c>
      <c r="H312" s="5">
        <f t="shared" si="23"/>
        <v>331</v>
      </c>
    </row>
    <row r="313" spans="1:8" ht="82.8" x14ac:dyDescent="0.25">
      <c r="A313" s="4" t="s">
        <v>1</v>
      </c>
      <c r="B313" s="2" t="s">
        <v>1213</v>
      </c>
      <c r="C313" s="2" t="s">
        <v>552</v>
      </c>
      <c r="D313" s="5" t="s">
        <v>1032</v>
      </c>
      <c r="E313" s="5" t="s">
        <v>1099</v>
      </c>
      <c r="F313" s="5">
        <f t="shared" si="21"/>
        <v>324</v>
      </c>
      <c r="G313" s="5">
        <f t="shared" si="22"/>
        <v>302</v>
      </c>
      <c r="H313" s="5">
        <f t="shared" si="23"/>
        <v>228</v>
      </c>
    </row>
    <row r="314" spans="1:8" ht="138" x14ac:dyDescent="0.25">
      <c r="A314" s="4" t="s">
        <v>1</v>
      </c>
      <c r="B314" s="2" t="s">
        <v>267</v>
      </c>
      <c r="C314" s="2" t="s">
        <v>880</v>
      </c>
      <c r="D314" s="5" t="s">
        <v>1157</v>
      </c>
      <c r="E314" s="5" t="s">
        <v>664</v>
      </c>
      <c r="F314" s="5">
        <f t="shared" si="21"/>
        <v>407</v>
      </c>
      <c r="G314" s="5">
        <f t="shared" si="22"/>
        <v>494</v>
      </c>
      <c r="H314" s="5">
        <f t="shared" si="23"/>
        <v>489</v>
      </c>
    </row>
    <row r="315" spans="1:8" ht="110.4" x14ac:dyDescent="0.25">
      <c r="A315" s="4" t="s">
        <v>1</v>
      </c>
      <c r="B315" s="2" t="s">
        <v>268</v>
      </c>
      <c r="C315" s="2" t="s">
        <v>1100</v>
      </c>
      <c r="D315" s="5" t="s">
        <v>924</v>
      </c>
      <c r="E315" s="5" t="s">
        <v>769</v>
      </c>
      <c r="F315" s="5">
        <f t="shared" ref="F315:F376" si="24">LEN(C315)</f>
        <v>209</v>
      </c>
      <c r="G315" s="5">
        <f t="shared" ref="G315:G376" si="25">LEN(D315)</f>
        <v>348</v>
      </c>
      <c r="H315" s="5">
        <f t="shared" ref="H315:H376" si="26">LEN(E315)</f>
        <v>288</v>
      </c>
    </row>
    <row r="316" spans="1:8" ht="124.2" x14ac:dyDescent="0.25">
      <c r="A316" s="4" t="s">
        <v>1</v>
      </c>
      <c r="B316" s="2" t="s">
        <v>269</v>
      </c>
      <c r="C316" s="2" t="s">
        <v>770</v>
      </c>
      <c r="D316" s="5" t="s">
        <v>1101</v>
      </c>
      <c r="E316" s="5" t="s">
        <v>925</v>
      </c>
      <c r="F316" s="5">
        <f t="shared" si="24"/>
        <v>290</v>
      </c>
      <c r="G316" s="5">
        <f t="shared" si="25"/>
        <v>341</v>
      </c>
      <c r="H316" s="5">
        <f t="shared" si="26"/>
        <v>420</v>
      </c>
    </row>
    <row r="317" spans="1:8" ht="110.4" x14ac:dyDescent="0.25">
      <c r="A317" s="4" t="s">
        <v>1</v>
      </c>
      <c r="B317" s="2" t="s">
        <v>270</v>
      </c>
      <c r="C317" s="2" t="s">
        <v>791</v>
      </c>
      <c r="D317" s="5" t="s">
        <v>680</v>
      </c>
      <c r="E317" s="5" t="s">
        <v>1102</v>
      </c>
      <c r="F317" s="5">
        <f t="shared" si="24"/>
        <v>359</v>
      </c>
      <c r="G317" s="5">
        <f t="shared" si="25"/>
        <v>288</v>
      </c>
      <c r="H317" s="5">
        <f t="shared" si="26"/>
        <v>431</v>
      </c>
    </row>
    <row r="318" spans="1:8" ht="138" x14ac:dyDescent="0.25">
      <c r="A318" s="4" t="s">
        <v>1</v>
      </c>
      <c r="B318" s="2" t="s">
        <v>271</v>
      </c>
      <c r="C318" s="2" t="s">
        <v>553</v>
      </c>
      <c r="D318" s="2" t="s">
        <v>847</v>
      </c>
      <c r="E318" s="5" t="s">
        <v>350</v>
      </c>
      <c r="F318" s="5">
        <f t="shared" si="24"/>
        <v>394</v>
      </c>
      <c r="G318" s="5">
        <f t="shared" si="25"/>
        <v>490</v>
      </c>
      <c r="H318" s="5">
        <f t="shared" si="26"/>
        <v>411</v>
      </c>
    </row>
    <row r="319" spans="1:8" ht="82.8" x14ac:dyDescent="0.25">
      <c r="A319" s="4" t="s">
        <v>1</v>
      </c>
      <c r="B319" s="2" t="s">
        <v>272</v>
      </c>
      <c r="C319" s="2" t="s">
        <v>458</v>
      </c>
      <c r="D319" s="5" t="s">
        <v>859</v>
      </c>
      <c r="E319" s="5" t="s">
        <v>1103</v>
      </c>
      <c r="F319" s="5">
        <f t="shared" si="24"/>
        <v>115</v>
      </c>
      <c r="G319" s="5">
        <f t="shared" si="25"/>
        <v>239</v>
      </c>
      <c r="H319" s="5">
        <f t="shared" si="26"/>
        <v>290</v>
      </c>
    </row>
    <row r="320" spans="1:8" ht="55.2" x14ac:dyDescent="0.25">
      <c r="A320" s="4" t="s">
        <v>1</v>
      </c>
      <c r="B320" s="2" t="s">
        <v>273</v>
      </c>
      <c r="C320" s="2" t="s">
        <v>636</v>
      </c>
      <c r="D320" s="5" t="s">
        <v>423</v>
      </c>
      <c r="F320" s="5">
        <f t="shared" si="24"/>
        <v>166</v>
      </c>
      <c r="G320" s="5">
        <f t="shared" si="25"/>
        <v>196</v>
      </c>
      <c r="H320" s="5">
        <f t="shared" si="26"/>
        <v>0</v>
      </c>
    </row>
    <row r="321" spans="1:8" ht="96.6" x14ac:dyDescent="0.25">
      <c r="A321" s="4" t="s">
        <v>1</v>
      </c>
      <c r="B321" s="2" t="s">
        <v>274</v>
      </c>
      <c r="C321" s="2" t="s">
        <v>617</v>
      </c>
      <c r="D321" s="5" t="s">
        <v>474</v>
      </c>
      <c r="E321" s="5" t="s">
        <v>834</v>
      </c>
      <c r="F321" s="5">
        <f t="shared" si="24"/>
        <v>358</v>
      </c>
      <c r="G321" s="5">
        <f t="shared" si="25"/>
        <v>209</v>
      </c>
      <c r="H321" s="5">
        <f t="shared" si="26"/>
        <v>206</v>
      </c>
    </row>
    <row r="322" spans="1:8" ht="124.2" x14ac:dyDescent="0.25">
      <c r="A322" s="4" t="s">
        <v>1</v>
      </c>
      <c r="B322" s="2" t="s">
        <v>275</v>
      </c>
      <c r="C322" s="2" t="s">
        <v>665</v>
      </c>
      <c r="D322" s="5" t="s">
        <v>994</v>
      </c>
      <c r="E322" s="2" t="s">
        <v>554</v>
      </c>
      <c r="F322" s="5">
        <f t="shared" si="24"/>
        <v>486</v>
      </c>
      <c r="G322" s="5">
        <f t="shared" si="25"/>
        <v>384</v>
      </c>
      <c r="H322" s="5">
        <f t="shared" si="26"/>
        <v>223</v>
      </c>
    </row>
    <row r="323" spans="1:8" ht="82.8" x14ac:dyDescent="0.25">
      <c r="A323" s="4" t="s">
        <v>1</v>
      </c>
      <c r="B323" s="2" t="s">
        <v>276</v>
      </c>
      <c r="C323" s="2" t="s">
        <v>478</v>
      </c>
      <c r="D323" s="5" t="s">
        <v>587</v>
      </c>
      <c r="E323" s="5" t="s">
        <v>895</v>
      </c>
      <c r="F323" s="5">
        <f t="shared" si="24"/>
        <v>304</v>
      </c>
      <c r="G323" s="5">
        <f t="shared" si="25"/>
        <v>256</v>
      </c>
      <c r="H323" s="5">
        <f t="shared" si="26"/>
        <v>269</v>
      </c>
    </row>
    <row r="324" spans="1:8" ht="96.6" x14ac:dyDescent="0.25">
      <c r="A324" s="4" t="s">
        <v>1</v>
      </c>
      <c r="B324" s="2" t="s">
        <v>1214</v>
      </c>
      <c r="C324" s="2" t="s">
        <v>530</v>
      </c>
      <c r="D324" s="5" t="s">
        <v>618</v>
      </c>
      <c r="E324" s="5" t="s">
        <v>792</v>
      </c>
      <c r="F324" s="5">
        <f t="shared" si="24"/>
        <v>322</v>
      </c>
      <c r="G324" s="5">
        <f t="shared" si="25"/>
        <v>366</v>
      </c>
      <c r="H324" s="5">
        <f t="shared" si="26"/>
        <v>143</v>
      </c>
    </row>
    <row r="325" spans="1:8" ht="96.6" x14ac:dyDescent="0.25">
      <c r="A325" s="4" t="s">
        <v>1</v>
      </c>
      <c r="B325" s="2" t="s">
        <v>277</v>
      </c>
      <c r="C325" s="5" t="s">
        <v>479</v>
      </c>
      <c r="F325" s="5">
        <f t="shared" si="24"/>
        <v>353</v>
      </c>
      <c r="G325" s="5">
        <f t="shared" si="25"/>
        <v>0</v>
      </c>
      <c r="H325" s="5">
        <f t="shared" si="26"/>
        <v>0</v>
      </c>
    </row>
    <row r="326" spans="1:8" ht="96.6" x14ac:dyDescent="0.25">
      <c r="A326" s="4" t="s">
        <v>1</v>
      </c>
      <c r="B326" s="2" t="s">
        <v>278</v>
      </c>
      <c r="C326" s="2" t="s">
        <v>771</v>
      </c>
      <c r="D326" s="5" t="s">
        <v>1104</v>
      </c>
      <c r="E326" s="5" t="s">
        <v>881</v>
      </c>
      <c r="F326" s="5">
        <f t="shared" si="24"/>
        <v>282</v>
      </c>
      <c r="G326" s="5">
        <f t="shared" si="25"/>
        <v>150</v>
      </c>
      <c r="H326" s="5">
        <f t="shared" si="26"/>
        <v>342</v>
      </c>
    </row>
    <row r="327" spans="1:8" ht="69" x14ac:dyDescent="0.25">
      <c r="A327" s="4" t="s">
        <v>1</v>
      </c>
      <c r="B327" s="2" t="s">
        <v>279</v>
      </c>
      <c r="C327" s="2" t="s">
        <v>926</v>
      </c>
      <c r="F327" s="5">
        <f t="shared" si="24"/>
        <v>280</v>
      </c>
      <c r="G327" s="5">
        <f t="shared" si="25"/>
        <v>0</v>
      </c>
      <c r="H327" s="5">
        <f t="shared" si="26"/>
        <v>0</v>
      </c>
    </row>
    <row r="328" spans="1:8" ht="124.2" x14ac:dyDescent="0.25">
      <c r="A328" s="4" t="s">
        <v>1</v>
      </c>
      <c r="B328" s="2" t="s">
        <v>1212</v>
      </c>
      <c r="C328" s="2" t="s">
        <v>637</v>
      </c>
      <c r="D328" s="5" t="s">
        <v>772</v>
      </c>
      <c r="E328" s="5" t="s">
        <v>959</v>
      </c>
      <c r="F328" s="5">
        <f t="shared" si="24"/>
        <v>353</v>
      </c>
      <c r="G328" s="5">
        <f t="shared" si="25"/>
        <v>157</v>
      </c>
      <c r="H328" s="5">
        <f t="shared" si="26"/>
        <v>469</v>
      </c>
    </row>
    <row r="329" spans="1:8" ht="124.2" x14ac:dyDescent="0.25">
      <c r="A329" s="4" t="s">
        <v>1</v>
      </c>
      <c r="B329" s="2" t="s">
        <v>280</v>
      </c>
      <c r="C329" s="2" t="s">
        <v>681</v>
      </c>
      <c r="D329" s="5" t="s">
        <v>971</v>
      </c>
      <c r="E329" s="5" t="s">
        <v>1105</v>
      </c>
      <c r="F329" s="5">
        <f t="shared" si="24"/>
        <v>486</v>
      </c>
      <c r="G329" s="5">
        <f t="shared" si="25"/>
        <v>392</v>
      </c>
      <c r="H329" s="5">
        <f t="shared" si="26"/>
        <v>298</v>
      </c>
    </row>
    <row r="330" spans="1:8" ht="41.4" x14ac:dyDescent="0.25">
      <c r="A330" s="4" t="s">
        <v>1</v>
      </c>
      <c r="B330" s="2" t="s">
        <v>281</v>
      </c>
      <c r="C330" s="2" t="s">
        <v>1264</v>
      </c>
      <c r="F330" s="5">
        <f t="shared" si="24"/>
        <v>132</v>
      </c>
      <c r="G330" s="5">
        <f t="shared" si="25"/>
        <v>0</v>
      </c>
      <c r="H330" s="5">
        <f t="shared" si="26"/>
        <v>0</v>
      </c>
    </row>
    <row r="331" spans="1:8" ht="69" x14ac:dyDescent="0.25">
      <c r="A331" s="4" t="s">
        <v>1</v>
      </c>
      <c r="B331" s="2" t="s">
        <v>282</v>
      </c>
      <c r="C331" s="2" t="s">
        <v>1265</v>
      </c>
      <c r="D331" s="5" t="s">
        <v>1272</v>
      </c>
      <c r="F331" s="5">
        <f t="shared" si="24"/>
        <v>190</v>
      </c>
      <c r="G331" s="5">
        <f t="shared" si="25"/>
        <v>237</v>
      </c>
      <c r="H331" s="5">
        <f t="shared" si="26"/>
        <v>0</v>
      </c>
    </row>
    <row r="332" spans="1:8" ht="124.2" x14ac:dyDescent="0.25">
      <c r="A332" s="4" t="s">
        <v>1</v>
      </c>
      <c r="B332" s="2" t="s">
        <v>1219</v>
      </c>
      <c r="C332" s="2" t="s">
        <v>960</v>
      </c>
      <c r="D332" s="5" t="s">
        <v>1155</v>
      </c>
      <c r="F332" s="5">
        <f t="shared" si="24"/>
        <v>300</v>
      </c>
      <c r="G332" s="5">
        <f t="shared" si="25"/>
        <v>436</v>
      </c>
      <c r="H332" s="5">
        <f t="shared" si="26"/>
        <v>0</v>
      </c>
    </row>
    <row r="333" spans="1:8" ht="82.8" x14ac:dyDescent="0.25">
      <c r="A333" s="4" t="s">
        <v>1</v>
      </c>
      <c r="B333" s="2" t="s">
        <v>283</v>
      </c>
      <c r="C333" s="2" t="s">
        <v>1106</v>
      </c>
      <c r="F333" s="5">
        <f t="shared" si="24"/>
        <v>296</v>
      </c>
      <c r="G333" s="5">
        <f t="shared" si="25"/>
        <v>0</v>
      </c>
      <c r="H333" s="5">
        <f t="shared" si="26"/>
        <v>0</v>
      </c>
    </row>
    <row r="334" spans="1:8" ht="96.6" x14ac:dyDescent="0.25">
      <c r="A334" s="4" t="s">
        <v>1</v>
      </c>
      <c r="B334" s="2" t="s">
        <v>284</v>
      </c>
      <c r="C334" s="2" t="s">
        <v>442</v>
      </c>
      <c r="F334" s="5">
        <f t="shared" si="24"/>
        <v>340</v>
      </c>
      <c r="G334" s="5">
        <f t="shared" si="25"/>
        <v>0</v>
      </c>
      <c r="H334" s="5">
        <f t="shared" si="26"/>
        <v>0</v>
      </c>
    </row>
    <row r="335" spans="1:8" ht="124.2" x14ac:dyDescent="0.25">
      <c r="A335" s="4" t="s">
        <v>1</v>
      </c>
      <c r="B335" s="2" t="s">
        <v>285</v>
      </c>
      <c r="C335" s="2" t="s">
        <v>835</v>
      </c>
      <c r="D335" s="5" t="s">
        <v>793</v>
      </c>
      <c r="E335" s="5" t="s">
        <v>860</v>
      </c>
      <c r="F335" s="5">
        <f t="shared" si="24"/>
        <v>195</v>
      </c>
      <c r="G335" s="5">
        <f t="shared" si="25"/>
        <v>249</v>
      </c>
      <c r="H335" s="5">
        <f t="shared" si="26"/>
        <v>468</v>
      </c>
    </row>
    <row r="336" spans="1:8" ht="96.6" x14ac:dyDescent="0.25">
      <c r="A336" s="4" t="s">
        <v>1</v>
      </c>
      <c r="B336" s="2" t="s">
        <v>286</v>
      </c>
      <c r="C336" s="2" t="s">
        <v>638</v>
      </c>
      <c r="D336" s="5" t="s">
        <v>1238</v>
      </c>
      <c r="E336" s="5" t="s">
        <v>1107</v>
      </c>
      <c r="F336" s="5">
        <f t="shared" si="24"/>
        <v>349</v>
      </c>
      <c r="G336" s="5">
        <f t="shared" si="25"/>
        <v>360</v>
      </c>
      <c r="H336" s="5">
        <f t="shared" si="26"/>
        <v>353</v>
      </c>
    </row>
    <row r="337" spans="1:8" ht="110.4" x14ac:dyDescent="0.25">
      <c r="A337" s="4" t="s">
        <v>1</v>
      </c>
      <c r="B337" s="2" t="s">
        <v>287</v>
      </c>
      <c r="C337" s="2" t="s">
        <v>424</v>
      </c>
      <c r="D337" s="5" t="s">
        <v>588</v>
      </c>
      <c r="E337" s="5" t="s">
        <v>836</v>
      </c>
      <c r="F337" s="5">
        <f t="shared" si="24"/>
        <v>412</v>
      </c>
      <c r="G337" s="5">
        <f t="shared" si="25"/>
        <v>347</v>
      </c>
      <c r="H337" s="5">
        <f t="shared" si="26"/>
        <v>241</v>
      </c>
    </row>
    <row r="338" spans="1:8" ht="96.6" x14ac:dyDescent="0.25">
      <c r="A338" s="4" t="s">
        <v>1</v>
      </c>
      <c r="B338" s="2" t="s">
        <v>288</v>
      </c>
      <c r="C338" s="2" t="s">
        <v>1149</v>
      </c>
      <c r="D338" s="5" t="s">
        <v>1108</v>
      </c>
      <c r="F338" s="5">
        <f t="shared" si="24"/>
        <v>372</v>
      </c>
      <c r="G338" s="5">
        <f t="shared" si="25"/>
        <v>130</v>
      </c>
      <c r="H338" s="5">
        <f t="shared" si="26"/>
        <v>0</v>
      </c>
    </row>
    <row r="339" spans="1:8" ht="138" x14ac:dyDescent="0.25">
      <c r="A339" s="4" t="s">
        <v>1</v>
      </c>
      <c r="B339" s="2" t="s">
        <v>289</v>
      </c>
      <c r="C339" s="2" t="s">
        <v>1109</v>
      </c>
      <c r="D339" s="5" t="s">
        <v>1033</v>
      </c>
      <c r="E339" s="5" t="s">
        <v>1156</v>
      </c>
      <c r="F339" s="5">
        <f t="shared" si="24"/>
        <v>459</v>
      </c>
      <c r="G339" s="5">
        <f t="shared" si="25"/>
        <v>273</v>
      </c>
      <c r="H339" s="5">
        <f t="shared" si="26"/>
        <v>492</v>
      </c>
    </row>
    <row r="340" spans="1:8" ht="124.2" x14ac:dyDescent="0.25">
      <c r="A340" s="4" t="s">
        <v>1</v>
      </c>
      <c r="B340" s="2" t="s">
        <v>290</v>
      </c>
      <c r="C340" s="2" t="s">
        <v>729</v>
      </c>
      <c r="F340" s="5">
        <f t="shared" si="24"/>
        <v>492</v>
      </c>
      <c r="G340" s="5">
        <f t="shared" si="25"/>
        <v>0</v>
      </c>
      <c r="H340" s="5">
        <f t="shared" si="26"/>
        <v>0</v>
      </c>
    </row>
    <row r="341" spans="1:8" ht="124.2" x14ac:dyDescent="0.25">
      <c r="A341" s="4" t="s">
        <v>1</v>
      </c>
      <c r="B341" s="2" t="s">
        <v>291</v>
      </c>
      <c r="C341" s="2" t="s">
        <v>896</v>
      </c>
      <c r="D341" s="5" t="s">
        <v>995</v>
      </c>
      <c r="E341" s="5" t="s">
        <v>407</v>
      </c>
      <c r="F341" s="5">
        <f t="shared" si="24"/>
        <v>163</v>
      </c>
      <c r="G341" s="5">
        <f t="shared" si="25"/>
        <v>183</v>
      </c>
      <c r="H341" s="5">
        <f t="shared" si="26"/>
        <v>451</v>
      </c>
    </row>
    <row r="342" spans="1:8" ht="55.2" x14ac:dyDescent="0.25">
      <c r="A342" s="4" t="s">
        <v>1</v>
      </c>
      <c r="B342" s="2" t="s">
        <v>292</v>
      </c>
      <c r="C342" s="2" t="s">
        <v>1110</v>
      </c>
      <c r="D342" s="5" t="s">
        <v>1111</v>
      </c>
      <c r="E342" s="5" t="s">
        <v>1112</v>
      </c>
      <c r="F342" s="5">
        <f t="shared" si="24"/>
        <v>194</v>
      </c>
      <c r="G342" s="5">
        <f t="shared" si="25"/>
        <v>161</v>
      </c>
      <c r="H342" s="5">
        <f t="shared" si="26"/>
        <v>168</v>
      </c>
    </row>
    <row r="343" spans="1:8" ht="110.4" x14ac:dyDescent="0.25">
      <c r="A343" s="4" t="s">
        <v>1</v>
      </c>
      <c r="B343" s="2" t="s">
        <v>293</v>
      </c>
      <c r="C343" s="2" t="s">
        <v>1113</v>
      </c>
      <c r="F343" s="5">
        <f t="shared" si="24"/>
        <v>443</v>
      </c>
      <c r="G343" s="5">
        <f t="shared" si="25"/>
        <v>0</v>
      </c>
      <c r="H343" s="5">
        <f t="shared" si="26"/>
        <v>0</v>
      </c>
    </row>
    <row r="344" spans="1:8" ht="96.6" x14ac:dyDescent="0.25">
      <c r="A344" s="4" t="s">
        <v>1</v>
      </c>
      <c r="B344" s="2" t="s">
        <v>1220</v>
      </c>
      <c r="C344" s="2" t="s">
        <v>1218</v>
      </c>
      <c r="D344" s="5" t="s">
        <v>837</v>
      </c>
      <c r="E344" s="5" t="s">
        <v>695</v>
      </c>
      <c r="F344" s="5">
        <f t="shared" si="24"/>
        <v>232</v>
      </c>
      <c r="G344" s="5">
        <f t="shared" si="25"/>
        <v>135</v>
      </c>
      <c r="H344" s="5">
        <f t="shared" si="26"/>
        <v>357</v>
      </c>
    </row>
    <row r="345" spans="1:8" ht="82.8" x14ac:dyDescent="0.25">
      <c r="A345" s="4" t="s">
        <v>1</v>
      </c>
      <c r="B345" s="2" t="s">
        <v>294</v>
      </c>
      <c r="C345" s="2" t="s">
        <v>1221</v>
      </c>
      <c r="D345" s="5" t="s">
        <v>838</v>
      </c>
      <c r="E345" s="5" t="s">
        <v>1114</v>
      </c>
      <c r="F345" s="5">
        <f t="shared" si="24"/>
        <v>102</v>
      </c>
      <c r="G345" s="5">
        <f t="shared" si="25"/>
        <v>244</v>
      </c>
      <c r="H345" s="5">
        <f t="shared" si="26"/>
        <v>162</v>
      </c>
    </row>
    <row r="346" spans="1:8" ht="110.4" x14ac:dyDescent="0.25">
      <c r="A346" s="4" t="s">
        <v>1</v>
      </c>
      <c r="B346" s="2" t="s">
        <v>295</v>
      </c>
      <c r="C346" s="5" t="s">
        <v>1266</v>
      </c>
      <c r="F346" s="5">
        <f t="shared" si="24"/>
        <v>433</v>
      </c>
      <c r="G346" s="5">
        <f t="shared" si="25"/>
        <v>0</v>
      </c>
      <c r="H346" s="5">
        <f t="shared" si="26"/>
        <v>0</v>
      </c>
    </row>
    <row r="347" spans="1:8" ht="96.6" x14ac:dyDescent="0.25">
      <c r="A347" s="4" t="s">
        <v>1</v>
      </c>
      <c r="B347" s="2" t="s">
        <v>296</v>
      </c>
      <c r="C347" s="2" t="s">
        <v>1115</v>
      </c>
      <c r="D347" s="5" t="s">
        <v>961</v>
      </c>
      <c r="E347" s="5" t="s">
        <v>425</v>
      </c>
      <c r="F347" s="5">
        <f t="shared" si="24"/>
        <v>261</v>
      </c>
      <c r="G347" s="5">
        <f t="shared" si="25"/>
        <v>291</v>
      </c>
      <c r="H347" s="5">
        <f t="shared" si="26"/>
        <v>356</v>
      </c>
    </row>
    <row r="348" spans="1:8" ht="82.8" x14ac:dyDescent="0.25">
      <c r="A348" s="4" t="s">
        <v>1</v>
      </c>
      <c r="B348" s="2" t="s">
        <v>297</v>
      </c>
      <c r="C348" s="2" t="s">
        <v>927</v>
      </c>
      <c r="F348" s="5">
        <f t="shared" si="24"/>
        <v>276</v>
      </c>
      <c r="G348" s="5">
        <f t="shared" si="25"/>
        <v>0</v>
      </c>
      <c r="H348" s="5">
        <f t="shared" si="26"/>
        <v>0</v>
      </c>
    </row>
    <row r="349" spans="1:8" ht="138" x14ac:dyDescent="0.25">
      <c r="A349" s="4" t="s">
        <v>1</v>
      </c>
      <c r="B349" s="2" t="s">
        <v>298</v>
      </c>
      <c r="C349" s="2" t="s">
        <v>928</v>
      </c>
      <c r="D349" s="5" t="s">
        <v>666</v>
      </c>
      <c r="F349" s="5">
        <f t="shared" si="24"/>
        <v>186</v>
      </c>
      <c r="G349" s="5">
        <f t="shared" si="25"/>
        <v>473</v>
      </c>
      <c r="H349" s="5">
        <f t="shared" si="26"/>
        <v>0</v>
      </c>
    </row>
    <row r="350" spans="1:8" ht="82.8" x14ac:dyDescent="0.25">
      <c r="A350" s="4" t="s">
        <v>1</v>
      </c>
      <c r="B350" s="2" t="s">
        <v>299</v>
      </c>
      <c r="C350" s="2" t="s">
        <v>380</v>
      </c>
      <c r="D350" s="5" t="s">
        <v>667</v>
      </c>
      <c r="E350" s="5" t="s">
        <v>1116</v>
      </c>
      <c r="F350" s="5">
        <f t="shared" si="24"/>
        <v>337</v>
      </c>
      <c r="G350" s="5">
        <f t="shared" si="25"/>
        <v>146</v>
      </c>
      <c r="H350" s="5">
        <f t="shared" si="26"/>
        <v>218</v>
      </c>
    </row>
    <row r="351" spans="1:8" ht="96.6" x14ac:dyDescent="0.25">
      <c r="A351" s="4" t="s">
        <v>1</v>
      </c>
      <c r="B351" s="2" t="s">
        <v>300</v>
      </c>
      <c r="C351" s="2" t="s">
        <v>743</v>
      </c>
      <c r="D351" s="5" t="s">
        <v>541</v>
      </c>
      <c r="F351" s="5">
        <f t="shared" si="24"/>
        <v>274</v>
      </c>
      <c r="G351" s="5">
        <f t="shared" si="25"/>
        <v>320</v>
      </c>
      <c r="H351" s="5">
        <f t="shared" si="26"/>
        <v>0</v>
      </c>
    </row>
    <row r="352" spans="1:8" ht="96.6" x14ac:dyDescent="0.25">
      <c r="A352" s="4" t="s">
        <v>1</v>
      </c>
      <c r="B352" s="2" t="s">
        <v>301</v>
      </c>
      <c r="C352" s="2" t="s">
        <v>773</v>
      </c>
      <c r="D352" s="2" t="s">
        <v>1239</v>
      </c>
      <c r="E352" s="2" t="s">
        <v>839</v>
      </c>
      <c r="F352" s="5">
        <f t="shared" si="24"/>
        <v>253</v>
      </c>
      <c r="G352" s="5">
        <f t="shared" si="25"/>
        <v>381</v>
      </c>
      <c r="H352" s="5">
        <f t="shared" si="26"/>
        <v>277</v>
      </c>
    </row>
    <row r="353" spans="1:8" ht="96.6" x14ac:dyDescent="0.25">
      <c r="A353" s="4" t="s">
        <v>1</v>
      </c>
      <c r="B353" s="2" t="s">
        <v>302</v>
      </c>
      <c r="C353" s="5" t="s">
        <v>1034</v>
      </c>
      <c r="D353" s="5" t="s">
        <v>555</v>
      </c>
      <c r="F353" s="5">
        <f t="shared" si="24"/>
        <v>189</v>
      </c>
      <c r="G353" s="5">
        <f t="shared" si="25"/>
        <v>311</v>
      </c>
      <c r="H353" s="5">
        <f t="shared" si="26"/>
        <v>0</v>
      </c>
    </row>
    <row r="354" spans="1:8" ht="138" x14ac:dyDescent="0.25">
      <c r="A354" s="4" t="s">
        <v>1</v>
      </c>
      <c r="B354" s="2" t="s">
        <v>303</v>
      </c>
      <c r="C354" s="2" t="s">
        <v>668</v>
      </c>
      <c r="D354" s="5" t="s">
        <v>1117</v>
      </c>
      <c r="E354" s="2" t="s">
        <v>495</v>
      </c>
      <c r="F354" s="5">
        <f t="shared" si="24"/>
        <v>396</v>
      </c>
      <c r="G354" s="5">
        <f t="shared" si="25"/>
        <v>241</v>
      </c>
      <c r="H354" s="5">
        <f t="shared" si="26"/>
        <v>490</v>
      </c>
    </row>
    <row r="355" spans="1:8" ht="82.8" x14ac:dyDescent="0.25">
      <c r="A355" s="4" t="s">
        <v>1</v>
      </c>
      <c r="B355" s="2" t="s">
        <v>304</v>
      </c>
      <c r="C355" s="2" t="s">
        <v>589</v>
      </c>
      <c r="D355" s="5" t="s">
        <v>556</v>
      </c>
      <c r="E355" s="2" t="s">
        <v>743</v>
      </c>
      <c r="F355" s="5">
        <f t="shared" si="24"/>
        <v>174</v>
      </c>
      <c r="G355" s="5">
        <f t="shared" si="25"/>
        <v>226</v>
      </c>
      <c r="H355" s="5">
        <f t="shared" si="26"/>
        <v>274</v>
      </c>
    </row>
    <row r="356" spans="1:8" ht="55.2" x14ac:dyDescent="0.25">
      <c r="A356" s="4" t="s">
        <v>1</v>
      </c>
      <c r="B356" s="2" t="s">
        <v>305</v>
      </c>
      <c r="C356" s="5" t="s">
        <v>1118</v>
      </c>
      <c r="D356" s="5" t="s">
        <v>459</v>
      </c>
      <c r="E356" s="5" t="s">
        <v>929</v>
      </c>
      <c r="F356" s="5">
        <f t="shared" si="24"/>
        <v>118</v>
      </c>
      <c r="G356" s="5">
        <f t="shared" si="25"/>
        <v>171</v>
      </c>
      <c r="H356" s="5">
        <f t="shared" si="26"/>
        <v>177</v>
      </c>
    </row>
    <row r="357" spans="1:8" ht="96.6" x14ac:dyDescent="0.25">
      <c r="A357" s="4" t="s">
        <v>1</v>
      </c>
      <c r="B357" s="2" t="s">
        <v>306</v>
      </c>
      <c r="C357" s="2" t="s">
        <v>607</v>
      </c>
      <c r="D357" s="5" t="s">
        <v>1143</v>
      </c>
      <c r="E357" s="5" t="s">
        <v>996</v>
      </c>
      <c r="F357" s="5">
        <f t="shared" si="24"/>
        <v>366</v>
      </c>
      <c r="G357" s="5">
        <f t="shared" si="25"/>
        <v>341</v>
      </c>
      <c r="H357" s="5">
        <f t="shared" si="26"/>
        <v>200</v>
      </c>
    </row>
    <row r="358" spans="1:8" ht="124.2" x14ac:dyDescent="0.25">
      <c r="A358" s="4" t="s">
        <v>1</v>
      </c>
      <c r="B358" s="2" t="s">
        <v>307</v>
      </c>
      <c r="C358" s="2" t="s">
        <v>840</v>
      </c>
      <c r="D358" s="5" t="s">
        <v>774</v>
      </c>
      <c r="F358" s="5">
        <f t="shared" si="24"/>
        <v>288</v>
      </c>
      <c r="G358" s="5">
        <f t="shared" si="25"/>
        <v>431</v>
      </c>
      <c r="H358" s="5">
        <f t="shared" si="26"/>
        <v>0</v>
      </c>
    </row>
    <row r="359" spans="1:8" ht="110.4" x14ac:dyDescent="0.25">
      <c r="A359" s="4" t="s">
        <v>1</v>
      </c>
      <c r="B359" s="2" t="s">
        <v>308</v>
      </c>
      <c r="C359" s="5" t="s">
        <v>1119</v>
      </c>
      <c r="D359" s="5" t="s">
        <v>1120</v>
      </c>
      <c r="E359" s="5" t="s">
        <v>1121</v>
      </c>
      <c r="F359" s="5">
        <f t="shared" si="24"/>
        <v>196</v>
      </c>
      <c r="G359" s="5">
        <f t="shared" si="25"/>
        <v>260</v>
      </c>
      <c r="H359" s="5">
        <f t="shared" si="26"/>
        <v>374</v>
      </c>
    </row>
    <row r="360" spans="1:8" ht="124.2" x14ac:dyDescent="0.25">
      <c r="A360" s="4" t="s">
        <v>1</v>
      </c>
      <c r="B360" s="2" t="s">
        <v>309</v>
      </c>
      <c r="C360" s="2" t="s">
        <v>1267</v>
      </c>
      <c r="D360" s="5" t="s">
        <v>1268</v>
      </c>
      <c r="F360" s="5">
        <f t="shared" si="24"/>
        <v>162</v>
      </c>
      <c r="G360" s="5">
        <f t="shared" si="25"/>
        <v>467</v>
      </c>
      <c r="H360" s="5">
        <f t="shared" si="26"/>
        <v>0</v>
      </c>
    </row>
    <row r="361" spans="1:8" ht="82.8" x14ac:dyDescent="0.25">
      <c r="A361" s="4" t="s">
        <v>1</v>
      </c>
      <c r="B361" s="2" t="s">
        <v>1222</v>
      </c>
      <c r="C361" s="2" t="s">
        <v>744</v>
      </c>
      <c r="D361" s="5" t="s">
        <v>496</v>
      </c>
      <c r="E361" s="2" t="s">
        <v>619</v>
      </c>
      <c r="F361" s="5">
        <f t="shared" si="24"/>
        <v>295</v>
      </c>
      <c r="G361" s="5">
        <f t="shared" si="25"/>
        <v>284</v>
      </c>
      <c r="H361" s="5">
        <f t="shared" si="26"/>
        <v>274</v>
      </c>
    </row>
    <row r="362" spans="1:8" ht="82.8" x14ac:dyDescent="0.25">
      <c r="A362" s="4" t="s">
        <v>1</v>
      </c>
      <c r="B362" s="2" t="s">
        <v>310</v>
      </c>
      <c r="C362" s="2" t="s">
        <v>1274</v>
      </c>
      <c r="F362" s="5">
        <f t="shared" si="24"/>
        <v>326</v>
      </c>
      <c r="G362" s="5">
        <f t="shared" si="25"/>
        <v>0</v>
      </c>
      <c r="H362" s="5">
        <f t="shared" si="26"/>
        <v>0</v>
      </c>
    </row>
    <row r="363" spans="1:8" ht="82.8" x14ac:dyDescent="0.25">
      <c r="A363" s="4" t="s">
        <v>1</v>
      </c>
      <c r="B363" s="2" t="s">
        <v>311</v>
      </c>
      <c r="C363" s="2" t="s">
        <v>639</v>
      </c>
      <c r="D363" s="5" t="s">
        <v>962</v>
      </c>
      <c r="E363" s="5" t="s">
        <v>997</v>
      </c>
      <c r="F363" s="5">
        <f t="shared" si="24"/>
        <v>287</v>
      </c>
      <c r="G363" s="5">
        <f t="shared" si="25"/>
        <v>222</v>
      </c>
      <c r="H363" s="5">
        <f t="shared" si="26"/>
        <v>174</v>
      </c>
    </row>
    <row r="364" spans="1:8" ht="41.4" x14ac:dyDescent="0.25">
      <c r="A364" s="4" t="s">
        <v>1</v>
      </c>
      <c r="B364" s="2" t="s">
        <v>312</v>
      </c>
      <c r="C364" s="2" t="s">
        <v>1260</v>
      </c>
      <c r="F364" s="5">
        <f t="shared" si="24"/>
        <v>150</v>
      </c>
      <c r="G364" s="5">
        <f t="shared" si="25"/>
        <v>0</v>
      </c>
      <c r="H364" s="5">
        <f t="shared" si="26"/>
        <v>0</v>
      </c>
    </row>
    <row r="365" spans="1:8" ht="69" x14ac:dyDescent="0.25">
      <c r="A365" s="4" t="s">
        <v>1</v>
      </c>
      <c r="B365" s="2" t="s">
        <v>313</v>
      </c>
      <c r="C365" s="2" t="s">
        <v>1150</v>
      </c>
      <c r="F365" s="5">
        <f t="shared" si="24"/>
        <v>226</v>
      </c>
      <c r="G365" s="5">
        <f t="shared" si="25"/>
        <v>0</v>
      </c>
      <c r="H365" s="5">
        <f t="shared" si="26"/>
        <v>0</v>
      </c>
    </row>
    <row r="366" spans="1:8" ht="82.8" x14ac:dyDescent="0.25">
      <c r="A366" s="4" t="s">
        <v>1</v>
      </c>
      <c r="B366" s="2" t="s">
        <v>314</v>
      </c>
      <c r="C366" s="2" t="s">
        <v>590</v>
      </c>
      <c r="D366" s="5" t="s">
        <v>557</v>
      </c>
      <c r="E366" s="5" t="s">
        <v>963</v>
      </c>
      <c r="F366" s="5">
        <f t="shared" si="24"/>
        <v>333</v>
      </c>
      <c r="G366" s="5">
        <f t="shared" si="25"/>
        <v>137</v>
      </c>
      <c r="H366" s="5">
        <f t="shared" si="26"/>
        <v>320</v>
      </c>
    </row>
    <row r="367" spans="1:8" ht="96.6" x14ac:dyDescent="0.25">
      <c r="A367" s="4" t="s">
        <v>1</v>
      </c>
      <c r="B367" s="2" t="s">
        <v>315</v>
      </c>
      <c r="C367" s="2" t="s">
        <v>669</v>
      </c>
      <c r="D367" s="5" t="s">
        <v>480</v>
      </c>
      <c r="E367" s="5" t="s">
        <v>948</v>
      </c>
      <c r="F367" s="5">
        <f t="shared" si="24"/>
        <v>263</v>
      </c>
      <c r="G367" s="5">
        <f t="shared" si="25"/>
        <v>281</v>
      </c>
      <c r="H367" s="5">
        <f t="shared" si="26"/>
        <v>352</v>
      </c>
    </row>
    <row r="368" spans="1:8" ht="82.8" x14ac:dyDescent="0.25">
      <c r="A368" s="4" t="s">
        <v>1</v>
      </c>
      <c r="B368" s="2" t="s">
        <v>316</v>
      </c>
      <c r="C368" s="2" t="s">
        <v>1122</v>
      </c>
      <c r="D368" s="5" t="s">
        <v>481</v>
      </c>
      <c r="E368" s="5" t="s">
        <v>682</v>
      </c>
      <c r="F368" s="5">
        <f t="shared" si="24"/>
        <v>280</v>
      </c>
      <c r="G368" s="5">
        <f t="shared" si="25"/>
        <v>277</v>
      </c>
      <c r="H368" s="5">
        <f t="shared" si="26"/>
        <v>226</v>
      </c>
    </row>
    <row r="369" spans="1:8" ht="96.6" x14ac:dyDescent="0.25">
      <c r="A369" s="4" t="s">
        <v>1</v>
      </c>
      <c r="B369" s="2" t="s">
        <v>1223</v>
      </c>
      <c r="C369" s="2" t="s">
        <v>608</v>
      </c>
      <c r="D369" s="5" t="s">
        <v>964</v>
      </c>
      <c r="E369" s="5" t="s">
        <v>366</v>
      </c>
      <c r="F369" s="5">
        <f t="shared" si="24"/>
        <v>359</v>
      </c>
      <c r="G369" s="5">
        <f t="shared" si="25"/>
        <v>355</v>
      </c>
      <c r="H369" s="5">
        <f t="shared" si="26"/>
        <v>295</v>
      </c>
    </row>
    <row r="370" spans="1:8" ht="82.8" x14ac:dyDescent="0.25">
      <c r="A370" s="4" t="s">
        <v>1</v>
      </c>
      <c r="B370" s="2" t="s">
        <v>317</v>
      </c>
      <c r="C370" s="2" t="s">
        <v>972</v>
      </c>
      <c r="D370" s="5" t="s">
        <v>794</v>
      </c>
      <c r="E370" s="5" t="s">
        <v>591</v>
      </c>
      <c r="F370" s="5">
        <f t="shared" si="24"/>
        <v>330</v>
      </c>
      <c r="G370" s="5">
        <f t="shared" si="25"/>
        <v>239</v>
      </c>
      <c r="H370" s="5">
        <f t="shared" si="26"/>
        <v>244</v>
      </c>
    </row>
    <row r="371" spans="1:8" ht="124.2" x14ac:dyDescent="0.25">
      <c r="A371" s="4" t="s">
        <v>1</v>
      </c>
      <c r="B371" s="2" t="s">
        <v>318</v>
      </c>
      <c r="C371" s="2" t="s">
        <v>683</v>
      </c>
      <c r="D371" s="5" t="s">
        <v>1123</v>
      </c>
      <c r="E371" s="5" t="s">
        <v>1035</v>
      </c>
      <c r="F371" s="5">
        <f t="shared" si="24"/>
        <v>464</v>
      </c>
      <c r="G371" s="5">
        <f t="shared" si="25"/>
        <v>204</v>
      </c>
      <c r="H371" s="5">
        <f t="shared" si="26"/>
        <v>402</v>
      </c>
    </row>
    <row r="372" spans="1:8" ht="110.4" x14ac:dyDescent="0.25">
      <c r="A372" s="4" t="s">
        <v>1</v>
      </c>
      <c r="B372" s="2" t="s">
        <v>319</v>
      </c>
      <c r="C372" s="2" t="s">
        <v>1036</v>
      </c>
      <c r="D372" s="5" t="s">
        <v>531</v>
      </c>
      <c r="E372" s="5" t="s">
        <v>973</v>
      </c>
      <c r="F372" s="5">
        <f t="shared" si="24"/>
        <v>365</v>
      </c>
      <c r="G372" s="5">
        <f t="shared" si="25"/>
        <v>426</v>
      </c>
      <c r="H372" s="5">
        <f t="shared" si="26"/>
        <v>400</v>
      </c>
    </row>
    <row r="373" spans="1:8" ht="55.2" x14ac:dyDescent="0.25">
      <c r="A373" s="4" t="s">
        <v>1</v>
      </c>
      <c r="B373" s="2" t="s">
        <v>320</v>
      </c>
      <c r="C373" s="2" t="s">
        <v>460</v>
      </c>
      <c r="D373" s="5" t="s">
        <v>998</v>
      </c>
      <c r="E373" s="5" t="s">
        <v>882</v>
      </c>
      <c r="F373" s="5">
        <f t="shared" si="24"/>
        <v>170</v>
      </c>
      <c r="G373" s="5">
        <f t="shared" si="25"/>
        <v>165</v>
      </c>
      <c r="H373" s="5">
        <f t="shared" si="26"/>
        <v>133</v>
      </c>
    </row>
    <row r="374" spans="1:8" ht="69" x14ac:dyDescent="0.25">
      <c r="A374" s="4" t="s">
        <v>1</v>
      </c>
      <c r="B374" s="2" t="s">
        <v>321</v>
      </c>
      <c r="C374" s="2" t="s">
        <v>974</v>
      </c>
      <c r="D374" s="5" t="s">
        <v>408</v>
      </c>
      <c r="E374" s="5" t="s">
        <v>568</v>
      </c>
      <c r="F374" s="5">
        <f t="shared" si="24"/>
        <v>98</v>
      </c>
      <c r="G374" s="5">
        <f t="shared" si="25"/>
        <v>239</v>
      </c>
      <c r="H374" s="5">
        <f t="shared" si="26"/>
        <v>106</v>
      </c>
    </row>
    <row r="375" spans="1:8" ht="82.8" x14ac:dyDescent="0.25">
      <c r="A375" s="4" t="s">
        <v>1</v>
      </c>
      <c r="B375" s="2" t="s">
        <v>322</v>
      </c>
      <c r="C375" s="2" t="s">
        <v>443</v>
      </c>
      <c r="D375" s="5" t="s">
        <v>1124</v>
      </c>
      <c r="E375" s="5" t="s">
        <v>897</v>
      </c>
      <c r="F375" s="5">
        <f t="shared" si="24"/>
        <v>300</v>
      </c>
      <c r="G375" s="5">
        <f t="shared" si="25"/>
        <v>145</v>
      </c>
      <c r="H375" s="5">
        <f t="shared" si="26"/>
        <v>252</v>
      </c>
    </row>
    <row r="376" spans="1:8" ht="82.8" x14ac:dyDescent="0.25">
      <c r="A376" s="4" t="s">
        <v>1</v>
      </c>
      <c r="B376" s="2" t="s">
        <v>323</v>
      </c>
      <c r="C376" s="2" t="s">
        <v>437</v>
      </c>
      <c r="D376" s="5" t="s">
        <v>1224</v>
      </c>
      <c r="E376" s="5" t="s">
        <v>367</v>
      </c>
      <c r="F376" s="5">
        <f t="shared" si="24"/>
        <v>266</v>
      </c>
      <c r="G376" s="5">
        <f t="shared" si="25"/>
        <v>268</v>
      </c>
      <c r="H376" s="5">
        <f t="shared" si="26"/>
        <v>115</v>
      </c>
    </row>
    <row r="377" spans="1:8" ht="110.4" x14ac:dyDescent="0.25">
      <c r="A377" s="4" t="s">
        <v>1</v>
      </c>
      <c r="B377" s="2" t="s">
        <v>324</v>
      </c>
      <c r="C377" s="2" t="s">
        <v>883</v>
      </c>
      <c r="D377" s="5" t="s">
        <v>730</v>
      </c>
      <c r="E377" s="5" t="s">
        <v>975</v>
      </c>
      <c r="F377" s="5">
        <f t="shared" ref="F377:F394" si="27">LEN(C377)</f>
        <v>413</v>
      </c>
      <c r="G377" s="5">
        <f t="shared" ref="G377:G394" si="28">LEN(D377)</f>
        <v>323</v>
      </c>
      <c r="H377" s="5">
        <f t="shared" ref="H377:H394" si="29">LEN(E377)</f>
        <v>120</v>
      </c>
    </row>
    <row r="378" spans="1:8" x14ac:dyDescent="0.25">
      <c r="A378" s="4" t="s">
        <v>1</v>
      </c>
      <c r="B378" s="2" t="s">
        <v>325</v>
      </c>
      <c r="C378" s="2"/>
      <c r="F378" s="5">
        <f t="shared" si="27"/>
        <v>0</v>
      </c>
      <c r="G378" s="5">
        <f t="shared" si="28"/>
        <v>0</v>
      </c>
      <c r="H378" s="5">
        <f t="shared" si="29"/>
        <v>0</v>
      </c>
    </row>
    <row r="379" spans="1:8" x14ac:dyDescent="0.25">
      <c r="A379" s="4" t="s">
        <v>1</v>
      </c>
      <c r="B379" s="2" t="s">
        <v>1230</v>
      </c>
      <c r="C379" s="2"/>
      <c r="F379" s="5">
        <f t="shared" si="27"/>
        <v>0</v>
      </c>
      <c r="G379" s="5">
        <f t="shared" si="28"/>
        <v>0</v>
      </c>
      <c r="H379" s="5">
        <f t="shared" si="29"/>
        <v>0</v>
      </c>
    </row>
    <row r="380" spans="1:8" x14ac:dyDescent="0.25">
      <c r="A380" s="4" t="s">
        <v>1</v>
      </c>
      <c r="B380" s="2" t="s">
        <v>1231</v>
      </c>
      <c r="C380" s="2"/>
      <c r="F380" s="5">
        <f t="shared" si="27"/>
        <v>0</v>
      </c>
      <c r="G380" s="5">
        <f t="shared" si="28"/>
        <v>0</v>
      </c>
      <c r="H380" s="5">
        <f t="shared" si="29"/>
        <v>0</v>
      </c>
    </row>
    <row r="381" spans="1:8" ht="124.2" x14ac:dyDescent="0.25">
      <c r="A381" s="4" t="s">
        <v>1</v>
      </c>
      <c r="B381" s="2" t="s">
        <v>326</v>
      </c>
      <c r="C381" s="2" t="s">
        <v>532</v>
      </c>
      <c r="D381" s="5" t="s">
        <v>513</v>
      </c>
      <c r="F381" s="5">
        <f t="shared" si="27"/>
        <v>264</v>
      </c>
      <c r="G381" s="5">
        <f t="shared" si="28"/>
        <v>436</v>
      </c>
      <c r="H381" s="5">
        <f t="shared" si="29"/>
        <v>0</v>
      </c>
    </row>
    <row r="382" spans="1:8" ht="41.4" x14ac:dyDescent="0.25">
      <c r="A382" s="4" t="s">
        <v>1</v>
      </c>
      <c r="B382" s="2" t="s">
        <v>327</v>
      </c>
      <c r="C382" s="2" t="s">
        <v>351</v>
      </c>
      <c r="F382" s="5">
        <f t="shared" si="27"/>
        <v>127</v>
      </c>
      <c r="G382" s="5">
        <f t="shared" si="28"/>
        <v>0</v>
      </c>
      <c r="H382" s="5">
        <f t="shared" si="29"/>
        <v>0</v>
      </c>
    </row>
    <row r="383" spans="1:8" ht="82.8" x14ac:dyDescent="0.25">
      <c r="A383" s="4" t="s">
        <v>1</v>
      </c>
      <c r="B383" s="2" t="s">
        <v>328</v>
      </c>
      <c r="C383" s="2" t="s">
        <v>1269</v>
      </c>
      <c r="F383" s="5">
        <f t="shared" si="27"/>
        <v>339</v>
      </c>
      <c r="G383" s="5">
        <f t="shared" si="28"/>
        <v>0</v>
      </c>
      <c r="H383" s="5">
        <f t="shared" si="29"/>
        <v>0</v>
      </c>
    </row>
    <row r="384" spans="1:8" ht="124.2" x14ac:dyDescent="0.25">
      <c r="A384" s="4" t="s">
        <v>1</v>
      </c>
      <c r="B384" s="2" t="s">
        <v>329</v>
      </c>
      <c r="C384" s="2" t="s">
        <v>1125</v>
      </c>
      <c r="D384" s="5" t="s">
        <v>444</v>
      </c>
      <c r="E384" s="5" t="s">
        <v>467</v>
      </c>
      <c r="F384" s="5">
        <f t="shared" si="27"/>
        <v>378</v>
      </c>
      <c r="G384" s="5">
        <f t="shared" si="28"/>
        <v>431</v>
      </c>
      <c r="H384" s="5">
        <f t="shared" si="29"/>
        <v>365</v>
      </c>
    </row>
    <row r="385" spans="1:8" ht="96.6" x14ac:dyDescent="0.25">
      <c r="A385" s="4" t="s">
        <v>1</v>
      </c>
      <c r="B385" s="2" t="s">
        <v>330</v>
      </c>
      <c r="C385" s="2" t="s">
        <v>670</v>
      </c>
      <c r="D385" s="5" t="s">
        <v>965</v>
      </c>
      <c r="E385" s="5" t="s">
        <v>640</v>
      </c>
      <c r="F385" s="5">
        <f t="shared" si="27"/>
        <v>193</v>
      </c>
      <c r="G385" s="5">
        <f t="shared" si="28"/>
        <v>315</v>
      </c>
      <c r="H385" s="5">
        <f t="shared" si="29"/>
        <v>322</v>
      </c>
    </row>
    <row r="386" spans="1:8" ht="138" x14ac:dyDescent="0.25">
      <c r="A386" s="4" t="s">
        <v>1</v>
      </c>
      <c r="B386" s="2" t="s">
        <v>331</v>
      </c>
      <c r="C386" s="2" t="s">
        <v>1240</v>
      </c>
      <c r="D386" s="5" t="s">
        <v>1275</v>
      </c>
      <c r="E386" s="5" t="s">
        <v>841</v>
      </c>
      <c r="F386" s="5">
        <f t="shared" si="27"/>
        <v>253</v>
      </c>
      <c r="G386" s="5">
        <f t="shared" si="28"/>
        <v>188</v>
      </c>
      <c r="H386" s="5">
        <f t="shared" si="29"/>
        <v>480</v>
      </c>
    </row>
    <row r="387" spans="1:8" ht="96.6" x14ac:dyDescent="0.25">
      <c r="A387" s="4" t="s">
        <v>1</v>
      </c>
      <c r="B387" s="2" t="s">
        <v>332</v>
      </c>
      <c r="C387" s="2" t="s">
        <v>1126</v>
      </c>
      <c r="D387" s="5" t="s">
        <v>684</v>
      </c>
      <c r="E387" s="5" t="s">
        <v>966</v>
      </c>
      <c r="F387" s="5">
        <f t="shared" si="27"/>
        <v>362</v>
      </c>
      <c r="G387" s="5">
        <f t="shared" si="28"/>
        <v>337</v>
      </c>
      <c r="H387" s="5">
        <f t="shared" si="29"/>
        <v>96</v>
      </c>
    </row>
    <row r="388" spans="1:8" ht="110.4" x14ac:dyDescent="0.25">
      <c r="A388" s="4" t="s">
        <v>1</v>
      </c>
      <c r="B388" s="2" t="s">
        <v>333</v>
      </c>
      <c r="C388" s="2" t="s">
        <v>930</v>
      </c>
      <c r="D388" s="5" t="s">
        <v>842</v>
      </c>
      <c r="E388" s="5" t="s">
        <v>715</v>
      </c>
      <c r="F388" s="5">
        <f t="shared" si="27"/>
        <v>236</v>
      </c>
      <c r="G388" s="5">
        <f t="shared" si="28"/>
        <v>392</v>
      </c>
      <c r="H388" s="5">
        <f t="shared" si="29"/>
        <v>379</v>
      </c>
    </row>
    <row r="389" spans="1:8" ht="110.4" x14ac:dyDescent="0.25">
      <c r="A389" s="4" t="s">
        <v>1</v>
      </c>
      <c r="B389" s="2" t="s">
        <v>334</v>
      </c>
      <c r="C389" s="2" t="s">
        <v>1127</v>
      </c>
      <c r="D389" s="5" t="s">
        <v>976</v>
      </c>
      <c r="E389" s="5" t="s">
        <v>482</v>
      </c>
      <c r="F389" s="5">
        <f t="shared" si="27"/>
        <v>272</v>
      </c>
      <c r="G389" s="5">
        <f t="shared" si="28"/>
        <v>387</v>
      </c>
      <c r="H389" s="5">
        <f t="shared" si="29"/>
        <v>361</v>
      </c>
    </row>
    <row r="390" spans="1:8" ht="96.6" x14ac:dyDescent="0.25">
      <c r="A390" s="4" t="s">
        <v>1</v>
      </c>
      <c r="B390" s="2" t="s">
        <v>1225</v>
      </c>
      <c r="C390" s="2" t="s">
        <v>620</v>
      </c>
      <c r="D390" s="5" t="s">
        <v>497</v>
      </c>
      <c r="E390" s="5" t="s">
        <v>999</v>
      </c>
      <c r="F390" s="5">
        <f t="shared" si="27"/>
        <v>216</v>
      </c>
      <c r="G390" s="5">
        <f t="shared" si="28"/>
        <v>326</v>
      </c>
      <c r="H390" s="5">
        <f t="shared" si="29"/>
        <v>253</v>
      </c>
    </row>
    <row r="391" spans="1:8" ht="96.6" x14ac:dyDescent="0.25">
      <c r="A391" s="4" t="s">
        <v>1</v>
      </c>
      <c r="B391" s="2" t="s">
        <v>1226</v>
      </c>
      <c r="C391" s="2" t="s">
        <v>813</v>
      </c>
      <c r="D391" s="8" t="s">
        <v>1152</v>
      </c>
      <c r="E391" s="5" t="s">
        <v>381</v>
      </c>
      <c r="F391" s="5">
        <f t="shared" si="27"/>
        <v>388</v>
      </c>
      <c r="G391" s="5">
        <f t="shared" si="28"/>
        <v>248</v>
      </c>
      <c r="H391" s="5">
        <f t="shared" si="29"/>
        <v>177</v>
      </c>
    </row>
    <row r="392" spans="1:8" ht="110.4" x14ac:dyDescent="0.25">
      <c r="A392" s="4" t="s">
        <v>1</v>
      </c>
      <c r="B392" s="2" t="s">
        <v>1227</v>
      </c>
      <c r="C392" s="2" t="s">
        <v>558</v>
      </c>
      <c r="D392" s="5" t="s">
        <v>1128</v>
      </c>
      <c r="E392" s="5" t="s">
        <v>1228</v>
      </c>
      <c r="F392" s="5">
        <f t="shared" si="27"/>
        <v>319</v>
      </c>
      <c r="G392" s="5">
        <f t="shared" si="28"/>
        <v>399</v>
      </c>
      <c r="H392" s="5">
        <f t="shared" si="29"/>
        <v>196</v>
      </c>
    </row>
    <row r="393" spans="1:8" ht="110.4" x14ac:dyDescent="0.25">
      <c r="A393" s="4" t="s">
        <v>1</v>
      </c>
      <c r="B393" s="2" t="s">
        <v>335</v>
      </c>
      <c r="C393" s="2" t="s">
        <v>1151</v>
      </c>
      <c r="D393" s="5" t="s">
        <v>1067</v>
      </c>
      <c r="E393" s="5" t="s">
        <v>1000</v>
      </c>
      <c r="F393" s="5">
        <f t="shared" si="27"/>
        <v>299</v>
      </c>
      <c r="G393" s="5">
        <f t="shared" si="28"/>
        <v>388</v>
      </c>
      <c r="H393" s="5">
        <f t="shared" si="29"/>
        <v>319</v>
      </c>
    </row>
    <row r="394" spans="1:8" ht="110.4" x14ac:dyDescent="0.25">
      <c r="A394" s="4" t="s">
        <v>1</v>
      </c>
      <c r="B394" s="2" t="s">
        <v>336</v>
      </c>
      <c r="C394" s="2" t="s">
        <v>409</v>
      </c>
      <c r="D394" s="5" t="s">
        <v>1129</v>
      </c>
      <c r="E394" s="5" t="s">
        <v>884</v>
      </c>
      <c r="F394" s="5">
        <f t="shared" si="27"/>
        <v>296</v>
      </c>
      <c r="G394" s="5">
        <f t="shared" si="28"/>
        <v>368</v>
      </c>
      <c r="H394" s="5">
        <f t="shared" si="29"/>
        <v>308</v>
      </c>
    </row>
  </sheetData>
  <autoFilter ref="A1:H394" xr:uid="{00000000-0009-0000-0000-000000000000}"/>
  <conditionalFormatting sqref="F1:H1048576">
    <cfRule type="cellIs" dxfId="1" priority="1" operator="greaterThan">
      <formula>500</formula>
    </cfRule>
  </conditionalFormatting>
  <pageMargins left="0.75" right="0.75" top="1" bottom="1" header="0.5" footer="0.5"/>
  <pageSetup scale="1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8"/>
  <sheetViews>
    <sheetView topLeftCell="A23" workbookViewId="0">
      <selection activeCell="A23" sqref="A23:B23"/>
    </sheetView>
  </sheetViews>
  <sheetFormatPr baseColWidth="10" defaultRowHeight="13.8" x14ac:dyDescent="0.25"/>
  <cols>
    <col min="1" max="1" width="8.6640625" style="5"/>
    <col min="2" max="2" width="9.5546875" style="5" customWidth="1"/>
  </cols>
  <sheetData>
    <row r="2" spans="1:5" x14ac:dyDescent="0.25">
      <c r="A2" s="6">
        <v>1</v>
      </c>
      <c r="B2" s="6">
        <f>COUNTIF('Kode-Manager'!C:E,"*01-*")</f>
        <v>0</v>
      </c>
      <c r="C2" t="s">
        <v>353</v>
      </c>
      <c r="D2" s="5">
        <f>COUNTIF('Kode-Manager'!C:E,"*kath-*")</f>
        <v>1</v>
      </c>
      <c r="E2">
        <f>D2/($D$9/100)</f>
        <v>33.333333333333336</v>
      </c>
    </row>
    <row r="3" spans="1:5" x14ac:dyDescent="0.25">
      <c r="A3" s="6">
        <v>2</v>
      </c>
      <c r="B3" s="6">
        <f>COUNTIF('Kode-Manager'!C:E, "*02-*")</f>
        <v>0</v>
      </c>
      <c r="C3" t="s">
        <v>356</v>
      </c>
      <c r="D3" s="5">
        <f>COUNTIF('Kode-Manager'!C:E,"*jued-*")</f>
        <v>0</v>
      </c>
      <c r="E3">
        <f t="shared" ref="E3:E8" si="0">D3/($D$9/100)</f>
        <v>0</v>
      </c>
    </row>
    <row r="4" spans="1:5" x14ac:dyDescent="0.25">
      <c r="A4" s="6">
        <v>3</v>
      </c>
      <c r="B4" s="6">
        <f>COUNTIF('Kode-Manager'!C:E, "*03-*")</f>
        <v>1</v>
      </c>
      <c r="C4" t="s">
        <v>358</v>
      </c>
      <c r="D4" s="5">
        <f>COUNTIF('Kode-Manager'!C:E,"*musl-*")</f>
        <v>0</v>
      </c>
      <c r="E4">
        <f t="shared" si="0"/>
        <v>0</v>
      </c>
    </row>
    <row r="5" spans="1:5" x14ac:dyDescent="0.25">
      <c r="A5" s="6">
        <v>4</v>
      </c>
      <c r="B5" s="6">
        <f>COUNTIF('Kode-Manager'!C:E, "*04-*")</f>
        <v>0</v>
      </c>
      <c r="C5" t="s">
        <v>355</v>
      </c>
      <c r="D5" s="5">
        <f>COUNTIF('Kode-Manager'!C:E,"*sikh-*")</f>
        <v>2</v>
      </c>
      <c r="E5">
        <f t="shared" si="0"/>
        <v>66.666666666666671</v>
      </c>
    </row>
    <row r="6" spans="1:5" x14ac:dyDescent="0.25">
      <c r="A6" s="6">
        <v>5</v>
      </c>
      <c r="B6" s="6">
        <f>COUNTIF('Kode-Manager'!C:E, "*05-*")</f>
        <v>0</v>
      </c>
      <c r="C6" t="s">
        <v>357</v>
      </c>
      <c r="D6" s="5">
        <f>COUNTIF('Kode-Manager'!C:E,"*alev-*")</f>
        <v>0</v>
      </c>
      <c r="E6">
        <f t="shared" si="0"/>
        <v>0</v>
      </c>
    </row>
    <row r="7" spans="1:5" x14ac:dyDescent="0.25">
      <c r="A7" s="6">
        <v>6</v>
      </c>
      <c r="B7" s="6">
        <f>COUNTIF('Kode-Manager'!C:E, "*06-*")</f>
        <v>0</v>
      </c>
      <c r="C7" t="s">
        <v>354</v>
      </c>
      <c r="D7" s="5">
        <f>COUNTIF('Kode-Manager'!C:E,"*orth-*")</f>
        <v>0</v>
      </c>
      <c r="E7">
        <f t="shared" si="0"/>
        <v>0</v>
      </c>
    </row>
    <row r="8" spans="1:5" x14ac:dyDescent="0.25">
      <c r="A8" s="6">
        <v>7</v>
      </c>
      <c r="B8" s="6">
        <f>COUNTIF('Kode-Manager'!C:E, "*07-*")</f>
        <v>0</v>
      </c>
      <c r="C8" t="s">
        <v>352</v>
      </c>
      <c r="D8" s="5">
        <f>COUNTIF('Kode-Manager'!C:E,"*evan-*")</f>
        <v>0</v>
      </c>
      <c r="E8">
        <f t="shared" si="0"/>
        <v>0</v>
      </c>
    </row>
    <row r="9" spans="1:5" x14ac:dyDescent="0.25">
      <c r="A9" s="6">
        <v>8</v>
      </c>
      <c r="B9" s="6">
        <f>COUNTIF('Kode-Manager'!C:E, "*08-*")</f>
        <v>0</v>
      </c>
      <c r="D9">
        <f>SUM(D2:D8)</f>
        <v>3</v>
      </c>
    </row>
    <row r="10" spans="1:5" x14ac:dyDescent="0.25">
      <c r="A10" s="6">
        <v>9</v>
      </c>
      <c r="B10" s="6">
        <f>COUNTIF('Kode-Manager'!C:E, "*09-*")</f>
        <v>0</v>
      </c>
    </row>
    <row r="11" spans="1:5" x14ac:dyDescent="0.25">
      <c r="A11" s="7">
        <v>10</v>
      </c>
      <c r="B11" s="7">
        <f>COUNTIF('Kode-Manager'!C:E, "*10-*")</f>
        <v>0</v>
      </c>
    </row>
    <row r="12" spans="1:5" x14ac:dyDescent="0.25">
      <c r="A12" s="6">
        <v>11</v>
      </c>
      <c r="B12" s="6">
        <f>COUNTIF('Kode-Manager'!C:E, "*11-*")</f>
        <v>0</v>
      </c>
    </row>
    <row r="13" spans="1:5" x14ac:dyDescent="0.25">
      <c r="A13" s="6">
        <v>12</v>
      </c>
      <c r="B13" s="6">
        <f>COUNTIF('Kode-Manager'!C:E, "*12-*")</f>
        <v>1</v>
      </c>
    </row>
    <row r="14" spans="1:5" x14ac:dyDescent="0.25">
      <c r="A14" s="6">
        <v>13</v>
      </c>
      <c r="B14" s="6">
        <f>COUNTIF('Kode-Manager'!C:E, "*13-*")</f>
        <v>1</v>
      </c>
    </row>
    <row r="15" spans="1:5" x14ac:dyDescent="0.25">
      <c r="A15" s="6">
        <v>14</v>
      </c>
      <c r="B15" s="6">
        <f>COUNTIF('Kode-Manager'!C:E, "*14-*")</f>
        <v>1</v>
      </c>
    </row>
    <row r="16" spans="1:5" x14ac:dyDescent="0.25">
      <c r="A16" s="6">
        <v>15</v>
      </c>
      <c r="B16" s="6">
        <f>COUNTIF('Kode-Manager'!C:E, "*15-*")</f>
        <v>0</v>
      </c>
    </row>
    <row r="17" spans="1:2" x14ac:dyDescent="0.25">
      <c r="A17" s="6">
        <v>16</v>
      </c>
      <c r="B17" s="6">
        <f>COUNTIF('Kode-Manager'!C:E, "*16-*")</f>
        <v>0</v>
      </c>
    </row>
    <row r="18" spans="1:2" x14ac:dyDescent="0.25">
      <c r="A18" s="6">
        <v>17</v>
      </c>
      <c r="B18" s="6">
        <f>COUNTIF('Kode-Manager'!C:E, "*17-*")</f>
        <v>0</v>
      </c>
    </row>
    <row r="19" spans="1:2" x14ac:dyDescent="0.25">
      <c r="A19" s="6">
        <v>18</v>
      </c>
      <c r="B19" s="6">
        <f>COUNTIF('Kode-Manager'!C:E, "*18-*")</f>
        <v>0</v>
      </c>
    </row>
    <row r="20" spans="1:2" x14ac:dyDescent="0.25">
      <c r="A20" s="6">
        <v>19</v>
      </c>
      <c r="B20" s="6">
        <f>COUNTIF('Kode-Manager'!C:E, "*19-*")</f>
        <v>0</v>
      </c>
    </row>
    <row r="21" spans="1:2" x14ac:dyDescent="0.25">
      <c r="A21" s="6">
        <v>20</v>
      </c>
      <c r="B21" s="6">
        <f>COUNTIF('Kode-Manager'!C:E, "*20-*")</f>
        <v>1</v>
      </c>
    </row>
    <row r="22" spans="1:2" x14ac:dyDescent="0.25">
      <c r="A22" s="6">
        <v>21</v>
      </c>
      <c r="B22" s="6">
        <f>COUNTIF('Kode-Manager'!C:E, "*21-*")</f>
        <v>0</v>
      </c>
    </row>
    <row r="23" spans="1:2" x14ac:dyDescent="0.25">
      <c r="A23" s="6">
        <v>22</v>
      </c>
      <c r="B23" s="6">
        <f>COUNTIF('Kode-Manager'!C:E, "*22-*")</f>
        <v>0</v>
      </c>
    </row>
    <row r="24" spans="1:2" x14ac:dyDescent="0.25">
      <c r="A24" s="6">
        <v>23</v>
      </c>
      <c r="B24" s="6">
        <f>COUNTIF('Kode-Manager'!C:E, "*23-*")</f>
        <v>0</v>
      </c>
    </row>
    <row r="25" spans="1:2" x14ac:dyDescent="0.25">
      <c r="A25" s="6">
        <v>24</v>
      </c>
      <c r="B25" s="6">
        <f>COUNTIF('Kode-Manager'!C:E, "*24-*")</f>
        <v>0</v>
      </c>
    </row>
    <row r="26" spans="1:2" x14ac:dyDescent="0.25">
      <c r="A26" s="6">
        <v>25</v>
      </c>
      <c r="B26" s="6">
        <f>COUNTIF('Kode-Manager'!C:E, "*25-*")</f>
        <v>0</v>
      </c>
    </row>
    <row r="27" spans="1:2" x14ac:dyDescent="0.25">
      <c r="A27" s="5">
        <v>26</v>
      </c>
      <c r="B27" s="5">
        <f>COUNTIF('Kode-Manager'!C:E, "*26-*")</f>
        <v>0</v>
      </c>
    </row>
    <row r="28" spans="1:2" x14ac:dyDescent="0.25">
      <c r="A28" s="6">
        <v>27</v>
      </c>
      <c r="B28" s="6">
        <f>COUNTIF('Kode-Manager'!C:E, "*27-*")</f>
        <v>0</v>
      </c>
    </row>
    <row r="29" spans="1:2" x14ac:dyDescent="0.25">
      <c r="A29" s="6">
        <v>28</v>
      </c>
      <c r="B29" s="6">
        <f>COUNTIF('Kode-Manager'!C:E, "*28-*")</f>
        <v>0</v>
      </c>
    </row>
    <row r="30" spans="1:2" x14ac:dyDescent="0.25">
      <c r="A30" s="6">
        <v>29</v>
      </c>
      <c r="B30" s="6">
        <f>COUNTIF('Kode-Manager'!C:E, "*29-*")</f>
        <v>0</v>
      </c>
    </row>
    <row r="31" spans="1:2" x14ac:dyDescent="0.25">
      <c r="A31" s="6">
        <v>30</v>
      </c>
      <c r="B31" s="6">
        <f>COUNTIF('Kode-Manager'!C:E, "*30-*")</f>
        <v>0</v>
      </c>
    </row>
    <row r="32" spans="1:2" x14ac:dyDescent="0.25">
      <c r="A32" s="6">
        <v>31</v>
      </c>
      <c r="B32" s="6">
        <f>COUNTIF('Kode-Manager'!C:E, "*31-*")</f>
        <v>0</v>
      </c>
    </row>
    <row r="33" spans="1:2" x14ac:dyDescent="0.25">
      <c r="A33" s="6">
        <v>32</v>
      </c>
      <c r="B33" s="6">
        <f>COUNTIF('Kode-Manager'!C:E, "*32-*")</f>
        <v>0</v>
      </c>
    </row>
    <row r="34" spans="1:2" x14ac:dyDescent="0.25">
      <c r="A34" s="6">
        <v>33</v>
      </c>
      <c r="B34" s="6">
        <f>COUNTIF('Kode-Manager'!C:E, "*33-*")</f>
        <v>0</v>
      </c>
    </row>
    <row r="35" spans="1:2" x14ac:dyDescent="0.25">
      <c r="A35" s="6">
        <v>34</v>
      </c>
      <c r="B35" s="6">
        <f>COUNTIF('Kode-Manager'!C:E, "*34-*")</f>
        <v>0</v>
      </c>
    </row>
    <row r="36" spans="1:2" x14ac:dyDescent="0.25">
      <c r="A36" s="6">
        <v>35</v>
      </c>
      <c r="B36" s="6">
        <f>COUNTIF('Kode-Manager'!C:E, "*35-*")</f>
        <v>0</v>
      </c>
    </row>
    <row r="37" spans="1:2" x14ac:dyDescent="0.25">
      <c r="A37" s="6">
        <v>36</v>
      </c>
      <c r="B37" s="6">
        <f>COUNTIF('Kode-Manager'!C:E, "*36-*")</f>
        <v>0</v>
      </c>
    </row>
    <row r="38" spans="1:2" x14ac:dyDescent="0.25">
      <c r="A38" s="6">
        <v>37</v>
      </c>
      <c r="B38" s="6">
        <f>COUNTIF('Kode-Manager'!C:E, "*37-*")</f>
        <v>0</v>
      </c>
    </row>
    <row r="39" spans="1:2" x14ac:dyDescent="0.25">
      <c r="A39" s="6">
        <v>38</v>
      </c>
      <c r="B39" s="6">
        <f>COUNTIF('Kode-Manager'!C:E, "*38-*")</f>
        <v>0</v>
      </c>
    </row>
    <row r="40" spans="1:2" x14ac:dyDescent="0.25">
      <c r="A40" s="6">
        <v>39</v>
      </c>
      <c r="B40" s="6">
        <f>COUNTIF('Kode-Manager'!C:E, "*39-*")</f>
        <v>0</v>
      </c>
    </row>
    <row r="41" spans="1:2" x14ac:dyDescent="0.25">
      <c r="A41" s="6">
        <v>40</v>
      </c>
      <c r="B41" s="6">
        <f>COUNTIF('Kode-Manager'!C:E, "*40-*")</f>
        <v>0</v>
      </c>
    </row>
    <row r="42" spans="1:2" x14ac:dyDescent="0.25">
      <c r="A42" s="6">
        <v>41</v>
      </c>
      <c r="B42" s="6">
        <f>COUNTIF('Kode-Manager'!C:E, "*42-*")</f>
        <v>0</v>
      </c>
    </row>
    <row r="43" spans="1:2" x14ac:dyDescent="0.25">
      <c r="A43" s="6">
        <v>42</v>
      </c>
      <c r="B43" s="6">
        <f>COUNTIF('Kode-Manager'!C:E, "*41-*")</f>
        <v>0</v>
      </c>
    </row>
    <row r="246" spans="2:2" x14ac:dyDescent="0.25">
      <c r="B246" s="2"/>
    </row>
    <row r="284" spans="2:2" x14ac:dyDescent="0.25">
      <c r="B284" s="2"/>
    </row>
    <row r="308" spans="2:2" ht="409.6" x14ac:dyDescent="0.25">
      <c r="B308" s="5" t="s">
        <v>349</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6640625" defaultRowHeight="13.2" x14ac:dyDescent="0.25"/>
  <cols>
    <col min="1" max="1" width="33.5546875" customWidth="1"/>
    <col min="2" max="2" width="44.5546875" customWidth="1"/>
  </cols>
  <sheetData>
    <row r="1" spans="1:2" ht="13.8" x14ac:dyDescent="0.25">
      <c r="A1" s="1" t="s">
        <v>337</v>
      </c>
      <c r="B1" s="3" t="s">
        <v>338</v>
      </c>
    </row>
    <row r="2" spans="1:2" ht="13.8" x14ac:dyDescent="0.25">
      <c r="A2" s="1" t="s">
        <v>339</v>
      </c>
      <c r="B2" s="3" t="s">
        <v>340</v>
      </c>
    </row>
    <row r="3" spans="1:2" ht="13.8" x14ac:dyDescent="0.25">
      <c r="A3" s="1" t="s">
        <v>341</v>
      </c>
      <c r="B3" s="3" t="s">
        <v>342</v>
      </c>
    </row>
    <row r="4" spans="1:2" ht="13.8" x14ac:dyDescent="0.25">
      <c r="A4" s="1" t="s">
        <v>343</v>
      </c>
      <c r="B4" s="3" t="s">
        <v>344</v>
      </c>
    </row>
    <row r="5" spans="1:2" ht="13.8" x14ac:dyDescent="0.25">
      <c r="A5" s="1" t="s">
        <v>345</v>
      </c>
      <c r="B5" s="3" t="s">
        <v>346</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4" ma:contentTypeDescription="Ein neues Dokument erstellen." ma:contentTypeScope="" ma:versionID="a2a4c04a093f57345ba4e534a1861720">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98eb2637db90897aaef3e6ea02430fa4"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d4a9df8e-f349-4444-a116-c467c435423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cbe572a7-bfc9-4bb3-b238-dc88d71865bc}" ma:internalName="TaxCatchAll" ma:showField="CatchAllData" ma:web="803a0e2a-20b6-4dfc-b857-1f30c27242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450bd9-eec5-42a8-85cc-afca79094646">
      <Terms xmlns="http://schemas.microsoft.com/office/infopath/2007/PartnerControls"/>
    </lcf76f155ced4ddcb4097134ff3c332f>
    <TaxCatchAll xmlns="803a0e2a-20b6-4dfc-b857-1f30c27242b3" xsi:nil="true"/>
  </documentManagement>
</p:properties>
</file>

<file path=customXml/itemProps1.xml><?xml version="1.0" encoding="utf-8"?>
<ds:datastoreItem xmlns:ds="http://schemas.openxmlformats.org/officeDocument/2006/customXml" ds:itemID="{0668F5E9-7C28-42AE-8919-3698D3E38CA1}"/>
</file>

<file path=customXml/itemProps2.xml><?xml version="1.0" encoding="utf-8"?>
<ds:datastoreItem xmlns:ds="http://schemas.openxmlformats.org/officeDocument/2006/customXml" ds:itemID="{B5EC4BA9-530C-4243-9000-F028F5DE1F49}"/>
</file>

<file path=customXml/itemProps3.xml><?xml version="1.0" encoding="utf-8"?>
<ds:datastoreItem xmlns:ds="http://schemas.openxmlformats.org/officeDocument/2006/customXml" ds:itemID="{B9194DF5-E30E-4B79-97BA-62BEB402608E}"/>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cp:lastPrinted>2022-11-14T14:55:00Z</cp:lastPrinted>
  <dcterms:created xsi:type="dcterms:W3CDTF">2022-05-09T10:25:15Z</dcterms:created>
  <dcterms:modified xsi:type="dcterms:W3CDTF">2023-01-24T10:49:48Z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0x010100B20503A9E85A9A4D8704AD6DAB1F1010</vt:lpwstr>
  </property>
</Properties>
</file>