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lex/OneDrive - University of Toronto/School/Grad School/Cariboo/Analysis/Sediment/LOI/"/>
    </mc:Choice>
  </mc:AlternateContent>
  <xr:revisionPtr revIDLastSave="4" documentId="13_ncr:1_{281F1A51-648C-1147-BCC3-34C3F2FB4463}" xr6:coauthVersionLast="34" xr6:coauthVersionMax="34" xr10:uidLastSave="{46D63100-0B0A-884F-AE3B-14429C1A77EB}"/>
  <bookViews>
    <workbookView xWindow="13240" yWindow="460" windowWidth="21800" windowHeight="15540" tabRatio="626" activeTab="5" xr2:uid="{00000000-000D-0000-FFFF-FFFF00000000}"/>
  </bookViews>
  <sheets>
    <sheet name="226A" sheetId="1" r:id="rId1"/>
    <sheet name="226B" sheetId="3" r:id="rId2"/>
    <sheet name="226C" sheetId="4" r:id="rId3"/>
    <sheet name="226D" sheetId="5" r:id="rId4"/>
    <sheet name="redos" sheetId="6" r:id="rId5"/>
    <sheet name="graph" sheetId="2" r:id="rId6"/>
    <sheet name="anova" sheetId="8" r:id="rId7"/>
    <sheet name="t-test" sheetId="7" r:id="rId8"/>
  </sheets>
  <calcPr calcId="17901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1" i="8" l="1"/>
  <c r="D82" i="8"/>
  <c r="D83" i="8"/>
  <c r="D84" i="8"/>
  <c r="D85" i="8"/>
  <c r="C81" i="8"/>
  <c r="C82" i="8"/>
  <c r="C83" i="8"/>
  <c r="C84" i="8"/>
  <c r="C85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2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2" i="8"/>
  <c r="F12" i="2"/>
  <c r="F13" i="2"/>
  <c r="B1" i="2"/>
  <c r="B2" i="2"/>
  <c r="F14" i="2"/>
  <c r="F15" i="2"/>
  <c r="F18" i="2"/>
  <c r="F19" i="2"/>
  <c r="F22" i="2"/>
  <c r="F23" i="2"/>
  <c r="F26" i="2"/>
  <c r="F27" i="2"/>
  <c r="F30" i="2"/>
  <c r="F31" i="2"/>
  <c r="F34" i="2"/>
  <c r="F35" i="2"/>
  <c r="F38" i="2"/>
  <c r="F39" i="2"/>
  <c r="F42" i="2"/>
  <c r="F43" i="2"/>
  <c r="F46" i="2"/>
  <c r="F47" i="2"/>
  <c r="F50" i="2"/>
  <c r="F51" i="2"/>
  <c r="F54" i="2"/>
  <c r="F55" i="2"/>
  <c r="F58" i="2"/>
  <c r="F59" i="2"/>
  <c r="F62" i="2"/>
  <c r="F63" i="2"/>
  <c r="F66" i="2"/>
  <c r="F67" i="2"/>
  <c r="F70" i="2"/>
  <c r="F71" i="2"/>
  <c r="F74" i="2"/>
  <c r="F75" i="2"/>
  <c r="F78" i="2"/>
  <c r="F79" i="2"/>
  <c r="F82" i="2"/>
  <c r="F83" i="2"/>
  <c r="F86" i="2"/>
  <c r="F87" i="2"/>
  <c r="F90" i="2"/>
  <c r="F91" i="2"/>
  <c r="F94" i="2"/>
  <c r="F11" i="2"/>
  <c r="H23" i="3"/>
  <c r="F23" i="3"/>
  <c r="L7" i="6"/>
  <c r="G7" i="6"/>
  <c r="M7" i="6"/>
  <c r="J7" i="6"/>
  <c r="H7" i="6"/>
  <c r="F7" i="6"/>
  <c r="L6" i="6"/>
  <c r="G6" i="6"/>
  <c r="M6" i="6"/>
  <c r="H6" i="6"/>
  <c r="J6" i="6"/>
  <c r="F6" i="6"/>
  <c r="L5" i="6"/>
  <c r="G5" i="6"/>
  <c r="M5" i="6"/>
  <c r="J5" i="6"/>
  <c r="H5" i="6"/>
  <c r="F5" i="6"/>
  <c r="L4" i="6"/>
  <c r="G4" i="6"/>
  <c r="M4" i="6"/>
  <c r="H4" i="6"/>
  <c r="J4" i="6"/>
  <c r="F4" i="6"/>
  <c r="L3" i="6"/>
  <c r="G3" i="6"/>
  <c r="M3" i="6"/>
  <c r="J3" i="6"/>
  <c r="H3" i="6"/>
  <c r="F3" i="6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72" i="2"/>
  <c r="I4" i="5"/>
  <c r="G4" i="5"/>
  <c r="J4" i="5"/>
  <c r="I5" i="5"/>
  <c r="G5" i="5"/>
  <c r="J5" i="5"/>
  <c r="I6" i="5"/>
  <c r="I7" i="5"/>
  <c r="G7" i="5"/>
  <c r="J7" i="5"/>
  <c r="I8" i="5"/>
  <c r="I9" i="5"/>
  <c r="G9" i="5"/>
  <c r="J9" i="5"/>
  <c r="I10" i="5"/>
  <c r="G10" i="5"/>
  <c r="J10" i="5"/>
  <c r="I11" i="5"/>
  <c r="G11" i="5"/>
  <c r="J11" i="5"/>
  <c r="I12" i="5"/>
  <c r="I13" i="5"/>
  <c r="G13" i="5"/>
  <c r="J13" i="5"/>
  <c r="I14" i="5"/>
  <c r="G14" i="5"/>
  <c r="J14" i="5"/>
  <c r="I15" i="5"/>
  <c r="G15" i="5"/>
  <c r="J15" i="5"/>
  <c r="I16" i="5"/>
  <c r="I17" i="5"/>
  <c r="G17" i="5"/>
  <c r="J17" i="5"/>
  <c r="I18" i="5"/>
  <c r="G18" i="5"/>
  <c r="J18" i="5"/>
  <c r="I19" i="5"/>
  <c r="G19" i="5"/>
  <c r="J19" i="5"/>
  <c r="I20" i="5"/>
  <c r="G20" i="5"/>
  <c r="J20" i="5"/>
  <c r="I21" i="5"/>
  <c r="G21" i="5"/>
  <c r="J21" i="5"/>
  <c r="I22" i="5"/>
  <c r="G22" i="5"/>
  <c r="J22" i="5"/>
  <c r="I23" i="5"/>
  <c r="G23" i="5"/>
  <c r="J23" i="5"/>
  <c r="I24" i="5"/>
  <c r="G24" i="5"/>
  <c r="J24" i="5"/>
  <c r="I25" i="5"/>
  <c r="G25" i="5"/>
  <c r="J25" i="5"/>
  <c r="I26" i="5"/>
  <c r="G26" i="5"/>
  <c r="J26" i="5"/>
  <c r="I27" i="5"/>
  <c r="G27" i="5"/>
  <c r="J27" i="5"/>
  <c r="I3" i="5"/>
  <c r="G3" i="5"/>
  <c r="J3" i="5"/>
  <c r="G6" i="5"/>
  <c r="J6" i="5"/>
  <c r="E8" i="5"/>
  <c r="G8" i="5"/>
  <c r="L8" i="5"/>
  <c r="G12" i="5"/>
  <c r="L12" i="5"/>
  <c r="G16" i="5"/>
  <c r="L16" i="5"/>
  <c r="E18" i="5"/>
  <c r="F27" i="5"/>
  <c r="L27" i="5"/>
  <c r="M27" i="5"/>
  <c r="K23" i="4"/>
  <c r="K22" i="4"/>
  <c r="G22" i="4"/>
  <c r="M22" i="4"/>
  <c r="N22" i="4"/>
  <c r="K24" i="4"/>
  <c r="K25" i="4"/>
  <c r="G23" i="4"/>
  <c r="M23" i="4"/>
  <c r="G24" i="4"/>
  <c r="M24" i="4"/>
  <c r="N24" i="4"/>
  <c r="G25" i="4"/>
  <c r="H25" i="4"/>
  <c r="G27" i="4"/>
  <c r="K27" i="4"/>
  <c r="M27" i="4"/>
  <c r="N27" i="4"/>
  <c r="K26" i="4"/>
  <c r="G26" i="4"/>
  <c r="M26" i="4"/>
  <c r="N26" i="4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49" i="2"/>
  <c r="C48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2" i="2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H22" i="4"/>
  <c r="H23" i="4"/>
  <c r="H26" i="4"/>
  <c r="H27" i="4"/>
  <c r="G3" i="4"/>
  <c r="H3" i="4"/>
  <c r="F27" i="4"/>
  <c r="L26" i="5"/>
  <c r="M26" i="5"/>
  <c r="F26" i="5"/>
  <c r="L25" i="5"/>
  <c r="M25" i="5"/>
  <c r="F25" i="5"/>
  <c r="L24" i="5"/>
  <c r="M24" i="5"/>
  <c r="F24" i="5"/>
  <c r="F23" i="5"/>
  <c r="L22" i="5"/>
  <c r="M22" i="5"/>
  <c r="F22" i="5"/>
  <c r="L21" i="5"/>
  <c r="M21" i="5"/>
  <c r="F21" i="5"/>
  <c r="L20" i="5"/>
  <c r="M20" i="5"/>
  <c r="F20" i="5"/>
  <c r="F19" i="5"/>
  <c r="L18" i="5"/>
  <c r="M18" i="5"/>
  <c r="F18" i="5"/>
  <c r="L17" i="5"/>
  <c r="M17" i="5"/>
  <c r="F17" i="5"/>
  <c r="M16" i="5"/>
  <c r="F16" i="5"/>
  <c r="F15" i="5"/>
  <c r="L14" i="5"/>
  <c r="M14" i="5"/>
  <c r="F14" i="5"/>
  <c r="L13" i="5"/>
  <c r="M13" i="5"/>
  <c r="F13" i="5"/>
  <c r="M12" i="5"/>
  <c r="F12" i="5"/>
  <c r="F11" i="5"/>
  <c r="L10" i="5"/>
  <c r="M10" i="5"/>
  <c r="F10" i="5"/>
  <c r="L9" i="5"/>
  <c r="M9" i="5"/>
  <c r="F9" i="5"/>
  <c r="M8" i="5"/>
  <c r="F8" i="5"/>
  <c r="L7" i="5"/>
  <c r="M7" i="5"/>
  <c r="F7" i="5"/>
  <c r="L6" i="5"/>
  <c r="M6" i="5"/>
  <c r="F6" i="5"/>
  <c r="L5" i="5"/>
  <c r="M5" i="5"/>
  <c r="F5" i="5"/>
  <c r="L4" i="5"/>
  <c r="M4" i="5"/>
  <c r="F4" i="5"/>
  <c r="L3" i="5"/>
  <c r="M3" i="5"/>
  <c r="F3" i="5"/>
  <c r="K4" i="4"/>
  <c r="M4" i="4"/>
  <c r="N4" i="4"/>
  <c r="K5" i="4"/>
  <c r="M5" i="4"/>
  <c r="N5" i="4"/>
  <c r="K6" i="4"/>
  <c r="M6" i="4"/>
  <c r="N6" i="4"/>
  <c r="K7" i="4"/>
  <c r="K8" i="4"/>
  <c r="M8" i="4"/>
  <c r="N8" i="4"/>
  <c r="K9" i="4"/>
  <c r="M9" i="4"/>
  <c r="N9" i="4"/>
  <c r="K10" i="4"/>
  <c r="M10" i="4"/>
  <c r="N10" i="4"/>
  <c r="K11" i="4"/>
  <c r="K12" i="4"/>
  <c r="M12" i="4"/>
  <c r="N12" i="4"/>
  <c r="K13" i="4"/>
  <c r="M13" i="4"/>
  <c r="N13" i="4"/>
  <c r="K14" i="4"/>
  <c r="M14" i="4"/>
  <c r="N14" i="4"/>
  <c r="K15" i="4"/>
  <c r="K16" i="4"/>
  <c r="M16" i="4"/>
  <c r="N16" i="4"/>
  <c r="K17" i="4"/>
  <c r="M17" i="4"/>
  <c r="N17" i="4"/>
  <c r="K18" i="4"/>
  <c r="M18" i="4"/>
  <c r="N18" i="4"/>
  <c r="K19" i="4"/>
  <c r="K20" i="4"/>
  <c r="M20" i="4"/>
  <c r="N20" i="4"/>
  <c r="K21" i="4"/>
  <c r="M21" i="4"/>
  <c r="N21" i="4"/>
  <c r="N23" i="4"/>
  <c r="K3" i="4"/>
  <c r="M3" i="4"/>
  <c r="N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3" i="4"/>
  <c r="H20" i="3"/>
  <c r="F20" i="3"/>
  <c r="H21" i="3"/>
  <c r="F21" i="3"/>
  <c r="H11" i="3"/>
  <c r="F11" i="3"/>
  <c r="H12" i="3"/>
  <c r="F12" i="3"/>
  <c r="H13" i="3"/>
  <c r="F13" i="3"/>
  <c r="H14" i="3"/>
  <c r="F14" i="3"/>
  <c r="H15" i="3"/>
  <c r="F15" i="3"/>
  <c r="H16" i="3"/>
  <c r="F16" i="3"/>
  <c r="H17" i="3"/>
  <c r="F17" i="3"/>
  <c r="H18" i="3"/>
  <c r="F18" i="3"/>
  <c r="H19" i="3"/>
  <c r="F19" i="3"/>
  <c r="H22" i="3"/>
  <c r="F22" i="3"/>
  <c r="H24" i="3"/>
  <c r="F24" i="3"/>
  <c r="H25" i="3"/>
  <c r="F25" i="3"/>
  <c r="H26" i="3"/>
  <c r="F26" i="3"/>
  <c r="H27" i="3"/>
  <c r="F27" i="3"/>
  <c r="H4" i="3"/>
  <c r="F4" i="3"/>
  <c r="H5" i="3"/>
  <c r="F5" i="3"/>
  <c r="H6" i="3"/>
  <c r="F6" i="3"/>
  <c r="H7" i="3"/>
  <c r="F7" i="3"/>
  <c r="H8" i="3"/>
  <c r="F8" i="3"/>
  <c r="H9" i="3"/>
  <c r="F9" i="3"/>
  <c r="H10" i="3"/>
  <c r="F10" i="3"/>
  <c r="H3" i="3"/>
  <c r="F3" i="3"/>
  <c r="G11" i="3"/>
  <c r="J11" i="3"/>
  <c r="L11" i="3"/>
  <c r="M11" i="3"/>
  <c r="G12" i="3"/>
  <c r="J12" i="3"/>
  <c r="L12" i="3"/>
  <c r="M12" i="3"/>
  <c r="G13" i="3"/>
  <c r="J13" i="3"/>
  <c r="L13" i="3"/>
  <c r="M13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J17" i="3"/>
  <c r="J18" i="3"/>
  <c r="J19" i="3"/>
  <c r="J20" i="3"/>
  <c r="J21" i="3"/>
  <c r="J22" i="3"/>
  <c r="J23" i="3"/>
  <c r="J24" i="3"/>
  <c r="J25" i="3"/>
  <c r="J26" i="3"/>
  <c r="J27" i="3"/>
  <c r="G17" i="3"/>
  <c r="G18" i="3"/>
  <c r="G19" i="3"/>
  <c r="G20" i="3"/>
  <c r="G21" i="3"/>
  <c r="G22" i="3"/>
  <c r="G23" i="3"/>
  <c r="G24" i="3"/>
  <c r="G25" i="3"/>
  <c r="G26" i="3"/>
  <c r="G27" i="3"/>
  <c r="L16" i="3"/>
  <c r="M16" i="3"/>
  <c r="J16" i="3"/>
  <c r="G16" i="3"/>
  <c r="L15" i="3"/>
  <c r="M15" i="3"/>
  <c r="J15" i="3"/>
  <c r="G15" i="3"/>
  <c r="L14" i="3"/>
  <c r="M14" i="3"/>
  <c r="J14" i="3"/>
  <c r="G14" i="3"/>
  <c r="L10" i="3"/>
  <c r="M10" i="3"/>
  <c r="J10" i="3"/>
  <c r="G10" i="3"/>
  <c r="L9" i="3"/>
  <c r="M9" i="3"/>
  <c r="J9" i="3"/>
  <c r="G9" i="3"/>
  <c r="L8" i="3"/>
  <c r="M8" i="3"/>
  <c r="J8" i="3"/>
  <c r="G8" i="3"/>
  <c r="L7" i="3"/>
  <c r="M7" i="3"/>
  <c r="J7" i="3"/>
  <c r="G7" i="3"/>
  <c r="L6" i="3"/>
  <c r="J6" i="3"/>
  <c r="G6" i="3"/>
  <c r="L5" i="3"/>
  <c r="M5" i="3"/>
  <c r="J5" i="3"/>
  <c r="G5" i="3"/>
  <c r="L4" i="3"/>
  <c r="M4" i="3"/>
  <c r="J4" i="3"/>
  <c r="G4" i="3"/>
  <c r="L3" i="3"/>
  <c r="M3" i="3"/>
  <c r="J3" i="3"/>
  <c r="G3" i="3"/>
  <c r="K16" i="1"/>
  <c r="G16" i="1"/>
  <c r="L16" i="1"/>
  <c r="I16" i="1"/>
  <c r="G6" i="1"/>
  <c r="G7" i="1"/>
  <c r="G8" i="1"/>
  <c r="G9" i="1"/>
  <c r="G10" i="1"/>
  <c r="G11" i="1"/>
  <c r="G12" i="1"/>
  <c r="G13" i="1"/>
  <c r="G14" i="1"/>
  <c r="F16" i="1"/>
  <c r="K14" i="1"/>
  <c r="L14" i="1"/>
  <c r="I14" i="1"/>
  <c r="F14" i="1"/>
  <c r="K13" i="1"/>
  <c r="L13" i="1"/>
  <c r="I13" i="1"/>
  <c r="F13" i="1"/>
  <c r="K12" i="1"/>
  <c r="L12" i="1"/>
  <c r="I12" i="1"/>
  <c r="F12" i="1"/>
  <c r="K11" i="1"/>
  <c r="L11" i="1"/>
  <c r="I11" i="1"/>
  <c r="F11" i="1"/>
  <c r="K10" i="1"/>
  <c r="L10" i="1"/>
  <c r="I10" i="1"/>
  <c r="F10" i="1"/>
  <c r="K9" i="1"/>
  <c r="L9" i="1"/>
  <c r="I9" i="1"/>
  <c r="F9" i="1"/>
  <c r="K8" i="1"/>
  <c r="L8" i="1"/>
  <c r="I8" i="1"/>
  <c r="F8" i="1"/>
  <c r="K7" i="1"/>
  <c r="L7" i="1"/>
  <c r="I7" i="1"/>
  <c r="F7" i="1"/>
  <c r="K6" i="1"/>
  <c r="L6" i="1"/>
  <c r="I6" i="1"/>
  <c r="F6" i="1"/>
  <c r="K5" i="1"/>
  <c r="G5" i="1"/>
  <c r="L5" i="1"/>
  <c r="I5" i="1"/>
  <c r="F5" i="1"/>
  <c r="K4" i="1"/>
  <c r="G4" i="1"/>
  <c r="L4" i="1"/>
  <c r="I4" i="1"/>
  <c r="F4" i="1"/>
  <c r="K3" i="1"/>
  <c r="G3" i="1"/>
  <c r="L3" i="1"/>
  <c r="I3" i="1"/>
  <c r="F3" i="1"/>
  <c r="M6" i="3"/>
  <c r="M25" i="4"/>
  <c r="N25" i="4"/>
  <c r="J16" i="5"/>
  <c r="J12" i="5"/>
  <c r="J8" i="5"/>
  <c r="M19" i="4"/>
  <c r="N19" i="4"/>
  <c r="M15" i="4"/>
  <c r="N15" i="4"/>
  <c r="M11" i="4"/>
  <c r="N11" i="4"/>
  <c r="M7" i="4"/>
  <c r="N7" i="4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L11" i="5"/>
  <c r="M11" i="5"/>
  <c r="L15" i="5"/>
  <c r="M15" i="5"/>
  <c r="L19" i="5"/>
  <c r="M19" i="5"/>
  <c r="L23" i="5"/>
  <c r="M23" i="5"/>
  <c r="H24" i="4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</calcChain>
</file>

<file path=xl/sharedStrings.xml><?xml version="1.0" encoding="utf-8"?>
<sst xmlns="http://schemas.openxmlformats.org/spreadsheetml/2006/main" count="453" uniqueCount="58">
  <si>
    <t>Pre-Oven Dry</t>
  </si>
  <si>
    <t>Post-Oven Dry</t>
  </si>
  <si>
    <t>Post-Burn</t>
  </si>
  <si>
    <t>Core #</t>
  </si>
  <si>
    <t>Depth (cm)</t>
  </si>
  <si>
    <t>Crucible #</t>
  </si>
  <si>
    <t>Crucible Weight (g)</t>
  </si>
  <si>
    <t>Sediment (g)</t>
  </si>
  <si>
    <t>Crucible + Sediment (g)</t>
  </si>
  <si>
    <t>100 °C Sediment (g)</t>
  </si>
  <si>
    <t>Crucible + 100 °C Sediment (g)</t>
  </si>
  <si>
    <t>550 °C Sediment (g)</t>
  </si>
  <si>
    <t>crucible + 550 °C Sediment (g)</t>
  </si>
  <si>
    <t>Burnt Material (g)</t>
  </si>
  <si>
    <t>LOI (%)</t>
  </si>
  <si>
    <t>226A</t>
  </si>
  <si>
    <t>12 to 14</t>
  </si>
  <si>
    <t>Flood</t>
  </si>
  <si>
    <t>226a</t>
  </si>
  <si>
    <t>20 redo</t>
  </si>
  <si>
    <t>226B</t>
  </si>
  <si>
    <t>Original Depth (cm)</t>
  </si>
  <si>
    <t>110 redo</t>
  </si>
  <si>
    <t>2nd Weight</t>
  </si>
  <si>
    <t>226C</t>
  </si>
  <si>
    <t>114 red0</t>
  </si>
  <si>
    <t>Dropped &lt; 0.05 of sediment when moving to deccicator from tray</t>
  </si>
  <si>
    <t>226D</t>
  </si>
  <si>
    <t>REDO VALUES</t>
  </si>
  <si>
    <t>Std departure</t>
  </si>
  <si>
    <t>Mean</t>
  </si>
  <si>
    <t>StDev</t>
  </si>
  <si>
    <t>Redo Values</t>
  </si>
  <si>
    <t>Year (AD)</t>
  </si>
  <si>
    <t>1425-1970</t>
  </si>
  <si>
    <t>440-1400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</si>
  <si>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</si>
  <si>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</si>
  <si>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</si>
  <si>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</si>
  <si>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</si>
  <si>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</si>
  <si>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</si>
  <si>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</si>
  <si>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</si>
  <si>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</si>
  <si>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1425-2017</t>
  </si>
  <si>
    <t>group</t>
  </si>
  <si>
    <t>LOI</t>
  </si>
  <si>
    <t>lnLOI</t>
  </si>
  <si>
    <t>450-750</t>
  </si>
  <si>
    <t>751-1250</t>
  </si>
  <si>
    <t>1251-1750</t>
  </si>
  <si>
    <t>1751-1950</t>
  </si>
  <si>
    <t>450-1950</t>
  </si>
  <si>
    <t>expLOI</t>
  </si>
  <si>
    <t>LOI^2</t>
  </si>
  <si>
    <t>1951-2017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</si>
</sst>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/>
    <xf numFmtId="164" fontId="0" fillId="0" borderId="1" xfId="0" applyNumberFormat="1" applyBorder="1"/>
    <xf numFmtId="164" fontId="0" fillId="0" borderId="2" xfId="0" applyNumberFormat="1" applyBorder="1"/>
    <xf numFmtId="2" fontId="0" fillId="0" borderId="1" xfId="0" applyNumberFormat="1" applyBorder="1"/>
    <xf numFmtId="0" fontId="0" fillId="0" borderId="1" xfId="0" applyBorder="1" applyAlignment="1"/>
    <xf numFmtId="0" fontId="0" fillId="0" borderId="0" xfId="0" applyBorder="1"/>
    <xf numFmtId="164" fontId="0" fillId="5" borderId="1" xfId="0" applyNumberFormat="1" applyFill="1" applyBorder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4" xfId="0" applyFont="1" applyBorder="1"/>
    <xf numFmtId="0" fontId="4" fillId="0" borderId="8" xfId="0" applyFont="1" applyBorder="1"/>
    <xf numFmtId="164" fontId="4" fillId="0" borderId="8" xfId="0" applyNumberFormat="1" applyFont="1" applyBorder="1"/>
    <xf numFmtId="164" fontId="4" fillId="0" borderId="8" xfId="0" applyNumberFormat="1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164" fontId="0" fillId="9" borderId="1" xfId="0" applyNumberFormat="1" applyFill="1" applyBorder="1"/>
    <xf numFmtId="0" fontId="0" fillId="9" borderId="0" xfId="0" applyFill="1"/>
    <xf numFmtId="0" fontId="4" fillId="7" borderId="10" xfId="0" applyFont="1" applyFill="1" applyBorder="1" applyAlignment="1">
      <alignment horizontal="center"/>
    </xf>
    <xf numFmtId="164" fontId="4" fillId="0" borderId="13" xfId="0" applyNumberFormat="1" applyFont="1" applyFill="1" applyBorder="1"/>
    <xf numFmtId="0" fontId="4" fillId="0" borderId="13" xfId="0" applyFont="1" applyFill="1" applyBorder="1"/>
    <xf numFmtId="0" fontId="0" fillId="0" borderId="12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14" xfId="0" applyFill="1" applyBorder="1" applyAlignment="1"/>
    <xf numFmtId="0" fontId="5" fillId="0" borderId="1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graph!$E$11:$E$94</c:f>
              <c:numCache>
                <c:formatCode>General</c:formatCode>
                <c:ptCount val="84"/>
                <c:pt idx="0">
                  <c:v>4.2228739002932478</c:v>
                </c:pt>
                <c:pt idx="1">
                  <c:v>3.9470189597416274</c:v>
                </c:pt>
                <c:pt idx="2">
                  <c:v>4.1504108069964278</c:v>
                </c:pt>
                <c:pt idx="3">
                  <c:v>4.4653926942980817</c:v>
                </c:pt>
                <c:pt idx="4">
                  <c:v>4.8526024631109275</c:v>
                </c:pt>
                <c:pt idx="5">
                  <c:v>4.7111771749451679</c:v>
                </c:pt>
                <c:pt idx="6">
                  <c:v>4.6315541074071049</c:v>
                </c:pt>
                <c:pt idx="7">
                  <c:v>4.7189899988897874</c:v>
                </c:pt>
                <c:pt idx="8">
                  <c:v>4.8496949303711876</c:v>
                </c:pt>
                <c:pt idx="9">
                  <c:v>5.0285657011127061</c:v>
                </c:pt>
                <c:pt idx="10">
                  <c:v>5.0167160004214724</c:v>
                </c:pt>
                <c:pt idx="11">
                  <c:v>4.6619739516675711</c:v>
                </c:pt>
                <c:pt idx="12">
                  <c:v>4.5561771247555987</c:v>
                </c:pt>
                <c:pt idx="13">
                  <c:v>4.15849502084978</c:v>
                </c:pt>
                <c:pt idx="14">
                  <c:v>4.3043052649763123</c:v>
                </c:pt>
                <c:pt idx="15">
                  <c:v>4.4455668122442518</c:v>
                </c:pt>
                <c:pt idx="16">
                  <c:v>4.6272037821334937</c:v>
                </c:pt>
                <c:pt idx="17">
                  <c:v>4.3928723445420852</c:v>
                </c:pt>
                <c:pt idx="18">
                  <c:v>4.4296872770174724</c:v>
                </c:pt>
                <c:pt idx="19">
                  <c:v>4.6682155496082167</c:v>
                </c:pt>
                <c:pt idx="20">
                  <c:v>4.8511780771191253</c:v>
                </c:pt>
                <c:pt idx="21">
                  <c:v>4.6980461811721881</c:v>
                </c:pt>
                <c:pt idx="22">
                  <c:v>4.5012733033959602</c:v>
                </c:pt>
                <c:pt idx="23">
                  <c:v>4.7406932863535989</c:v>
                </c:pt>
                <c:pt idx="24">
                  <c:v>4.7213195750909094</c:v>
                </c:pt>
                <c:pt idx="25">
                  <c:v>4.8372820068551192</c:v>
                </c:pt>
                <c:pt idx="26">
                  <c:v>4.5114060265424989</c:v>
                </c:pt>
                <c:pt idx="27">
                  <c:v>4.4102813165464374</c:v>
                </c:pt>
                <c:pt idx="28">
                  <c:v>5.1160478369345466</c:v>
                </c:pt>
                <c:pt idx="29">
                  <c:v>5.0431038301716269</c:v>
                </c:pt>
                <c:pt idx="30">
                  <c:v>4.8130529921034899</c:v>
                </c:pt>
                <c:pt idx="31">
                  <c:v>4.5013194738219564</c:v>
                </c:pt>
                <c:pt idx="32">
                  <c:v>4.5766894457099898</c:v>
                </c:pt>
                <c:pt idx="33">
                  <c:v>4.4643895630598083</c:v>
                </c:pt>
                <c:pt idx="34">
                  <c:v>4.5493988972252</c:v>
                </c:pt>
                <c:pt idx="35">
                  <c:v>4.6165438406265231</c:v>
                </c:pt>
                <c:pt idx="36">
                  <c:v>5.155744506288416</c:v>
                </c:pt>
                <c:pt idx="37">
                  <c:v>4.9201371876530882</c:v>
                </c:pt>
                <c:pt idx="38">
                  <c:v>4.7052531734976988</c:v>
                </c:pt>
                <c:pt idx="39">
                  <c:v>4.8390558941285633</c:v>
                </c:pt>
                <c:pt idx="40">
                  <c:v>4.9979459123657737</c:v>
                </c:pt>
                <c:pt idx="41">
                  <c:v>4.9088219819927437</c:v>
                </c:pt>
                <c:pt idx="42">
                  <c:v>5.0166272647904506</c:v>
                </c:pt>
                <c:pt idx="43">
                  <c:v>5.0651477522226411</c:v>
                </c:pt>
                <c:pt idx="44">
                  <c:v>4.9892205241221221</c:v>
                </c:pt>
                <c:pt idx="45">
                  <c:v>4.9929036362744705</c:v>
                </c:pt>
                <c:pt idx="46">
                  <c:v>4.9293490850127819</c:v>
                </c:pt>
                <c:pt idx="47">
                  <c:v>5.0829885036378046</c:v>
                </c:pt>
                <c:pt idx="48">
                  <c:v>4.9990880746214312</c:v>
                </c:pt>
                <c:pt idx="49">
                  <c:v>5.0214493641796345</c:v>
                </c:pt>
                <c:pt idx="50">
                  <c:v>5.0935970048957104</c:v>
                </c:pt>
                <c:pt idx="51">
                  <c:v>4.8051030347013315</c:v>
                </c:pt>
                <c:pt idx="52">
                  <c:v>4.9898347906757099</c:v>
                </c:pt>
                <c:pt idx="53">
                  <c:v>4.9033909630786354</c:v>
                </c:pt>
                <c:pt idx="54">
                  <c:v>5.0795611351815797</c:v>
                </c:pt>
                <c:pt idx="55">
                  <c:v>5.1049064995062041</c:v>
                </c:pt>
                <c:pt idx="56">
                  <c:v>4.929052254346356</c:v>
                </c:pt>
                <c:pt idx="57">
                  <c:v>4.4972659301419426</c:v>
                </c:pt>
                <c:pt idx="58">
                  <c:v>4.3769906379692181</c:v>
                </c:pt>
                <c:pt idx="59">
                  <c:v>4.5990986461408845</c:v>
                </c:pt>
                <c:pt idx="60">
                  <c:v>4.5748540779301639</c:v>
                </c:pt>
                <c:pt idx="61">
                  <c:v>4.9680432407343096</c:v>
                </c:pt>
                <c:pt idx="62">
                  <c:v>4.86407924806133</c:v>
                </c:pt>
                <c:pt idx="63">
                  <c:v>4.622556001553928</c:v>
                </c:pt>
                <c:pt idx="64">
                  <c:v>5.0153762662807972</c:v>
                </c:pt>
                <c:pt idx="65">
                  <c:v>4.9899752788431959</c:v>
                </c:pt>
                <c:pt idx="66">
                  <c:v>5.0386887884829781</c:v>
                </c:pt>
                <c:pt idx="67">
                  <c:v>4.7377075161457594</c:v>
                </c:pt>
                <c:pt idx="68">
                  <c:v>5.0011445405418025</c:v>
                </c:pt>
                <c:pt idx="69">
                  <c:v>4.8912184586209815</c:v>
                </c:pt>
                <c:pt idx="70">
                  <c:v>5.2859582949230557</c:v>
                </c:pt>
                <c:pt idx="71">
                  <c:v>4.7881347490888615</c:v>
                </c:pt>
                <c:pt idx="72">
                  <c:v>5.1255320997307408</c:v>
                </c:pt>
                <c:pt idx="73">
                  <c:v>4.8145979703354138</c:v>
                </c:pt>
                <c:pt idx="74">
                  <c:v>4.8684786956436445</c:v>
                </c:pt>
                <c:pt idx="75">
                  <c:v>4.9444507973927587</c:v>
                </c:pt>
                <c:pt idx="76">
                  <c:v>4.8877720677145167</c:v>
                </c:pt>
                <c:pt idx="77">
                  <c:v>5.0321362500717424</c:v>
                </c:pt>
                <c:pt idx="78">
                  <c:v>4.8214584145732005</c:v>
                </c:pt>
                <c:pt idx="79">
                  <c:v>4.7445909869707048</c:v>
                </c:pt>
                <c:pt idx="80">
                  <c:v>4.5338165557779666</c:v>
                </c:pt>
                <c:pt idx="81">
                  <c:v>4.5172454406261293</c:v>
                </c:pt>
                <c:pt idx="82">
                  <c:v>4.2788606572533983</c:v>
                </c:pt>
                <c:pt idx="83">
                  <c:v>4.6150778545142828</c:v>
                </c:pt>
              </c:numCache>
            </c:numRef>
          </c:xVal>
          <c:yVal>
            <c:numRef>
              <c:f>graph!$C$11:$C$94</c:f>
              <c:numCache>
                <c:formatCode>General</c:formatCode>
                <c:ptCount val="8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66</c:v>
                </c:pt>
                <c:pt idx="15">
                  <c:v>71</c:v>
                </c:pt>
                <c:pt idx="16">
                  <c:v>76</c:v>
                </c:pt>
                <c:pt idx="17">
                  <c:v>81</c:v>
                </c:pt>
                <c:pt idx="18">
                  <c:v>86</c:v>
                </c:pt>
                <c:pt idx="19">
                  <c:v>88.5</c:v>
                </c:pt>
                <c:pt idx="20">
                  <c:v>91</c:v>
                </c:pt>
                <c:pt idx="21">
                  <c:v>93.5</c:v>
                </c:pt>
                <c:pt idx="22">
                  <c:v>96</c:v>
                </c:pt>
                <c:pt idx="23">
                  <c:v>101</c:v>
                </c:pt>
                <c:pt idx="24">
                  <c:v>106</c:v>
                </c:pt>
                <c:pt idx="25">
                  <c:v>111</c:v>
                </c:pt>
                <c:pt idx="26">
                  <c:v>116</c:v>
                </c:pt>
                <c:pt idx="27">
                  <c:v>121</c:v>
                </c:pt>
                <c:pt idx="28">
                  <c:v>126</c:v>
                </c:pt>
                <c:pt idx="29">
                  <c:v>131</c:v>
                </c:pt>
                <c:pt idx="30">
                  <c:v>136</c:v>
                </c:pt>
                <c:pt idx="31">
                  <c:v>141</c:v>
                </c:pt>
                <c:pt idx="32">
                  <c:v>146</c:v>
                </c:pt>
                <c:pt idx="33">
                  <c:v>151</c:v>
                </c:pt>
                <c:pt idx="34">
                  <c:v>156</c:v>
                </c:pt>
                <c:pt idx="35">
                  <c:v>158</c:v>
                </c:pt>
                <c:pt idx="36">
                  <c:v>159</c:v>
                </c:pt>
                <c:pt idx="37">
                  <c:v>164</c:v>
                </c:pt>
                <c:pt idx="38">
                  <c:v>169</c:v>
                </c:pt>
                <c:pt idx="39">
                  <c:v>175</c:v>
                </c:pt>
                <c:pt idx="40">
                  <c:v>179</c:v>
                </c:pt>
                <c:pt idx="41">
                  <c:v>180</c:v>
                </c:pt>
                <c:pt idx="42">
                  <c:v>184</c:v>
                </c:pt>
                <c:pt idx="43">
                  <c:v>189</c:v>
                </c:pt>
                <c:pt idx="44">
                  <c:v>194</c:v>
                </c:pt>
                <c:pt idx="45">
                  <c:v>199</c:v>
                </c:pt>
                <c:pt idx="46">
                  <c:v>204</c:v>
                </c:pt>
                <c:pt idx="47">
                  <c:v>209</c:v>
                </c:pt>
                <c:pt idx="48">
                  <c:v>214</c:v>
                </c:pt>
                <c:pt idx="49">
                  <c:v>219</c:v>
                </c:pt>
                <c:pt idx="50">
                  <c:v>224</c:v>
                </c:pt>
                <c:pt idx="51">
                  <c:v>229</c:v>
                </c:pt>
                <c:pt idx="52">
                  <c:v>234</c:v>
                </c:pt>
                <c:pt idx="53">
                  <c:v>239</c:v>
                </c:pt>
                <c:pt idx="54">
                  <c:v>244</c:v>
                </c:pt>
                <c:pt idx="55">
                  <c:v>249</c:v>
                </c:pt>
                <c:pt idx="56">
                  <c:v>254</c:v>
                </c:pt>
                <c:pt idx="57">
                  <c:v>259</c:v>
                </c:pt>
                <c:pt idx="58">
                  <c:v>264</c:v>
                </c:pt>
                <c:pt idx="59">
                  <c:v>269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B-4249-81BD-CB81B4472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1173488"/>
        <c:axId val="-1179627488"/>
      </c:scatterChart>
      <c:valAx>
        <c:axId val="-11811734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9627488"/>
        <c:crosses val="autoZero"/>
        <c:crossBetween val="midCat"/>
      </c:valAx>
      <c:valAx>
        <c:axId val="-11796274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11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F21-1948-88F3-05064BABA1B8}"/>
              </c:ext>
            </c:extLst>
          </c:dPt>
          <c:xVal>
            <c:numRef>
              <c:f>graph!$F$11:$F$94</c:f>
              <c:numCache>
                <c:formatCode>General</c:formatCode>
                <c:ptCount val="84"/>
                <c:pt idx="0">
                  <c:v>-1.9817909004314629</c:v>
                </c:pt>
                <c:pt idx="1">
                  <c:v>-3.0014934439368606</c:v>
                </c:pt>
                <c:pt idx="2">
                  <c:v>-2.2496519740713934</c:v>
                </c:pt>
                <c:pt idx="3">
                  <c:v>-1.0853159973535016</c:v>
                </c:pt>
                <c:pt idx="4">
                  <c:v>0.3460115885836807</c:v>
                </c:pt>
                <c:pt idx="5">
                  <c:v>-0.17676942730181408</c:v>
                </c:pt>
                <c:pt idx="6">
                  <c:v>-0.47109746916290041</c:v>
                </c:pt>
                <c:pt idx="7">
                  <c:v>-0.14788918889695707</c:v>
                </c:pt>
                <c:pt idx="8">
                  <c:v>0.33526384368518697</c:v>
                </c:pt>
                <c:pt idx="9">
                  <c:v>0.99646273147442299</c:v>
                </c:pt>
                <c:pt idx="10">
                  <c:v>0.95266010857970063</c:v>
                </c:pt>
                <c:pt idx="11">
                  <c:v>-0.35864999041408008</c:v>
                </c:pt>
                <c:pt idx="12">
                  <c:v>-0.74972978503806254</c:v>
                </c:pt>
                <c:pt idx="13">
                  <c:v>-2.2197685381901278</c:v>
                </c:pt>
                <c:pt idx="14">
                  <c:v>-1.6807784569987232</c:v>
                </c:pt>
                <c:pt idx="15">
                  <c:v>-1.1586027121649238</c:v>
                </c:pt>
                <c:pt idx="16">
                  <c:v>-0.48717852153668262</c:v>
                </c:pt>
                <c:pt idx="17">
                  <c:v>-1.3533887204818833</c:v>
                </c:pt>
                <c:pt idx="18">
                  <c:v>-1.2173016878948886</c:v>
                </c:pt>
                <c:pt idx="19">
                  <c:v>-0.33557781602094688</c:v>
                </c:pt>
                <c:pt idx="20">
                  <c:v>0.34074632120848086</c:v>
                </c:pt>
                <c:pt idx="21">
                  <c:v>-0.22530837216278318</c:v>
                </c:pt>
                <c:pt idx="22">
                  <c:v>-0.95268270723926129</c:v>
                </c:pt>
                <c:pt idx="23">
                  <c:v>-6.7662612620952273E-2</c:v>
                </c:pt>
                <c:pt idx="24">
                  <c:v>-0.13927787030747119</c:v>
                </c:pt>
                <c:pt idx="25">
                  <c:v>0.28937925790846675</c:v>
                </c:pt>
                <c:pt idx="26">
                  <c:v>-0.91522692143930373</c:v>
                </c:pt>
                <c:pt idx="27">
                  <c:v>-1.2890361553360352</c:v>
                </c:pt>
                <c:pt idx="28">
                  <c:v>1.3198419547373192</c:v>
                </c:pt>
                <c:pt idx="29">
                  <c:v>1.050203176178973</c:v>
                </c:pt>
                <c:pt idx="30">
                  <c:v>0.19981628716934768</c:v>
                </c:pt>
                <c:pt idx="31">
                  <c:v>-0.95251203746358526</c:v>
                </c:pt>
                <c:pt idx="32">
                  <c:v>-0.67390563699646666</c:v>
                </c:pt>
                <c:pt idx="33">
                  <c:v>-1.0890240892698244</c:v>
                </c:pt>
                <c:pt idx="34">
                  <c:v>-0.77478561996124562</c:v>
                </c:pt>
                <c:pt idx="35">
                  <c:v>-0.52658317909525398</c:v>
                </c:pt>
                <c:pt idx="36">
                  <c:v>1.466581377376946</c:v>
                </c:pt>
                <c:pt idx="37">
                  <c:v>0.59565486215662933</c:v>
                </c:pt>
                <c:pt idx="38">
                  <c:v>-0.19866760078253692</c:v>
                </c:pt>
                <c:pt idx="39">
                  <c:v>0.29593646279667968</c:v>
                </c:pt>
                <c:pt idx="40">
                  <c:v>0.88327615448432495</c:v>
                </c:pt>
                <c:pt idx="41">
                  <c:v>0.55382800935831655</c:v>
                </c:pt>
                <c:pt idx="42">
                  <c:v>0.95233209578982103</c:v>
                </c:pt>
                <c:pt idx="43">
                  <c:v>1.1316889140791344</c:v>
                </c:pt>
                <c:pt idx="44">
                  <c:v>0.85102260641543104</c:v>
                </c:pt>
                <c:pt idx="45">
                  <c:v>0.8646372939836694</c:v>
                </c:pt>
                <c:pt idx="46">
                  <c:v>0.62970679956042064</c:v>
                </c:pt>
                <c:pt idx="47">
                  <c:v>1.1976375592609503</c:v>
                </c:pt>
                <c:pt idx="48">
                  <c:v>0.88749817695331146</c:v>
                </c:pt>
                <c:pt idx="49">
                  <c:v>0.9701570693152326</c:v>
                </c:pt>
                <c:pt idx="50">
                  <c:v>1.2368520670520207</c:v>
                </c:pt>
                <c:pt idx="51">
                  <c:v>0.17042913257450898</c:v>
                </c:pt>
                <c:pt idx="52">
                  <c:v>0.85329325332076178</c:v>
                </c:pt>
                <c:pt idx="53">
                  <c:v>0.53375215431121148</c:v>
                </c:pt>
                <c:pt idx="54">
                  <c:v>1.1849682326744695</c:v>
                </c:pt>
                <c:pt idx="55">
                  <c:v>1.2786578088561011</c:v>
                </c:pt>
                <c:pt idx="56">
                  <c:v>0.6286095598845981</c:v>
                </c:pt>
                <c:pt idx="57">
                  <c:v>-0.96749603156010133</c:v>
                </c:pt>
                <c:pt idx="58">
                  <c:v>-1.4120957226300956</c:v>
                </c:pt>
                <c:pt idx="59">
                  <c:v>-0.59106964126765527</c:v>
                </c:pt>
                <c:pt idx="60">
                  <c:v>-0.68069010563644794</c:v>
                </c:pt>
                <c:pt idx="61">
                  <c:v>0.77274041327469911</c:v>
                </c:pt>
                <c:pt idx="62">
                  <c:v>0.38843572201332988</c:v>
                </c:pt>
                <c:pt idx="63">
                  <c:v>-0.5043591225770736</c:v>
                </c:pt>
                <c:pt idx="64">
                  <c:v>0.94770775823159514</c:v>
                </c:pt>
                <c:pt idx="65">
                  <c:v>0.85381257025389856</c:v>
                </c:pt>
                <c:pt idx="66">
                  <c:v>1.0338828984612893</c:v>
                </c:pt>
                <c:pt idx="67">
                  <c:v>-7.8699563669095168E-2</c:v>
                </c:pt>
                <c:pt idx="68">
                  <c:v>0.89509993868156401</c:v>
                </c:pt>
                <c:pt idx="69">
                  <c:v>0.48875628172875979</c:v>
                </c:pt>
                <c:pt idx="70">
                  <c:v>1.9479188919587069</c:v>
                </c:pt>
                <c:pt idx="71">
                  <c:v>0.10770557227371431</c:v>
                </c:pt>
                <c:pt idx="72">
                  <c:v>1.3549006956727314</c:v>
                </c:pt>
                <c:pt idx="73">
                  <c:v>0.20552732583917521</c:v>
                </c:pt>
                <c:pt idx="74">
                  <c:v>0.40469835584810571</c:v>
                </c:pt>
                <c:pt idx="75">
                  <c:v>0.68553053972746569</c:v>
                </c:pt>
                <c:pt idx="76">
                  <c:v>0.47601663832701901</c:v>
                </c:pt>
                <c:pt idx="77">
                  <c:v>1.0096613272579869</c:v>
                </c:pt>
                <c:pt idx="78">
                  <c:v>0.23088707623863891</c:v>
                </c:pt>
                <c:pt idx="79">
                  <c:v>-5.3254695093219152E-2</c:v>
                </c:pt>
                <c:pt idx="80">
                  <c:v>-0.83238601376147947</c:v>
                </c:pt>
                <c:pt idx="81">
                  <c:v>-0.89364142660730184</c:v>
                </c:pt>
                <c:pt idx="82">
                  <c:v>-1.7748348881130946</c:v>
                </c:pt>
                <c:pt idx="83">
                  <c:v>-0.5320022220328422</c:v>
                </c:pt>
              </c:numCache>
            </c:numRef>
          </c:xVal>
          <c:yVal>
            <c:numRef>
              <c:f>graph!$C$11:$C$94</c:f>
              <c:numCache>
                <c:formatCode>General</c:formatCode>
                <c:ptCount val="8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66</c:v>
                </c:pt>
                <c:pt idx="15">
                  <c:v>71</c:v>
                </c:pt>
                <c:pt idx="16">
                  <c:v>76</c:v>
                </c:pt>
                <c:pt idx="17">
                  <c:v>81</c:v>
                </c:pt>
                <c:pt idx="18">
                  <c:v>86</c:v>
                </c:pt>
                <c:pt idx="19">
                  <c:v>88.5</c:v>
                </c:pt>
                <c:pt idx="20">
                  <c:v>91</c:v>
                </c:pt>
                <c:pt idx="21">
                  <c:v>93.5</c:v>
                </c:pt>
                <c:pt idx="22">
                  <c:v>96</c:v>
                </c:pt>
                <c:pt idx="23">
                  <c:v>101</c:v>
                </c:pt>
                <c:pt idx="24">
                  <c:v>106</c:v>
                </c:pt>
                <c:pt idx="25">
                  <c:v>111</c:v>
                </c:pt>
                <c:pt idx="26">
                  <c:v>116</c:v>
                </c:pt>
                <c:pt idx="27">
                  <c:v>121</c:v>
                </c:pt>
                <c:pt idx="28">
                  <c:v>126</c:v>
                </c:pt>
                <c:pt idx="29">
                  <c:v>131</c:v>
                </c:pt>
                <c:pt idx="30">
                  <c:v>136</c:v>
                </c:pt>
                <c:pt idx="31">
                  <c:v>141</c:v>
                </c:pt>
                <c:pt idx="32">
                  <c:v>146</c:v>
                </c:pt>
                <c:pt idx="33">
                  <c:v>151</c:v>
                </c:pt>
                <c:pt idx="34">
                  <c:v>156</c:v>
                </c:pt>
                <c:pt idx="35">
                  <c:v>158</c:v>
                </c:pt>
                <c:pt idx="36">
                  <c:v>159</c:v>
                </c:pt>
                <c:pt idx="37">
                  <c:v>164</c:v>
                </c:pt>
                <c:pt idx="38">
                  <c:v>169</c:v>
                </c:pt>
                <c:pt idx="39">
                  <c:v>175</c:v>
                </c:pt>
                <c:pt idx="40">
                  <c:v>179</c:v>
                </c:pt>
                <c:pt idx="41">
                  <c:v>180</c:v>
                </c:pt>
                <c:pt idx="42">
                  <c:v>184</c:v>
                </c:pt>
                <c:pt idx="43">
                  <c:v>189</c:v>
                </c:pt>
                <c:pt idx="44">
                  <c:v>194</c:v>
                </c:pt>
                <c:pt idx="45">
                  <c:v>199</c:v>
                </c:pt>
                <c:pt idx="46">
                  <c:v>204</c:v>
                </c:pt>
                <c:pt idx="47">
                  <c:v>209</c:v>
                </c:pt>
                <c:pt idx="48">
                  <c:v>214</c:v>
                </c:pt>
                <c:pt idx="49">
                  <c:v>219</c:v>
                </c:pt>
                <c:pt idx="50">
                  <c:v>224</c:v>
                </c:pt>
                <c:pt idx="51">
                  <c:v>229</c:v>
                </c:pt>
                <c:pt idx="52">
                  <c:v>234</c:v>
                </c:pt>
                <c:pt idx="53">
                  <c:v>239</c:v>
                </c:pt>
                <c:pt idx="54">
                  <c:v>244</c:v>
                </c:pt>
                <c:pt idx="55">
                  <c:v>249</c:v>
                </c:pt>
                <c:pt idx="56">
                  <c:v>254</c:v>
                </c:pt>
                <c:pt idx="57">
                  <c:v>259</c:v>
                </c:pt>
                <c:pt idx="58">
                  <c:v>264</c:v>
                </c:pt>
                <c:pt idx="59">
                  <c:v>269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B-4249-81BD-CB81B4472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9037888"/>
        <c:axId val="-1178246528"/>
      </c:scatterChart>
      <c:valAx>
        <c:axId val="-11790378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Departure From the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8246528"/>
        <c:crosses val="autoZero"/>
        <c:crossBetween val="midCat"/>
      </c:valAx>
      <c:valAx>
        <c:axId val="-11782465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9037888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FE98-524A-9C0D-F0D2EE8D2D1C}"/>
              </c:ext>
            </c:extLst>
          </c:dPt>
          <c:xVal>
            <c:numRef>
              <c:f>graph!$F$11:$F$94</c:f>
              <c:numCache>
                <c:formatCode>General</c:formatCode>
                <c:ptCount val="84"/>
                <c:pt idx="0">
                  <c:v>-1.9817909004314629</c:v>
                </c:pt>
                <c:pt idx="1">
                  <c:v>-3.0014934439368606</c:v>
                </c:pt>
                <c:pt idx="2">
                  <c:v>-2.2496519740713934</c:v>
                </c:pt>
                <c:pt idx="3">
                  <c:v>-1.0853159973535016</c:v>
                </c:pt>
                <c:pt idx="4">
                  <c:v>0.3460115885836807</c:v>
                </c:pt>
                <c:pt idx="5">
                  <c:v>-0.17676942730181408</c:v>
                </c:pt>
                <c:pt idx="6">
                  <c:v>-0.47109746916290041</c:v>
                </c:pt>
                <c:pt idx="7">
                  <c:v>-0.14788918889695707</c:v>
                </c:pt>
                <c:pt idx="8">
                  <c:v>0.33526384368518697</c:v>
                </c:pt>
                <c:pt idx="9">
                  <c:v>0.99646273147442299</c:v>
                </c:pt>
                <c:pt idx="10">
                  <c:v>0.95266010857970063</c:v>
                </c:pt>
                <c:pt idx="11">
                  <c:v>-0.35864999041408008</c:v>
                </c:pt>
                <c:pt idx="12">
                  <c:v>-0.74972978503806254</c:v>
                </c:pt>
                <c:pt idx="13">
                  <c:v>-2.2197685381901278</c:v>
                </c:pt>
                <c:pt idx="14">
                  <c:v>-1.6807784569987232</c:v>
                </c:pt>
                <c:pt idx="15">
                  <c:v>-1.1586027121649238</c:v>
                </c:pt>
                <c:pt idx="16">
                  <c:v>-0.48717852153668262</c:v>
                </c:pt>
                <c:pt idx="17">
                  <c:v>-1.3533887204818833</c:v>
                </c:pt>
                <c:pt idx="18">
                  <c:v>-1.2173016878948886</c:v>
                </c:pt>
                <c:pt idx="19">
                  <c:v>-0.33557781602094688</c:v>
                </c:pt>
                <c:pt idx="20">
                  <c:v>0.34074632120848086</c:v>
                </c:pt>
                <c:pt idx="21">
                  <c:v>-0.22530837216278318</c:v>
                </c:pt>
                <c:pt idx="22">
                  <c:v>-0.95268270723926129</c:v>
                </c:pt>
                <c:pt idx="23">
                  <c:v>-6.7662612620952273E-2</c:v>
                </c:pt>
                <c:pt idx="24">
                  <c:v>-0.13927787030747119</c:v>
                </c:pt>
                <c:pt idx="25">
                  <c:v>0.28937925790846675</c:v>
                </c:pt>
                <c:pt idx="26">
                  <c:v>-0.91522692143930373</c:v>
                </c:pt>
                <c:pt idx="27">
                  <c:v>-1.2890361553360352</c:v>
                </c:pt>
                <c:pt idx="28">
                  <c:v>1.3198419547373192</c:v>
                </c:pt>
                <c:pt idx="29">
                  <c:v>1.050203176178973</c:v>
                </c:pt>
                <c:pt idx="30">
                  <c:v>0.19981628716934768</c:v>
                </c:pt>
                <c:pt idx="31">
                  <c:v>-0.95251203746358526</c:v>
                </c:pt>
                <c:pt idx="32">
                  <c:v>-0.67390563699646666</c:v>
                </c:pt>
                <c:pt idx="33">
                  <c:v>-1.0890240892698244</c:v>
                </c:pt>
                <c:pt idx="34">
                  <c:v>-0.77478561996124562</c:v>
                </c:pt>
                <c:pt idx="35">
                  <c:v>-0.52658317909525398</c:v>
                </c:pt>
                <c:pt idx="36">
                  <c:v>1.466581377376946</c:v>
                </c:pt>
                <c:pt idx="37">
                  <c:v>0.59565486215662933</c:v>
                </c:pt>
                <c:pt idx="38">
                  <c:v>-0.19866760078253692</c:v>
                </c:pt>
                <c:pt idx="39">
                  <c:v>0.29593646279667968</c:v>
                </c:pt>
                <c:pt idx="40">
                  <c:v>0.88327615448432495</c:v>
                </c:pt>
                <c:pt idx="41">
                  <c:v>0.55382800935831655</c:v>
                </c:pt>
                <c:pt idx="42">
                  <c:v>0.95233209578982103</c:v>
                </c:pt>
                <c:pt idx="43">
                  <c:v>1.1316889140791344</c:v>
                </c:pt>
                <c:pt idx="44">
                  <c:v>0.85102260641543104</c:v>
                </c:pt>
                <c:pt idx="45">
                  <c:v>0.8646372939836694</c:v>
                </c:pt>
                <c:pt idx="46">
                  <c:v>0.62970679956042064</c:v>
                </c:pt>
                <c:pt idx="47">
                  <c:v>1.1976375592609503</c:v>
                </c:pt>
                <c:pt idx="48">
                  <c:v>0.88749817695331146</c:v>
                </c:pt>
                <c:pt idx="49">
                  <c:v>0.9701570693152326</c:v>
                </c:pt>
                <c:pt idx="50">
                  <c:v>1.2368520670520207</c:v>
                </c:pt>
                <c:pt idx="51">
                  <c:v>0.17042913257450898</c:v>
                </c:pt>
                <c:pt idx="52">
                  <c:v>0.85329325332076178</c:v>
                </c:pt>
                <c:pt idx="53">
                  <c:v>0.53375215431121148</c:v>
                </c:pt>
                <c:pt idx="54">
                  <c:v>1.1849682326744695</c:v>
                </c:pt>
                <c:pt idx="55">
                  <c:v>1.2786578088561011</c:v>
                </c:pt>
                <c:pt idx="56">
                  <c:v>0.6286095598845981</c:v>
                </c:pt>
                <c:pt idx="57">
                  <c:v>-0.96749603156010133</c:v>
                </c:pt>
                <c:pt idx="58">
                  <c:v>-1.4120957226300956</c:v>
                </c:pt>
                <c:pt idx="59">
                  <c:v>-0.59106964126765527</c:v>
                </c:pt>
                <c:pt idx="60">
                  <c:v>-0.68069010563644794</c:v>
                </c:pt>
                <c:pt idx="61">
                  <c:v>0.77274041327469911</c:v>
                </c:pt>
                <c:pt idx="62">
                  <c:v>0.38843572201332988</c:v>
                </c:pt>
                <c:pt idx="63">
                  <c:v>-0.5043591225770736</c:v>
                </c:pt>
                <c:pt idx="64">
                  <c:v>0.94770775823159514</c:v>
                </c:pt>
                <c:pt idx="65">
                  <c:v>0.85381257025389856</c:v>
                </c:pt>
                <c:pt idx="66">
                  <c:v>1.0338828984612893</c:v>
                </c:pt>
                <c:pt idx="67">
                  <c:v>-7.8699563669095168E-2</c:v>
                </c:pt>
                <c:pt idx="68">
                  <c:v>0.89509993868156401</c:v>
                </c:pt>
                <c:pt idx="69">
                  <c:v>0.48875628172875979</c:v>
                </c:pt>
                <c:pt idx="70">
                  <c:v>1.9479188919587069</c:v>
                </c:pt>
                <c:pt idx="71">
                  <c:v>0.10770557227371431</c:v>
                </c:pt>
                <c:pt idx="72">
                  <c:v>1.3549006956727314</c:v>
                </c:pt>
                <c:pt idx="73">
                  <c:v>0.20552732583917521</c:v>
                </c:pt>
                <c:pt idx="74">
                  <c:v>0.40469835584810571</c:v>
                </c:pt>
                <c:pt idx="75">
                  <c:v>0.68553053972746569</c:v>
                </c:pt>
                <c:pt idx="76">
                  <c:v>0.47601663832701901</c:v>
                </c:pt>
                <c:pt idx="77">
                  <c:v>1.0096613272579869</c:v>
                </c:pt>
                <c:pt idx="78">
                  <c:v>0.23088707623863891</c:v>
                </c:pt>
                <c:pt idx="79">
                  <c:v>-5.3254695093219152E-2</c:v>
                </c:pt>
                <c:pt idx="80">
                  <c:v>-0.83238601376147947</c:v>
                </c:pt>
                <c:pt idx="81">
                  <c:v>-0.89364142660730184</c:v>
                </c:pt>
                <c:pt idx="82">
                  <c:v>-1.7748348881130946</c:v>
                </c:pt>
                <c:pt idx="83">
                  <c:v>-0.5320022220328422</c:v>
                </c:pt>
              </c:numCache>
            </c:numRef>
          </c:xVal>
          <c:yVal>
            <c:numRef>
              <c:f>graph!$D$11:$D$94</c:f>
              <c:numCache>
                <c:formatCode>General</c:formatCode>
                <c:ptCount val="84"/>
                <c:pt idx="0">
                  <c:v>2017</c:v>
                </c:pt>
                <c:pt idx="1">
                  <c:v>1996.0794979079499</c:v>
                </c:pt>
                <c:pt idx="2">
                  <c:v>1975.1589958158995</c:v>
                </c:pt>
                <c:pt idx="3">
                  <c:v>1964</c:v>
                </c:pt>
                <c:pt idx="4">
                  <c:v>1953</c:v>
                </c:pt>
                <c:pt idx="5">
                  <c:v>1923</c:v>
                </c:pt>
                <c:pt idx="6">
                  <c:v>1901</c:v>
                </c:pt>
                <c:pt idx="7">
                  <c:v>1875</c:v>
                </c:pt>
                <c:pt idx="8">
                  <c:v>1860</c:v>
                </c:pt>
                <c:pt idx="9">
                  <c:v>1842</c:v>
                </c:pt>
                <c:pt idx="10">
                  <c:v>1820</c:v>
                </c:pt>
                <c:pt idx="11">
                  <c:v>1798</c:v>
                </c:pt>
                <c:pt idx="12">
                  <c:v>1772</c:v>
                </c:pt>
                <c:pt idx="13">
                  <c:v>1749</c:v>
                </c:pt>
                <c:pt idx="14">
                  <c:v>1724</c:v>
                </c:pt>
                <c:pt idx="15">
                  <c:v>1707</c:v>
                </c:pt>
                <c:pt idx="16">
                  <c:v>1679</c:v>
                </c:pt>
                <c:pt idx="17">
                  <c:v>1660</c:v>
                </c:pt>
                <c:pt idx="18">
                  <c:v>1642</c:v>
                </c:pt>
                <c:pt idx="19">
                  <c:v>1625</c:v>
                </c:pt>
                <c:pt idx="20">
                  <c:v>1615</c:v>
                </c:pt>
                <c:pt idx="21">
                  <c:v>1605</c:v>
                </c:pt>
                <c:pt idx="22">
                  <c:v>1595</c:v>
                </c:pt>
                <c:pt idx="23">
                  <c:v>1573</c:v>
                </c:pt>
                <c:pt idx="24">
                  <c:v>1548</c:v>
                </c:pt>
                <c:pt idx="25">
                  <c:v>1521</c:v>
                </c:pt>
                <c:pt idx="26">
                  <c:v>1495</c:v>
                </c:pt>
                <c:pt idx="27">
                  <c:v>1469</c:v>
                </c:pt>
                <c:pt idx="28">
                  <c:v>1446</c:v>
                </c:pt>
                <c:pt idx="29">
                  <c:v>1424</c:v>
                </c:pt>
                <c:pt idx="30">
                  <c:v>1399</c:v>
                </c:pt>
                <c:pt idx="31">
                  <c:v>1383</c:v>
                </c:pt>
                <c:pt idx="32">
                  <c:v>1359</c:v>
                </c:pt>
                <c:pt idx="33">
                  <c:v>1335</c:v>
                </c:pt>
                <c:pt idx="34">
                  <c:v>1315</c:v>
                </c:pt>
                <c:pt idx="35">
                  <c:v>1307</c:v>
                </c:pt>
                <c:pt idx="36">
                  <c:v>1303</c:v>
                </c:pt>
                <c:pt idx="37">
                  <c:v>1280</c:v>
                </c:pt>
                <c:pt idx="38">
                  <c:v>1254</c:v>
                </c:pt>
                <c:pt idx="39">
                  <c:v>1229</c:v>
                </c:pt>
                <c:pt idx="40">
                  <c:v>1211</c:v>
                </c:pt>
                <c:pt idx="41">
                  <c:v>1208</c:v>
                </c:pt>
                <c:pt idx="42">
                  <c:v>1192</c:v>
                </c:pt>
                <c:pt idx="43">
                  <c:v>1173</c:v>
                </c:pt>
                <c:pt idx="44">
                  <c:v>1149</c:v>
                </c:pt>
                <c:pt idx="45">
                  <c:v>1125</c:v>
                </c:pt>
                <c:pt idx="46">
                  <c:v>1104</c:v>
                </c:pt>
                <c:pt idx="47">
                  <c:v>1086</c:v>
                </c:pt>
                <c:pt idx="48">
                  <c:v>1064</c:v>
                </c:pt>
                <c:pt idx="49">
                  <c:v>1044</c:v>
                </c:pt>
                <c:pt idx="50">
                  <c:v>1020</c:v>
                </c:pt>
                <c:pt idx="51">
                  <c:v>1002</c:v>
                </c:pt>
                <c:pt idx="52">
                  <c:v>981</c:v>
                </c:pt>
                <c:pt idx="53">
                  <c:v>960</c:v>
                </c:pt>
                <c:pt idx="54">
                  <c:v>938</c:v>
                </c:pt>
                <c:pt idx="55">
                  <c:v>916</c:v>
                </c:pt>
                <c:pt idx="56">
                  <c:v>895</c:v>
                </c:pt>
                <c:pt idx="57">
                  <c:v>889</c:v>
                </c:pt>
                <c:pt idx="58">
                  <c:v>857</c:v>
                </c:pt>
                <c:pt idx="59">
                  <c:v>837</c:v>
                </c:pt>
                <c:pt idx="60">
                  <c:v>829</c:v>
                </c:pt>
                <c:pt idx="61">
                  <c:v>812</c:v>
                </c:pt>
                <c:pt idx="62">
                  <c:v>798</c:v>
                </c:pt>
                <c:pt idx="63">
                  <c:v>787</c:v>
                </c:pt>
                <c:pt idx="64">
                  <c:v>773</c:v>
                </c:pt>
                <c:pt idx="65">
                  <c:v>757</c:v>
                </c:pt>
                <c:pt idx="66">
                  <c:v>736</c:v>
                </c:pt>
                <c:pt idx="67">
                  <c:v>720</c:v>
                </c:pt>
                <c:pt idx="68">
                  <c:v>703</c:v>
                </c:pt>
                <c:pt idx="69">
                  <c:v>684</c:v>
                </c:pt>
                <c:pt idx="70">
                  <c:v>668</c:v>
                </c:pt>
                <c:pt idx="71">
                  <c:v>647</c:v>
                </c:pt>
                <c:pt idx="72">
                  <c:v>632</c:v>
                </c:pt>
                <c:pt idx="73">
                  <c:v>626</c:v>
                </c:pt>
                <c:pt idx="74">
                  <c:v>596</c:v>
                </c:pt>
                <c:pt idx="75">
                  <c:v>574</c:v>
                </c:pt>
                <c:pt idx="76">
                  <c:v>558</c:v>
                </c:pt>
                <c:pt idx="77">
                  <c:v>542</c:v>
                </c:pt>
                <c:pt idx="78">
                  <c:v>521</c:v>
                </c:pt>
                <c:pt idx="79">
                  <c:v>506</c:v>
                </c:pt>
                <c:pt idx="80">
                  <c:v>485</c:v>
                </c:pt>
                <c:pt idx="81">
                  <c:v>466</c:v>
                </c:pt>
                <c:pt idx="82">
                  <c:v>448</c:v>
                </c:pt>
                <c:pt idx="83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98-524A-9C0D-F0D2EE8D2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9037888"/>
        <c:axId val="-1178246528"/>
      </c:scatterChart>
      <c:valAx>
        <c:axId val="-1179037888"/>
        <c:scaling>
          <c:orientation val="minMax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Departure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8246528"/>
        <c:crosses val="autoZero"/>
        <c:crossBetween val="midCat"/>
        <c:majorUnit val="1"/>
      </c:valAx>
      <c:valAx>
        <c:axId val="-1178246528"/>
        <c:scaling>
          <c:orientation val="minMax"/>
          <c:max val="21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9037888"/>
        <c:crossesAt val="-4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V1 LOI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5F0-E94C-9F72-3D7F6D2C238C}"/>
              </c:ext>
            </c:extLst>
          </c:dPt>
          <c:xVal>
            <c:numRef>
              <c:f>graph!$F$11:$F$37</c:f>
              <c:numCache>
                <c:formatCode>General</c:formatCode>
                <c:ptCount val="27"/>
                <c:pt idx="0">
                  <c:v>-1.9817909004314629</c:v>
                </c:pt>
                <c:pt idx="1">
                  <c:v>-3.0014934439368606</c:v>
                </c:pt>
                <c:pt idx="2">
                  <c:v>-2.2496519740713934</c:v>
                </c:pt>
                <c:pt idx="3">
                  <c:v>-1.0853159973535016</c:v>
                </c:pt>
                <c:pt idx="4">
                  <c:v>0.3460115885836807</c:v>
                </c:pt>
                <c:pt idx="5">
                  <c:v>-0.17676942730181408</c:v>
                </c:pt>
                <c:pt idx="6">
                  <c:v>-0.47109746916290041</c:v>
                </c:pt>
                <c:pt idx="7">
                  <c:v>-0.14788918889695707</c:v>
                </c:pt>
                <c:pt idx="8">
                  <c:v>0.33526384368518697</c:v>
                </c:pt>
                <c:pt idx="9">
                  <c:v>0.99646273147442299</c:v>
                </c:pt>
                <c:pt idx="10">
                  <c:v>0.95266010857970063</c:v>
                </c:pt>
                <c:pt idx="11">
                  <c:v>-0.35864999041408008</c:v>
                </c:pt>
                <c:pt idx="12">
                  <c:v>-0.74972978503806254</c:v>
                </c:pt>
                <c:pt idx="13">
                  <c:v>-2.2197685381901278</c:v>
                </c:pt>
                <c:pt idx="14">
                  <c:v>-1.6807784569987232</c:v>
                </c:pt>
                <c:pt idx="15">
                  <c:v>-1.1586027121649238</c:v>
                </c:pt>
                <c:pt idx="16">
                  <c:v>-0.48717852153668262</c:v>
                </c:pt>
                <c:pt idx="17">
                  <c:v>-1.3533887204818833</c:v>
                </c:pt>
                <c:pt idx="18">
                  <c:v>-1.2173016878948886</c:v>
                </c:pt>
                <c:pt idx="19">
                  <c:v>-0.33557781602094688</c:v>
                </c:pt>
                <c:pt idx="20">
                  <c:v>0.34074632120848086</c:v>
                </c:pt>
                <c:pt idx="21">
                  <c:v>-0.22530837216278318</c:v>
                </c:pt>
                <c:pt idx="22">
                  <c:v>-0.95268270723926129</c:v>
                </c:pt>
                <c:pt idx="23">
                  <c:v>-6.7662612620952273E-2</c:v>
                </c:pt>
                <c:pt idx="24">
                  <c:v>-0.13927787030747119</c:v>
                </c:pt>
                <c:pt idx="25">
                  <c:v>0.28937925790846675</c:v>
                </c:pt>
                <c:pt idx="26">
                  <c:v>-0.91522692143930373</c:v>
                </c:pt>
              </c:numCache>
            </c:numRef>
          </c:xVal>
          <c:yVal>
            <c:numRef>
              <c:f>graph!$D$11:$D$37</c:f>
              <c:numCache>
                <c:formatCode>General</c:formatCode>
                <c:ptCount val="27"/>
                <c:pt idx="0">
                  <c:v>2017</c:v>
                </c:pt>
                <c:pt idx="1">
                  <c:v>1996.0794979079499</c:v>
                </c:pt>
                <c:pt idx="2">
                  <c:v>1975.1589958158995</c:v>
                </c:pt>
                <c:pt idx="3">
                  <c:v>1964</c:v>
                </c:pt>
                <c:pt idx="4">
                  <c:v>1953</c:v>
                </c:pt>
                <c:pt idx="5">
                  <c:v>1923</c:v>
                </c:pt>
                <c:pt idx="6">
                  <c:v>1901</c:v>
                </c:pt>
                <c:pt idx="7">
                  <c:v>1875</c:v>
                </c:pt>
                <c:pt idx="8">
                  <c:v>1860</c:v>
                </c:pt>
                <c:pt idx="9">
                  <c:v>1842</c:v>
                </c:pt>
                <c:pt idx="10">
                  <c:v>1820</c:v>
                </c:pt>
                <c:pt idx="11">
                  <c:v>1798</c:v>
                </c:pt>
                <c:pt idx="12">
                  <c:v>1772</c:v>
                </c:pt>
                <c:pt idx="13">
                  <c:v>1749</c:v>
                </c:pt>
                <c:pt idx="14">
                  <c:v>1724</c:v>
                </c:pt>
                <c:pt idx="15">
                  <c:v>1707</c:v>
                </c:pt>
                <c:pt idx="16">
                  <c:v>1679</c:v>
                </c:pt>
                <c:pt idx="17">
                  <c:v>1660</c:v>
                </c:pt>
                <c:pt idx="18">
                  <c:v>1642</c:v>
                </c:pt>
                <c:pt idx="19">
                  <c:v>1625</c:v>
                </c:pt>
                <c:pt idx="20">
                  <c:v>1615</c:v>
                </c:pt>
                <c:pt idx="21">
                  <c:v>1605</c:v>
                </c:pt>
                <c:pt idx="22">
                  <c:v>1595</c:v>
                </c:pt>
                <c:pt idx="23">
                  <c:v>1573</c:v>
                </c:pt>
                <c:pt idx="24">
                  <c:v>1548</c:v>
                </c:pt>
                <c:pt idx="25">
                  <c:v>1521</c:v>
                </c:pt>
                <c:pt idx="26">
                  <c:v>1495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0-E94C-9F72-3D7F6D2C2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9037888"/>
        <c:axId val="-1178246528"/>
      </c:scatterChart>
      <c:valAx>
        <c:axId val="-1179037888"/>
        <c:scaling>
          <c:orientation val="minMax"/>
          <c:max val="2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 Departure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8246528"/>
        <c:crosses val="autoZero"/>
        <c:crossBetween val="midCat"/>
        <c:majorUnit val="1"/>
      </c:valAx>
      <c:valAx>
        <c:axId val="-1178246528"/>
        <c:scaling>
          <c:orientation val="minMax"/>
          <c:max val="2017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9037888"/>
        <c:crossesAt val="-2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625061</xdr:colOff>
      <xdr:row>8</xdr:row>
      <xdr:rowOff>135284</xdr:rowOff>
    </xdr:from>
    <xdr:to>
      <xdr:col>15</xdr:col>
      <xdr:colOff>586961</xdr:colOff>
      <xdr:row>44</xdr:row>
      <xdr:rowOff>151849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607392</xdr:colOff>
      <xdr:row>8</xdr:row>
      <xdr:rowOff>41413</xdr:rowOff>
    </xdr:from>
    <xdr:to>
      <xdr:col>17</xdr:col>
      <xdr:colOff>3315</xdr:colOff>
      <xdr:row>44</xdr:row>
      <xdr:rowOff>57978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469350</xdr:colOff>
      <xdr:row>4</xdr:row>
      <xdr:rowOff>41413</xdr:rowOff>
    </xdr:from>
    <xdr:to>
      <xdr:col>12</xdr:col>
      <xdr:colOff>707338</xdr:colOff>
      <xdr:row>44</xdr:row>
      <xdr:rowOff>96630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84251D-D792-D342-820E-5A5CE7860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730250</xdr:colOff>
      <xdr:row>8</xdr:row>
      <xdr:rowOff>95250</xdr:rowOff>
    </xdr:from>
    <xdr:to>
      <xdr:col>7</xdr:col>
      <xdr:colOff>523876</xdr:colOff>
      <xdr:row>51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65864E-58DB-5B43-A205-62EA65542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1"/>
  <sheetViews>
    <sheetView topLeftCell="G1" zoomScale="150" zoomScaleNormal="150" workbookViewId="0">
      <selection activeCell="M2" sqref="M2"/>
    </sheetView>
  </sheetViews>
  <sheetFormatPr baseColWidth="10" defaultColWidth="11" defaultRowHeight="16" x14ac:dyDescent="0.2"/>
  <cols>
    <col min="7" max="7" width="13.83203125" customWidth="1"/>
    <col min="8" max="8" width="11.6640625" customWidth="1"/>
  </cols>
  <sheetData>
    <row r="1" spans="1:13" x14ac:dyDescent="0.2">
      <c r="A1" s="1"/>
      <c r="C1" s="2"/>
      <c r="D1" s="31" t="s">
        <v>0</v>
      </c>
      <c r="E1" s="32"/>
      <c r="F1" s="33"/>
      <c r="G1" s="34" t="s">
        <v>1</v>
      </c>
      <c r="H1" s="35"/>
      <c r="I1" s="36" t="s">
        <v>2</v>
      </c>
      <c r="J1" s="37"/>
      <c r="K1" s="37"/>
      <c r="L1" s="37"/>
    </row>
    <row r="2" spans="1:13" x14ac:dyDescent="0.2">
      <c r="A2" s="3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25" t="s">
        <v>32</v>
      </c>
    </row>
    <row r="3" spans="1:13" x14ac:dyDescent="0.2">
      <c r="A3" s="1" t="s">
        <v>15</v>
      </c>
      <c r="B3" s="1">
        <v>0</v>
      </c>
      <c r="C3" s="1">
        <v>1</v>
      </c>
      <c r="D3" s="4">
        <v>26.96442</v>
      </c>
      <c r="E3" s="4">
        <v>1.0480100000000001</v>
      </c>
      <c r="F3" s="5">
        <f>E3+D3</f>
        <v>28.012430000000002</v>
      </c>
      <c r="G3" s="4">
        <f t="shared" ref="G3:G14" si="0">H3-D3</f>
        <v>1.0400500000000008</v>
      </c>
      <c r="H3" s="4">
        <v>28.004470000000001</v>
      </c>
      <c r="I3" s="4">
        <f t="shared" ref="I3:I14" si="1">J3-D3</f>
        <v>0.99613000000000085</v>
      </c>
      <c r="J3" s="4">
        <v>27.960550000000001</v>
      </c>
      <c r="K3" s="4">
        <f t="shared" ref="K3:K14" si="2">H3-J3</f>
        <v>4.3919999999999959E-2</v>
      </c>
      <c r="L3" s="4">
        <f t="shared" ref="L3:L14" si="3">(K3/G3)*100</f>
        <v>4.2228739002932478</v>
      </c>
      <c r="M3" s="10">
        <v>3.7795075389999999</v>
      </c>
    </row>
    <row r="4" spans="1:13" x14ac:dyDescent="0.2">
      <c r="A4" s="1" t="s">
        <v>15</v>
      </c>
      <c r="B4" s="1">
        <v>5</v>
      </c>
      <c r="C4" s="1">
        <v>2</v>
      </c>
      <c r="D4" s="4">
        <v>31.856649999999998</v>
      </c>
      <c r="E4" s="4">
        <v>1.17713</v>
      </c>
      <c r="F4" s="5">
        <f t="shared" ref="F4:F14" si="4">E4+D4</f>
        <v>33.03378</v>
      </c>
      <c r="G4" s="4">
        <f t="shared" si="0"/>
        <v>1.1672100000000007</v>
      </c>
      <c r="H4" s="4">
        <v>33.023859999999999</v>
      </c>
      <c r="I4" s="4">
        <f t="shared" si="1"/>
        <v>1.1211400000000005</v>
      </c>
      <c r="J4" s="4">
        <v>32.977789999999999</v>
      </c>
      <c r="K4" s="4">
        <f t="shared" si="2"/>
        <v>4.6070000000000277E-2</v>
      </c>
      <c r="L4" s="4">
        <f t="shared" si="3"/>
        <v>3.9470189597416274</v>
      </c>
      <c r="M4" s="10">
        <v>3.5960561929999999</v>
      </c>
    </row>
    <row r="5" spans="1:13" x14ac:dyDescent="0.2">
      <c r="A5" s="1" t="s">
        <v>15</v>
      </c>
      <c r="B5" s="1">
        <v>10</v>
      </c>
      <c r="C5" s="1">
        <v>3</v>
      </c>
      <c r="D5" s="4">
        <v>25.90897</v>
      </c>
      <c r="E5" s="4">
        <v>1.00041</v>
      </c>
      <c r="F5" s="5">
        <f t="shared" si="4"/>
        <v>26.909379999999999</v>
      </c>
      <c r="G5" s="4">
        <f t="shared" si="0"/>
        <v>0.99194999999999922</v>
      </c>
      <c r="H5" s="4">
        <v>26.900919999999999</v>
      </c>
      <c r="I5" s="4">
        <f t="shared" si="1"/>
        <v>0.95077999999999818</v>
      </c>
      <c r="J5" s="4">
        <v>26.859749999999998</v>
      </c>
      <c r="K5" s="4">
        <f t="shared" si="2"/>
        <v>4.1170000000001039E-2</v>
      </c>
      <c r="L5" s="4">
        <f t="shared" si="3"/>
        <v>4.1504108069964278</v>
      </c>
      <c r="M5" s="10">
        <v>3.7122854470000002</v>
      </c>
    </row>
    <row r="6" spans="1:13" x14ac:dyDescent="0.2">
      <c r="A6" s="1" t="s">
        <v>15</v>
      </c>
      <c r="B6" s="1">
        <v>15</v>
      </c>
      <c r="C6" s="1">
        <v>4</v>
      </c>
      <c r="D6" s="4">
        <v>30.90793</v>
      </c>
      <c r="E6" s="4">
        <v>0.98917999999999995</v>
      </c>
      <c r="F6" s="5">
        <f t="shared" si="4"/>
        <v>31.897110000000001</v>
      </c>
      <c r="G6" s="4">
        <f t="shared" si="0"/>
        <v>0.97595000000000098</v>
      </c>
      <c r="H6" s="4">
        <v>31.883880000000001</v>
      </c>
      <c r="I6" s="4">
        <f t="shared" si="1"/>
        <v>0.93236999999999881</v>
      </c>
      <c r="J6" s="4">
        <v>31.840299999999999</v>
      </c>
      <c r="K6" s="4">
        <f t="shared" si="2"/>
        <v>4.3580000000002173E-2</v>
      </c>
      <c r="L6" s="4">
        <f t="shared" si="3"/>
        <v>4.4653926942980817</v>
      </c>
      <c r="M6" s="10">
        <v>3.9120052369999998</v>
      </c>
    </row>
    <row r="7" spans="1:13" x14ac:dyDescent="0.2">
      <c r="A7" s="1" t="s">
        <v>15</v>
      </c>
      <c r="B7" s="1">
        <v>20</v>
      </c>
      <c r="C7" s="1">
        <v>5</v>
      </c>
      <c r="D7" s="4">
        <v>27.145759999999999</v>
      </c>
      <c r="E7" s="4">
        <v>0.95996999999999999</v>
      </c>
      <c r="F7" s="5">
        <f t="shared" si="4"/>
        <v>28.105729999999998</v>
      </c>
      <c r="G7" s="4">
        <f t="shared" si="0"/>
        <v>0.95082999999999984</v>
      </c>
      <c r="H7" s="4">
        <v>28.096589999999999</v>
      </c>
      <c r="I7" s="4">
        <f t="shared" si="1"/>
        <v>0.90469000000000221</v>
      </c>
      <c r="J7" s="4">
        <v>28.050450000000001</v>
      </c>
      <c r="K7" s="4">
        <f t="shared" si="2"/>
        <v>4.6139999999997627E-2</v>
      </c>
      <c r="L7" s="4">
        <f t="shared" si="3"/>
        <v>4.8526024631109275</v>
      </c>
    </row>
    <row r="8" spans="1:13" x14ac:dyDescent="0.2">
      <c r="A8" s="1" t="s">
        <v>15</v>
      </c>
      <c r="B8" s="1">
        <v>25</v>
      </c>
      <c r="C8" s="1">
        <v>6</v>
      </c>
      <c r="D8" s="4">
        <v>26.340730000000001</v>
      </c>
      <c r="E8" s="4">
        <v>0.97889000000000004</v>
      </c>
      <c r="F8" s="5">
        <f t="shared" si="4"/>
        <v>27.31962</v>
      </c>
      <c r="G8" s="4">
        <f t="shared" si="0"/>
        <v>0.96875999999999962</v>
      </c>
      <c r="H8" s="4">
        <v>27.30949</v>
      </c>
      <c r="I8" s="4">
        <f t="shared" si="1"/>
        <v>0.92312000000000083</v>
      </c>
      <c r="J8" s="4">
        <v>27.263850000000001</v>
      </c>
      <c r="K8" s="4">
        <f t="shared" si="2"/>
        <v>4.5639999999998793E-2</v>
      </c>
      <c r="L8" s="4">
        <f t="shared" si="3"/>
        <v>4.7111771749451679</v>
      </c>
    </row>
    <row r="9" spans="1:13" x14ac:dyDescent="0.2">
      <c r="A9" s="1" t="s">
        <v>15</v>
      </c>
      <c r="B9" s="1">
        <v>30</v>
      </c>
      <c r="C9" s="1">
        <v>7</v>
      </c>
      <c r="D9" s="4">
        <v>29.109719999999999</v>
      </c>
      <c r="E9" s="4">
        <v>1.11273</v>
      </c>
      <c r="F9" s="5">
        <f t="shared" si="4"/>
        <v>30.222449999999998</v>
      </c>
      <c r="G9" s="4">
        <f t="shared" si="0"/>
        <v>1.1017900000000012</v>
      </c>
      <c r="H9" s="4">
        <v>30.211510000000001</v>
      </c>
      <c r="I9" s="4">
        <f t="shared" si="1"/>
        <v>1.0507600000000004</v>
      </c>
      <c r="J9" s="4">
        <v>30.16048</v>
      </c>
      <c r="K9" s="4">
        <f t="shared" si="2"/>
        <v>5.1030000000000797E-2</v>
      </c>
      <c r="L9" s="4">
        <f t="shared" si="3"/>
        <v>4.6315541074071049</v>
      </c>
    </row>
    <row r="10" spans="1:13" x14ac:dyDescent="0.2">
      <c r="A10" s="1" t="s">
        <v>15</v>
      </c>
      <c r="B10" s="1">
        <v>35</v>
      </c>
      <c r="C10" s="1">
        <v>8</v>
      </c>
      <c r="D10" s="4">
        <v>30.714379999999998</v>
      </c>
      <c r="E10" s="4">
        <v>1.0013300000000001</v>
      </c>
      <c r="F10" s="5">
        <f t="shared" si="4"/>
        <v>31.715709999999998</v>
      </c>
      <c r="G10" s="4">
        <f t="shared" si="0"/>
        <v>0.99089000000000027</v>
      </c>
      <c r="H10" s="4">
        <v>31.705269999999999</v>
      </c>
      <c r="I10" s="4">
        <f t="shared" si="1"/>
        <v>0.94413000000000125</v>
      </c>
      <c r="J10" s="4">
        <v>31.65851</v>
      </c>
      <c r="K10" s="4">
        <f t="shared" si="2"/>
        <v>4.6759999999999025E-2</v>
      </c>
      <c r="L10" s="4">
        <f t="shared" si="3"/>
        <v>4.7189899988897874</v>
      </c>
    </row>
    <row r="11" spans="1:13" x14ac:dyDescent="0.2">
      <c r="A11" s="1" t="s">
        <v>15</v>
      </c>
      <c r="B11" s="1">
        <v>40</v>
      </c>
      <c r="C11" s="1">
        <v>9</v>
      </c>
      <c r="D11" s="4">
        <v>28.13157</v>
      </c>
      <c r="E11" s="4">
        <v>0.99644999999999995</v>
      </c>
      <c r="F11" s="5">
        <f t="shared" si="4"/>
        <v>29.128019999999999</v>
      </c>
      <c r="G11" s="4">
        <f t="shared" si="0"/>
        <v>0.98666000000000054</v>
      </c>
      <c r="H11" s="4">
        <v>29.118230000000001</v>
      </c>
      <c r="I11" s="4">
        <f t="shared" si="1"/>
        <v>0.93881000000000014</v>
      </c>
      <c r="J11" s="4">
        <v>29.07038</v>
      </c>
      <c r="K11" s="4">
        <f t="shared" si="2"/>
        <v>4.7850000000000392E-2</v>
      </c>
      <c r="L11" s="4">
        <f t="shared" si="3"/>
        <v>4.8496949303711876</v>
      </c>
    </row>
    <row r="12" spans="1:13" x14ac:dyDescent="0.2">
      <c r="A12" s="1" t="s">
        <v>15</v>
      </c>
      <c r="B12" s="1">
        <v>45</v>
      </c>
      <c r="C12" s="1">
        <v>10</v>
      </c>
      <c r="D12" s="4">
        <v>26.189990000000002</v>
      </c>
      <c r="E12" s="4">
        <v>1.0072000000000001</v>
      </c>
      <c r="F12" s="5">
        <f t="shared" si="4"/>
        <v>27.197190000000003</v>
      </c>
      <c r="G12" s="4">
        <f t="shared" si="0"/>
        <v>0.99769999999999825</v>
      </c>
      <c r="H12" s="4">
        <v>27.18769</v>
      </c>
      <c r="I12" s="4">
        <f t="shared" si="1"/>
        <v>0.94752999999999687</v>
      </c>
      <c r="J12" s="4">
        <v>27.137519999999999</v>
      </c>
      <c r="K12" s="4">
        <f t="shared" si="2"/>
        <v>5.017000000000138E-2</v>
      </c>
      <c r="L12" s="4">
        <f t="shared" si="3"/>
        <v>5.0285657011127061</v>
      </c>
    </row>
    <row r="13" spans="1:13" x14ac:dyDescent="0.2">
      <c r="A13" s="1" t="s">
        <v>15</v>
      </c>
      <c r="B13" s="1">
        <v>50</v>
      </c>
      <c r="C13" s="1">
        <v>11</v>
      </c>
      <c r="D13" s="4">
        <v>30.875</v>
      </c>
      <c r="E13" s="4">
        <v>1.0535000000000001</v>
      </c>
      <c r="F13" s="5">
        <f t="shared" si="4"/>
        <v>31.9285</v>
      </c>
      <c r="G13" s="4">
        <f t="shared" si="0"/>
        <v>1.0439100000000003</v>
      </c>
      <c r="H13" s="4">
        <v>31.91891</v>
      </c>
      <c r="I13" s="4">
        <f t="shared" si="1"/>
        <v>0.99154000000000053</v>
      </c>
      <c r="J13" s="4">
        <v>31.866540000000001</v>
      </c>
      <c r="K13" s="4">
        <f t="shared" si="2"/>
        <v>5.2369999999999806E-2</v>
      </c>
      <c r="L13" s="4">
        <f t="shared" si="3"/>
        <v>5.0167160004214724</v>
      </c>
    </row>
    <row r="14" spans="1:13" x14ac:dyDescent="0.2">
      <c r="A14" s="1" t="s">
        <v>15</v>
      </c>
      <c r="B14" s="6" t="s">
        <v>16</v>
      </c>
      <c r="C14" s="1">
        <v>12</v>
      </c>
      <c r="D14" s="4">
        <v>24.954180000000001</v>
      </c>
      <c r="E14" s="4">
        <v>0.98960999999999999</v>
      </c>
      <c r="F14" s="5">
        <f t="shared" si="4"/>
        <v>25.94379</v>
      </c>
      <c r="G14" s="4">
        <f t="shared" si="0"/>
        <v>0.98016999999999754</v>
      </c>
      <c r="H14" s="4">
        <v>25.934349999999998</v>
      </c>
      <c r="I14" s="4">
        <f t="shared" si="1"/>
        <v>0.94006999999999863</v>
      </c>
      <c r="J14" s="4">
        <v>25.89425</v>
      </c>
      <c r="K14" s="4">
        <f t="shared" si="2"/>
        <v>4.0099999999998914E-2</v>
      </c>
      <c r="L14" s="4">
        <f t="shared" si="3"/>
        <v>4.0911270493892911</v>
      </c>
      <c r="M14" t="s">
        <v>17</v>
      </c>
    </row>
    <row r="15" spans="1:13" x14ac:dyDescent="0.2">
      <c r="A15" s="1"/>
      <c r="B15" s="1"/>
      <c r="C15" s="1"/>
      <c r="D15" s="4"/>
      <c r="E15" s="4"/>
      <c r="F15" s="5"/>
      <c r="G15" s="4"/>
      <c r="H15" s="4"/>
      <c r="I15" s="4"/>
      <c r="J15" s="4"/>
      <c r="K15" s="4"/>
      <c r="L15" s="4"/>
    </row>
    <row r="16" spans="1:13" x14ac:dyDescent="0.2">
      <c r="A16" s="1" t="s">
        <v>18</v>
      </c>
      <c r="B16" s="1" t="s">
        <v>19</v>
      </c>
      <c r="C16" s="1">
        <v>25</v>
      </c>
      <c r="D16" s="4">
        <v>30.92567</v>
      </c>
      <c r="E16" s="4">
        <v>0.69945999999999997</v>
      </c>
      <c r="F16" s="5">
        <f>E16+D16</f>
        <v>31.625129999999999</v>
      </c>
      <c r="G16" s="4">
        <f>H16-D16</f>
        <v>0.69443000000000055</v>
      </c>
      <c r="H16" s="4">
        <v>31.620100000000001</v>
      </c>
      <c r="I16" s="4">
        <f>J16-D16</f>
        <v>0.66347999999999985</v>
      </c>
      <c r="J16" s="4">
        <v>31.58915</v>
      </c>
      <c r="K16" s="4">
        <f>H16-J16</f>
        <v>3.0950000000000699E-2</v>
      </c>
      <c r="L16" s="4">
        <f>(K16/G16)*100</f>
        <v>4.456892703368327</v>
      </c>
    </row>
    <row r="17" spans="1:12" x14ac:dyDescent="0.2">
      <c r="A17" s="1"/>
      <c r="B17" s="1"/>
      <c r="C17" s="1"/>
      <c r="D17" s="4"/>
      <c r="E17" s="4"/>
      <c r="F17" s="5"/>
      <c r="G17" s="4"/>
      <c r="H17" s="4"/>
      <c r="I17" s="4"/>
      <c r="J17" s="4"/>
      <c r="K17" s="4"/>
      <c r="L17" s="4"/>
    </row>
    <row r="18" spans="1:12" x14ac:dyDescent="0.2">
      <c r="A18" s="1"/>
      <c r="B18" s="1"/>
      <c r="C18" s="1"/>
      <c r="D18" s="4"/>
      <c r="E18" s="4"/>
      <c r="F18" s="5"/>
      <c r="G18" s="4"/>
      <c r="H18" s="4"/>
      <c r="I18" s="4"/>
      <c r="J18" s="4"/>
      <c r="K18" s="4"/>
      <c r="L18" s="4"/>
    </row>
    <row r="19" spans="1:12" x14ac:dyDescent="0.2">
      <c r="A19" s="1"/>
      <c r="B19" s="1"/>
      <c r="C19" s="1"/>
      <c r="D19" s="4"/>
      <c r="E19" s="4"/>
      <c r="F19" s="5"/>
      <c r="G19" s="4"/>
      <c r="H19" s="4"/>
      <c r="I19" s="4"/>
      <c r="J19" s="4"/>
      <c r="K19" s="4"/>
      <c r="L19" s="4"/>
    </row>
    <row r="20" spans="1:12" x14ac:dyDescent="0.2">
      <c r="A20" s="1"/>
      <c r="B20" s="1"/>
      <c r="C20" s="1"/>
      <c r="D20" s="4"/>
      <c r="E20" s="4"/>
      <c r="F20" s="5"/>
      <c r="G20" s="4"/>
      <c r="H20" s="4"/>
      <c r="I20" s="4"/>
      <c r="J20" s="4"/>
      <c r="K20" s="4"/>
      <c r="L20" s="4"/>
    </row>
    <row r="21" spans="1:12" x14ac:dyDescent="0.2">
      <c r="A21" s="1"/>
      <c r="B21" s="1"/>
      <c r="C21" s="1"/>
      <c r="D21" s="4"/>
      <c r="E21" s="4"/>
      <c r="F21" s="5"/>
      <c r="G21" s="4"/>
      <c r="H21" s="4"/>
      <c r="I21" s="4"/>
      <c r="J21" s="4"/>
      <c r="K21" s="4"/>
      <c r="L21" s="4"/>
    </row>
  </sheetData>
  <mergeCells count="3">
    <mergeCell ref="D1:F1"/>
    <mergeCell ref="G1:H1"/>
    <mergeCell ref="I1:L1"/>
  </mergeCells>
  <phoneticPr fontId="1" type="noConversion"/>
  <pageMargins left="0.7" right="0.7" top="0.75" bottom="0.75" header="0.3" footer="0.3"/>
  <pageSetup scale="7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8"/>
  <sheetViews>
    <sheetView topLeftCell="G1" zoomScale="125" zoomScaleNormal="150" workbookViewId="0">
      <selection activeCell="C11" sqref="C11"/>
    </sheetView>
  </sheetViews>
  <sheetFormatPr baseColWidth="10" defaultColWidth="8.83203125" defaultRowHeight="16" x14ac:dyDescent="0.2"/>
  <cols>
    <col min="1" max="1" width="6.33203125" bestFit="1" customWidth="1"/>
    <col min="2" max="2" width="10.1640625" bestFit="1" customWidth="1"/>
    <col min="3" max="3" width="9.1640625" bestFit="1" customWidth="1"/>
    <col min="4" max="4" width="16.6640625" bestFit="1" customWidth="1"/>
    <col min="5" max="5" width="11.5" bestFit="1" customWidth="1"/>
    <col min="6" max="6" width="11.5" customWidth="1"/>
    <col min="7" max="7" width="20" bestFit="1" customWidth="1"/>
    <col min="8" max="8" width="17.1640625" bestFit="1" customWidth="1"/>
    <col min="9" max="9" width="25.6640625" bestFit="1" customWidth="1"/>
    <col min="10" max="10" width="17.1640625" bestFit="1" customWidth="1"/>
    <col min="11" max="11" width="25.5" bestFit="1" customWidth="1"/>
    <col min="12" max="12" width="15.6640625" bestFit="1" customWidth="1"/>
  </cols>
  <sheetData>
    <row r="1" spans="1:13" x14ac:dyDescent="0.2">
      <c r="A1" s="1"/>
      <c r="C1" s="2"/>
      <c r="D1" s="31" t="s">
        <v>0</v>
      </c>
      <c r="E1" s="32"/>
      <c r="F1" s="32"/>
      <c r="G1" s="33"/>
      <c r="H1" s="34" t="s">
        <v>1</v>
      </c>
      <c r="I1" s="35"/>
      <c r="J1" s="36" t="s">
        <v>2</v>
      </c>
      <c r="K1" s="37"/>
      <c r="L1" s="37"/>
      <c r="M1" s="37"/>
    </row>
    <row r="2" spans="1:13" x14ac:dyDescent="0.2">
      <c r="A2" s="7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/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 s="1" t="s">
        <v>20</v>
      </c>
      <c r="B3" s="1">
        <v>0</v>
      </c>
      <c r="C3" s="1">
        <v>1</v>
      </c>
      <c r="D3" s="4">
        <v>27.059239999999999</v>
      </c>
      <c r="E3" s="4">
        <v>1.0745499999999999</v>
      </c>
      <c r="F3" s="4">
        <f t="shared" ref="F3:F27" si="0">E3-H3</f>
        <v>1.1909999999998089E-2</v>
      </c>
      <c r="G3" s="4">
        <f t="shared" ref="G3:G27" si="1">E3+D3</f>
        <v>28.133789999999998</v>
      </c>
      <c r="H3" s="4">
        <f t="shared" ref="H3:H27" si="2">I3-D3</f>
        <v>1.0626400000000018</v>
      </c>
      <c r="I3" s="4">
        <v>28.121880000000001</v>
      </c>
      <c r="J3" s="4">
        <f t="shared" ref="J3:J27" si="3">K3-D3</f>
        <v>1.0131000000000014</v>
      </c>
      <c r="K3" s="4">
        <v>28.072340000000001</v>
      </c>
      <c r="L3" s="4">
        <f t="shared" ref="L3:L27" si="4">I3-K3</f>
        <v>4.9540000000000362E-2</v>
      </c>
      <c r="M3" s="4">
        <f t="shared" ref="M3:M27" si="5">(L3/H3)*100</f>
        <v>4.6619739516675711</v>
      </c>
    </row>
    <row r="4" spans="1:13" x14ac:dyDescent="0.2">
      <c r="A4" s="1" t="s">
        <v>20</v>
      </c>
      <c r="B4" s="1">
        <v>5</v>
      </c>
      <c r="C4" s="1">
        <v>2</v>
      </c>
      <c r="D4" s="4">
        <v>27.596309999999999</v>
      </c>
      <c r="E4" s="4">
        <v>1.05017</v>
      </c>
      <c r="F4" s="4">
        <f t="shared" si="0"/>
        <v>1.1580000000000812E-2</v>
      </c>
      <c r="G4" s="4">
        <f t="shared" si="1"/>
        <v>28.64648</v>
      </c>
      <c r="H4" s="4">
        <f t="shared" si="2"/>
        <v>1.0385899999999992</v>
      </c>
      <c r="I4" s="4">
        <v>28.634899999999998</v>
      </c>
      <c r="J4" s="4">
        <f t="shared" si="3"/>
        <v>0.9912700000000001</v>
      </c>
      <c r="K4" s="4">
        <v>28.587579999999999</v>
      </c>
      <c r="L4" s="4">
        <f t="shared" si="4"/>
        <v>4.7319999999999141E-2</v>
      </c>
      <c r="M4" s="4">
        <f t="shared" si="5"/>
        <v>4.5561771247555987</v>
      </c>
    </row>
    <row r="5" spans="1:13" x14ac:dyDescent="0.2">
      <c r="A5" s="1" t="s">
        <v>20</v>
      </c>
      <c r="B5" s="1">
        <v>10</v>
      </c>
      <c r="C5" s="1">
        <v>3</v>
      </c>
      <c r="D5" s="4">
        <v>25.8613</v>
      </c>
      <c r="E5" s="4">
        <v>1.06131</v>
      </c>
      <c r="F5" s="4">
        <f t="shared" si="0"/>
        <v>1.092999999999944E-2</v>
      </c>
      <c r="G5" s="4">
        <f t="shared" si="1"/>
        <v>26.922609999999999</v>
      </c>
      <c r="H5" s="4">
        <f t="shared" si="2"/>
        <v>1.0503800000000005</v>
      </c>
      <c r="I5" s="4">
        <v>26.91168</v>
      </c>
      <c r="J5" s="4">
        <f t="shared" si="3"/>
        <v>1.0066999999999986</v>
      </c>
      <c r="K5" s="4">
        <v>26.867999999999999</v>
      </c>
      <c r="L5" s="4">
        <f t="shared" si="4"/>
        <v>4.3680000000001939E-2</v>
      </c>
      <c r="M5" s="4">
        <f t="shared" si="5"/>
        <v>4.15849502084978</v>
      </c>
    </row>
    <row r="6" spans="1:13" x14ac:dyDescent="0.2">
      <c r="A6" s="1" t="s">
        <v>20</v>
      </c>
      <c r="B6" s="1">
        <v>15</v>
      </c>
      <c r="C6" s="1">
        <v>4</v>
      </c>
      <c r="D6" s="4">
        <v>25.864719999999998</v>
      </c>
      <c r="E6" s="4">
        <v>1.05217</v>
      </c>
      <c r="F6" s="4">
        <f t="shared" si="0"/>
        <v>1.0189999999997701E-2</v>
      </c>
      <c r="G6" s="4">
        <f t="shared" si="1"/>
        <v>26.916889999999999</v>
      </c>
      <c r="H6" s="4">
        <f t="shared" si="2"/>
        <v>1.0419800000000023</v>
      </c>
      <c r="I6" s="4">
        <v>26.906700000000001</v>
      </c>
      <c r="J6" s="4">
        <f t="shared" si="3"/>
        <v>0.99713000000000207</v>
      </c>
      <c r="K6" s="4">
        <v>26.86185</v>
      </c>
      <c r="L6" s="4">
        <f t="shared" si="4"/>
        <v>4.4850000000000279E-2</v>
      </c>
      <c r="M6" s="4">
        <f t="shared" si="5"/>
        <v>4.3043052649763123</v>
      </c>
    </row>
    <row r="7" spans="1:13" x14ac:dyDescent="0.2">
      <c r="A7" s="1" t="s">
        <v>20</v>
      </c>
      <c r="B7" s="1">
        <v>20</v>
      </c>
      <c r="C7" s="1">
        <v>5</v>
      </c>
      <c r="D7" s="4">
        <v>25.78199</v>
      </c>
      <c r="E7" s="4">
        <v>1.0200499999999999</v>
      </c>
      <c r="F7" s="4">
        <f t="shared" si="0"/>
        <v>1.0280000000000289E-2</v>
      </c>
      <c r="G7" s="4">
        <f t="shared" si="1"/>
        <v>26.802040000000002</v>
      </c>
      <c r="H7" s="4">
        <f t="shared" si="2"/>
        <v>1.0097699999999996</v>
      </c>
      <c r="I7" s="4">
        <v>26.79176</v>
      </c>
      <c r="J7" s="4">
        <f t="shared" si="3"/>
        <v>0.96488000000000085</v>
      </c>
      <c r="K7" s="4">
        <v>26.746870000000001</v>
      </c>
      <c r="L7" s="4">
        <f t="shared" si="4"/>
        <v>4.4889999999998764E-2</v>
      </c>
      <c r="M7" s="4">
        <f t="shared" si="5"/>
        <v>4.4455668122442518</v>
      </c>
    </row>
    <row r="8" spans="1:13" x14ac:dyDescent="0.2">
      <c r="A8" s="1" t="s">
        <v>20</v>
      </c>
      <c r="B8" s="1">
        <v>25</v>
      </c>
      <c r="C8" s="1">
        <v>6</v>
      </c>
      <c r="D8" s="4">
        <v>27.43525</v>
      </c>
      <c r="E8" s="4">
        <v>1.02573</v>
      </c>
      <c r="F8" s="4">
        <f t="shared" si="0"/>
        <v>1.0430000000000161E-2</v>
      </c>
      <c r="G8" s="4">
        <f t="shared" si="1"/>
        <v>28.460979999999999</v>
      </c>
      <c r="H8" s="4">
        <f t="shared" si="2"/>
        <v>1.0152999999999999</v>
      </c>
      <c r="I8" s="4">
        <v>28.45055</v>
      </c>
      <c r="J8" s="4">
        <f t="shared" si="3"/>
        <v>0.96831999999999852</v>
      </c>
      <c r="K8" s="4">
        <v>28.403569999999998</v>
      </c>
      <c r="L8" s="4">
        <f t="shared" si="4"/>
        <v>4.6980000000001354E-2</v>
      </c>
      <c r="M8" s="4">
        <f t="shared" si="5"/>
        <v>4.6272037821334937</v>
      </c>
    </row>
    <row r="9" spans="1:13" x14ac:dyDescent="0.2">
      <c r="A9" s="1" t="s">
        <v>20</v>
      </c>
      <c r="B9" s="1">
        <v>30</v>
      </c>
      <c r="C9" s="1">
        <v>7</v>
      </c>
      <c r="D9" s="4">
        <v>28.812930000000001</v>
      </c>
      <c r="E9" s="4">
        <v>1.04453</v>
      </c>
      <c r="F9" s="4">
        <f t="shared" si="0"/>
        <v>1.0810000000001097E-2</v>
      </c>
      <c r="G9" s="4">
        <f t="shared" si="1"/>
        <v>29.857460000000003</v>
      </c>
      <c r="H9" s="4">
        <f t="shared" si="2"/>
        <v>1.0337199999999989</v>
      </c>
      <c r="I9" s="4">
        <v>29.84665</v>
      </c>
      <c r="J9" s="4">
        <f t="shared" si="3"/>
        <v>0.98830999999999847</v>
      </c>
      <c r="K9" s="4">
        <v>29.80124</v>
      </c>
      <c r="L9" s="4">
        <f t="shared" si="4"/>
        <v>4.5410000000000394E-2</v>
      </c>
      <c r="M9" s="4">
        <f t="shared" si="5"/>
        <v>4.3928723445420852</v>
      </c>
    </row>
    <row r="10" spans="1:13" x14ac:dyDescent="0.2">
      <c r="A10" s="1" t="s">
        <v>20</v>
      </c>
      <c r="B10" s="1">
        <v>35</v>
      </c>
      <c r="C10" s="1">
        <v>8</v>
      </c>
      <c r="D10" s="4">
        <v>28.142469999999999</v>
      </c>
      <c r="E10" s="4">
        <v>1.06193</v>
      </c>
      <c r="F10" s="4">
        <f t="shared" si="0"/>
        <v>1.0839999999997962E-2</v>
      </c>
      <c r="G10" s="4">
        <f t="shared" si="1"/>
        <v>29.2044</v>
      </c>
      <c r="H10" s="4">
        <f t="shared" si="2"/>
        <v>1.0510900000000021</v>
      </c>
      <c r="I10" s="4">
        <v>29.193560000000002</v>
      </c>
      <c r="J10" s="4">
        <f t="shared" si="3"/>
        <v>1.004529999999999</v>
      </c>
      <c r="K10" s="4">
        <v>29.146999999999998</v>
      </c>
      <c r="L10" s="4">
        <f t="shared" si="4"/>
        <v>4.6560000000003043E-2</v>
      </c>
      <c r="M10" s="4">
        <f t="shared" si="5"/>
        <v>4.4296872770174724</v>
      </c>
    </row>
    <row r="11" spans="1:13" x14ac:dyDescent="0.2">
      <c r="A11" s="1" t="s">
        <v>20</v>
      </c>
      <c r="B11" s="1">
        <v>37.5</v>
      </c>
      <c r="C11" s="1">
        <v>9</v>
      </c>
      <c r="D11" s="4">
        <v>25.74766</v>
      </c>
      <c r="E11" s="4">
        <v>1.0296799999999999</v>
      </c>
      <c r="F11" s="4">
        <f t="shared" si="0"/>
        <v>9.5900000000002095E-3</v>
      </c>
      <c r="G11" s="4">
        <f t="shared" si="1"/>
        <v>26.777339999999999</v>
      </c>
      <c r="H11" s="4">
        <f t="shared" si="2"/>
        <v>1.0200899999999997</v>
      </c>
      <c r="I11" s="4">
        <v>26.767749999999999</v>
      </c>
      <c r="J11" s="4">
        <f t="shared" si="3"/>
        <v>0.97247000000000128</v>
      </c>
      <c r="K11" s="4">
        <v>26.720130000000001</v>
      </c>
      <c r="L11" s="4">
        <f t="shared" ref="L11:L13" si="6">I11-K11</f>
        <v>4.7619999999998441E-2</v>
      </c>
      <c r="M11" s="4">
        <f t="shared" ref="M11:M13" si="7">(L11/H11)*100</f>
        <v>4.6682155496082167</v>
      </c>
    </row>
    <row r="12" spans="1:13" x14ac:dyDescent="0.2">
      <c r="A12" s="1" t="s">
        <v>20</v>
      </c>
      <c r="B12" s="1">
        <v>40</v>
      </c>
      <c r="C12" s="1">
        <v>10</v>
      </c>
      <c r="D12" s="4">
        <v>24.727360000000001</v>
      </c>
      <c r="E12" s="4">
        <v>1.09273</v>
      </c>
      <c r="F12" s="4">
        <f t="shared" si="0"/>
        <v>1.2580000000000258E-2</v>
      </c>
      <c r="G12" s="4">
        <f t="shared" si="1"/>
        <v>25.82009</v>
      </c>
      <c r="H12" s="4">
        <f t="shared" si="2"/>
        <v>1.0801499999999997</v>
      </c>
      <c r="I12" s="4">
        <v>25.807510000000001</v>
      </c>
      <c r="J12" s="4">
        <f t="shared" si="3"/>
        <v>1.0277499999999975</v>
      </c>
      <c r="K12" s="4">
        <v>25.755109999999998</v>
      </c>
      <c r="L12" s="4">
        <f t="shared" si="6"/>
        <v>5.2400000000002223E-2</v>
      </c>
      <c r="M12" s="4">
        <f t="shared" si="7"/>
        <v>4.8511780771191253</v>
      </c>
    </row>
    <row r="13" spans="1:13" x14ac:dyDescent="0.2">
      <c r="A13" s="1" t="s">
        <v>20</v>
      </c>
      <c r="B13" s="1">
        <v>42.5</v>
      </c>
      <c r="C13" s="1">
        <v>11</v>
      </c>
      <c r="D13" s="4">
        <v>25.356670000000001</v>
      </c>
      <c r="E13" s="4">
        <v>1.0248999999999999</v>
      </c>
      <c r="F13" s="4">
        <f t="shared" si="0"/>
        <v>1.150000000000273E-2</v>
      </c>
      <c r="G13" s="4">
        <f t="shared" si="1"/>
        <v>26.38157</v>
      </c>
      <c r="H13" s="4">
        <f t="shared" si="2"/>
        <v>1.0133999999999972</v>
      </c>
      <c r="I13" s="4">
        <v>26.370069999999998</v>
      </c>
      <c r="J13" s="4">
        <f t="shared" si="3"/>
        <v>0.96578999999999837</v>
      </c>
      <c r="K13" s="4">
        <v>26.32246</v>
      </c>
      <c r="L13" s="4">
        <f t="shared" si="6"/>
        <v>4.760999999999882E-2</v>
      </c>
      <c r="M13" s="4">
        <f t="shared" si="7"/>
        <v>4.6980461811721881</v>
      </c>
    </row>
    <row r="14" spans="1:13" x14ac:dyDescent="0.2">
      <c r="A14" s="1" t="s">
        <v>20</v>
      </c>
      <c r="B14" s="1">
        <v>45</v>
      </c>
      <c r="C14" s="1">
        <v>12</v>
      </c>
      <c r="D14" s="4">
        <v>23.65138</v>
      </c>
      <c r="E14" s="4">
        <v>1.03746</v>
      </c>
      <c r="F14" s="4">
        <f t="shared" si="0"/>
        <v>8.6400000000004251E-3</v>
      </c>
      <c r="G14" s="4">
        <f t="shared" si="1"/>
        <v>24.688839999999999</v>
      </c>
      <c r="H14" s="4">
        <f t="shared" si="2"/>
        <v>1.0288199999999996</v>
      </c>
      <c r="I14" s="4">
        <v>24.680199999999999</v>
      </c>
      <c r="J14" s="4">
        <f t="shared" si="3"/>
        <v>0.98251000000000133</v>
      </c>
      <c r="K14" s="4">
        <v>24.633890000000001</v>
      </c>
      <c r="L14" s="4">
        <f t="shared" si="4"/>
        <v>4.6309999999998297E-2</v>
      </c>
      <c r="M14" s="4">
        <f t="shared" si="5"/>
        <v>4.5012733033959602</v>
      </c>
    </row>
    <row r="15" spans="1:13" x14ac:dyDescent="0.2">
      <c r="A15" s="1" t="s">
        <v>20</v>
      </c>
      <c r="B15" s="1">
        <v>50</v>
      </c>
      <c r="C15" s="1">
        <v>13</v>
      </c>
      <c r="D15" s="4">
        <v>23.531549999999999</v>
      </c>
      <c r="E15" s="4">
        <v>1.0080100000000001</v>
      </c>
      <c r="F15" s="4">
        <f t="shared" si="0"/>
        <v>8.9999999999981206E-3</v>
      </c>
      <c r="G15" s="4">
        <f t="shared" si="1"/>
        <v>24.539559999999998</v>
      </c>
      <c r="H15" s="4">
        <f t="shared" si="2"/>
        <v>0.99901000000000195</v>
      </c>
      <c r="I15" s="4">
        <v>24.530560000000001</v>
      </c>
      <c r="J15" s="4">
        <f t="shared" si="3"/>
        <v>0.95165000000000077</v>
      </c>
      <c r="K15" s="4">
        <v>24.4832</v>
      </c>
      <c r="L15" s="4">
        <f t="shared" si="4"/>
        <v>4.7360000000001179E-2</v>
      </c>
      <c r="M15" s="4">
        <f t="shared" si="5"/>
        <v>4.7406932863535989</v>
      </c>
    </row>
    <row r="16" spans="1:13" x14ac:dyDescent="0.2">
      <c r="A16" s="1" t="s">
        <v>20</v>
      </c>
      <c r="B16" s="1">
        <v>55</v>
      </c>
      <c r="C16" s="1">
        <v>14</v>
      </c>
      <c r="D16" s="4">
        <v>22.920020000000001</v>
      </c>
      <c r="E16" s="4">
        <v>1.0613999999999999</v>
      </c>
      <c r="F16" s="4">
        <f t="shared" si="0"/>
        <v>8.939999999999948E-3</v>
      </c>
      <c r="G16" s="4">
        <f t="shared" si="1"/>
        <v>23.98142</v>
      </c>
      <c r="H16" s="4">
        <f t="shared" si="2"/>
        <v>1.05246</v>
      </c>
      <c r="I16" s="4">
        <v>23.972480000000001</v>
      </c>
      <c r="J16" s="4">
        <f t="shared" si="3"/>
        <v>1.0027699999999982</v>
      </c>
      <c r="K16" s="4">
        <v>23.922789999999999</v>
      </c>
      <c r="L16" s="4">
        <f t="shared" si="4"/>
        <v>4.9690000000001788E-2</v>
      </c>
      <c r="M16" s="4">
        <f t="shared" si="5"/>
        <v>4.7213195750909094</v>
      </c>
    </row>
    <row r="17" spans="1:13" x14ac:dyDescent="0.2">
      <c r="A17" s="1" t="s">
        <v>20</v>
      </c>
      <c r="B17" s="1">
        <v>60</v>
      </c>
      <c r="C17" s="1">
        <v>15</v>
      </c>
      <c r="D17" s="4">
        <v>22.27251</v>
      </c>
      <c r="E17" s="4">
        <v>1.07152</v>
      </c>
      <c r="F17" s="4">
        <f t="shared" si="0"/>
        <v>9.5600000000009011E-3</v>
      </c>
      <c r="G17" s="4">
        <f t="shared" si="1"/>
        <v>23.34403</v>
      </c>
      <c r="H17" s="4">
        <f t="shared" si="2"/>
        <v>1.0619599999999991</v>
      </c>
      <c r="I17" s="4">
        <v>23.33447</v>
      </c>
      <c r="J17" s="4">
        <f t="shared" si="3"/>
        <v>1.0105900000000005</v>
      </c>
      <c r="K17" s="4">
        <v>23.283100000000001</v>
      </c>
      <c r="L17" s="4">
        <f t="shared" si="4"/>
        <v>5.1369999999998583E-2</v>
      </c>
      <c r="M17" s="4">
        <f t="shared" si="5"/>
        <v>4.8372820068551192</v>
      </c>
    </row>
    <row r="18" spans="1:13" x14ac:dyDescent="0.2">
      <c r="A18" s="1" t="s">
        <v>20</v>
      </c>
      <c r="B18" s="1">
        <v>65</v>
      </c>
      <c r="C18" s="1">
        <v>16</v>
      </c>
      <c r="D18" s="4">
        <v>22.958390000000001</v>
      </c>
      <c r="E18" s="4">
        <v>1.00864</v>
      </c>
      <c r="F18" s="4">
        <f t="shared" si="0"/>
        <v>8.7300000000001265E-3</v>
      </c>
      <c r="G18" s="4">
        <f t="shared" si="1"/>
        <v>23.967030000000001</v>
      </c>
      <c r="H18" s="4">
        <f t="shared" si="2"/>
        <v>0.99990999999999985</v>
      </c>
      <c r="I18" s="4">
        <v>23.958300000000001</v>
      </c>
      <c r="J18" s="4">
        <f t="shared" si="3"/>
        <v>0.95479999999999876</v>
      </c>
      <c r="K18" s="4">
        <v>23.91319</v>
      </c>
      <c r="L18" s="4">
        <f t="shared" si="4"/>
        <v>4.5110000000001094E-2</v>
      </c>
      <c r="M18" s="4">
        <f t="shared" si="5"/>
        <v>4.5114060265424989</v>
      </c>
    </row>
    <row r="19" spans="1:13" x14ac:dyDescent="0.2">
      <c r="A19" s="1" t="s">
        <v>20</v>
      </c>
      <c r="B19" s="1">
        <v>70</v>
      </c>
      <c r="C19" s="1">
        <v>17</v>
      </c>
      <c r="D19" s="1">
        <v>23.04776</v>
      </c>
      <c r="E19" s="4">
        <v>1.0839099999999999</v>
      </c>
      <c r="F19" s="4">
        <f t="shared" si="0"/>
        <v>1.3230000000000519E-2</v>
      </c>
      <c r="G19" s="4">
        <f t="shared" si="1"/>
        <v>24.13167</v>
      </c>
      <c r="H19" s="4">
        <f t="shared" si="2"/>
        <v>1.0706799999999994</v>
      </c>
      <c r="I19" s="1">
        <v>24.11844</v>
      </c>
      <c r="J19" s="4">
        <f t="shared" si="3"/>
        <v>1.02346</v>
      </c>
      <c r="K19" s="1">
        <v>24.07122</v>
      </c>
      <c r="L19" s="4">
        <f t="shared" si="4"/>
        <v>4.7219999999999374E-2</v>
      </c>
      <c r="M19" s="4">
        <f t="shared" si="5"/>
        <v>4.4102813165464374</v>
      </c>
    </row>
    <row r="20" spans="1:13" x14ac:dyDescent="0.2">
      <c r="A20" s="1" t="s">
        <v>20</v>
      </c>
      <c r="B20" s="1">
        <v>75</v>
      </c>
      <c r="C20" s="1">
        <v>18</v>
      </c>
      <c r="D20" s="1">
        <v>22.950659999999999</v>
      </c>
      <c r="E20" s="4">
        <v>1.1205499999999999</v>
      </c>
      <c r="F20" s="4">
        <f>E20-H20</f>
        <v>3.4359999999997948E-2</v>
      </c>
      <c r="G20" s="4">
        <f t="shared" si="1"/>
        <v>24.071210000000001</v>
      </c>
      <c r="H20" s="4">
        <f t="shared" si="2"/>
        <v>1.086190000000002</v>
      </c>
      <c r="I20" s="1">
        <v>24.036850000000001</v>
      </c>
      <c r="J20" s="4">
        <f t="shared" si="3"/>
        <v>1.0306200000000025</v>
      </c>
      <c r="K20" s="1">
        <v>23.981280000000002</v>
      </c>
      <c r="L20" s="4">
        <f t="shared" si="4"/>
        <v>5.5569999999999453E-2</v>
      </c>
      <c r="M20" s="4">
        <f t="shared" si="5"/>
        <v>5.1160478369345466</v>
      </c>
    </row>
    <row r="21" spans="1:13" x14ac:dyDescent="0.2">
      <c r="A21" s="1" t="s">
        <v>20</v>
      </c>
      <c r="B21" s="1">
        <v>80</v>
      </c>
      <c r="C21" s="1">
        <v>19</v>
      </c>
      <c r="D21" s="1">
        <v>26.473279999999999</v>
      </c>
      <c r="E21" s="4">
        <v>1.1557999999999999</v>
      </c>
      <c r="F21" s="4">
        <f>E21-H21</f>
        <v>2.7130000000000321E-2</v>
      </c>
      <c r="G21" s="4">
        <f t="shared" si="1"/>
        <v>27.629079999999998</v>
      </c>
      <c r="H21" s="4">
        <f t="shared" si="2"/>
        <v>1.1286699999999996</v>
      </c>
      <c r="I21" s="1">
        <v>27.601949999999999</v>
      </c>
      <c r="J21" s="4">
        <f t="shared" si="3"/>
        <v>1.0717500000000015</v>
      </c>
      <c r="K21" s="1">
        <v>27.545030000000001</v>
      </c>
      <c r="L21" s="4">
        <f t="shared" si="4"/>
        <v>5.6919999999998083E-2</v>
      </c>
      <c r="M21" s="4">
        <f t="shared" si="5"/>
        <v>5.0431038301716269</v>
      </c>
    </row>
    <row r="22" spans="1:13" x14ac:dyDescent="0.2">
      <c r="A22" s="1" t="s">
        <v>20</v>
      </c>
      <c r="B22" s="1">
        <v>85</v>
      </c>
      <c r="C22" s="1">
        <v>20</v>
      </c>
      <c r="D22" s="1">
        <v>29.498000000000001</v>
      </c>
      <c r="E22" s="4">
        <v>1.0620000000000001</v>
      </c>
      <c r="F22" s="4">
        <f t="shared" si="0"/>
        <v>1.0900000000001908E-2</v>
      </c>
      <c r="G22" s="4">
        <f t="shared" si="1"/>
        <v>30.560000000000002</v>
      </c>
      <c r="H22" s="4">
        <f t="shared" si="2"/>
        <v>1.0510999999999981</v>
      </c>
      <c r="I22" s="1">
        <v>30.549099999999999</v>
      </c>
      <c r="J22" s="4">
        <f t="shared" si="3"/>
        <v>1.0005099999999985</v>
      </c>
      <c r="K22" s="1">
        <v>30.49851</v>
      </c>
      <c r="L22" s="4">
        <f t="shared" si="4"/>
        <v>5.0589999999999691E-2</v>
      </c>
      <c r="M22" s="4">
        <f t="shared" si="5"/>
        <v>4.8130529921034899</v>
      </c>
    </row>
    <row r="23" spans="1:13" x14ac:dyDescent="0.2">
      <c r="A23" s="1" t="s">
        <v>20</v>
      </c>
      <c r="B23" s="1">
        <v>90</v>
      </c>
      <c r="C23" s="1">
        <v>21</v>
      </c>
      <c r="D23" s="1">
        <v>30.672999999999998</v>
      </c>
      <c r="E23" s="4">
        <v>1.032</v>
      </c>
      <c r="F23" s="4">
        <f t="shared" si="0"/>
        <v>3.9179999999998216E-2</v>
      </c>
      <c r="G23" s="4">
        <f t="shared" si="1"/>
        <v>31.704999999999998</v>
      </c>
      <c r="H23" s="4">
        <f t="shared" si="2"/>
        <v>0.99282000000000181</v>
      </c>
      <c r="I23" s="1">
        <v>31.66582</v>
      </c>
      <c r="J23" s="4">
        <f t="shared" si="3"/>
        <v>0.94813000000000258</v>
      </c>
      <c r="K23" s="1">
        <v>31.621130000000001</v>
      </c>
      <c r="L23" s="4">
        <f t="shared" si="4"/>
        <v>4.468999999999923E-2</v>
      </c>
      <c r="M23" s="4">
        <f t="shared" si="5"/>
        <v>4.5013194738219564</v>
      </c>
    </row>
    <row r="24" spans="1:13" x14ac:dyDescent="0.2">
      <c r="A24" s="1" t="s">
        <v>20</v>
      </c>
      <c r="B24" s="1">
        <v>95</v>
      </c>
      <c r="C24" s="1">
        <v>22</v>
      </c>
      <c r="D24" s="1">
        <v>31.664999999999999</v>
      </c>
      <c r="E24" s="4">
        <v>1.0669999999999999</v>
      </c>
      <c r="F24" s="4">
        <f t="shared" si="0"/>
        <v>1.339999999999697E-2</v>
      </c>
      <c r="G24" s="4">
        <f t="shared" si="1"/>
        <v>32.731999999999999</v>
      </c>
      <c r="H24" s="4">
        <f t="shared" si="2"/>
        <v>1.053600000000003</v>
      </c>
      <c r="I24" s="1">
        <v>32.718600000000002</v>
      </c>
      <c r="J24" s="4">
        <f t="shared" si="3"/>
        <v>1.0053800000000024</v>
      </c>
      <c r="K24" s="1">
        <v>32.670380000000002</v>
      </c>
      <c r="L24" s="4">
        <f t="shared" si="4"/>
        <v>4.8220000000000596E-2</v>
      </c>
      <c r="M24" s="4">
        <f t="shared" si="5"/>
        <v>4.5766894457099898</v>
      </c>
    </row>
    <row r="25" spans="1:13" x14ac:dyDescent="0.2">
      <c r="A25" s="1" t="s">
        <v>20</v>
      </c>
      <c r="B25" s="1">
        <v>100</v>
      </c>
      <c r="C25" s="1">
        <v>23</v>
      </c>
      <c r="D25" s="1">
        <v>29.564</v>
      </c>
      <c r="E25" s="9">
        <v>1.042</v>
      </c>
      <c r="F25" s="4">
        <f t="shared" si="0"/>
        <v>1.0280000000000067E-2</v>
      </c>
      <c r="G25" s="4">
        <f t="shared" si="1"/>
        <v>30.606000000000002</v>
      </c>
      <c r="H25" s="4">
        <f t="shared" si="2"/>
        <v>1.03172</v>
      </c>
      <c r="I25" s="1">
        <v>30.59572</v>
      </c>
      <c r="J25" s="4">
        <f t="shared" si="3"/>
        <v>0.98565999999999931</v>
      </c>
      <c r="K25" s="1">
        <v>30.549659999999999</v>
      </c>
      <c r="L25" s="4">
        <f t="shared" si="4"/>
        <v>4.6060000000000656E-2</v>
      </c>
      <c r="M25" s="4">
        <f t="shared" si="5"/>
        <v>4.4643895630598083</v>
      </c>
    </row>
    <row r="26" spans="1:13" x14ac:dyDescent="0.2">
      <c r="A26" s="1" t="s">
        <v>20</v>
      </c>
      <c r="B26" s="1">
        <v>105</v>
      </c>
      <c r="C26" s="1">
        <v>24</v>
      </c>
      <c r="D26" s="1">
        <v>29.48</v>
      </c>
      <c r="E26" s="4">
        <v>1.115</v>
      </c>
      <c r="F26" s="4">
        <f t="shared" si="0"/>
        <v>8.6999999999990418E-3</v>
      </c>
      <c r="G26" s="4">
        <f t="shared" si="1"/>
        <v>30.594999999999999</v>
      </c>
      <c r="H26" s="4">
        <f t="shared" si="2"/>
        <v>1.1063000000000009</v>
      </c>
      <c r="I26" s="1">
        <v>30.586300000000001</v>
      </c>
      <c r="J26" s="4">
        <f t="shared" si="3"/>
        <v>1.0559699999999985</v>
      </c>
      <c r="K26" s="1">
        <v>30.535969999999999</v>
      </c>
      <c r="L26" s="4">
        <f t="shared" si="4"/>
        <v>5.0330000000002428E-2</v>
      </c>
      <c r="M26" s="4">
        <f t="shared" si="5"/>
        <v>4.5493988972252</v>
      </c>
    </row>
    <row r="27" spans="1:13" x14ac:dyDescent="0.2">
      <c r="A27" s="1" t="s">
        <v>20</v>
      </c>
      <c r="B27" s="1">
        <v>107</v>
      </c>
      <c r="C27" s="1">
        <v>25</v>
      </c>
      <c r="D27" s="1">
        <v>29.991</v>
      </c>
      <c r="E27" s="4">
        <v>1.099</v>
      </c>
      <c r="F27" s="4">
        <f t="shared" si="0"/>
        <v>1.0739999999998195E-2</v>
      </c>
      <c r="G27" s="4">
        <f t="shared" si="1"/>
        <v>31.09</v>
      </c>
      <c r="H27" s="4">
        <f t="shared" si="2"/>
        <v>1.0882600000000018</v>
      </c>
      <c r="I27" s="1">
        <v>31.079260000000001</v>
      </c>
      <c r="J27" s="4">
        <f t="shared" si="3"/>
        <v>1.0380199999999995</v>
      </c>
      <c r="K27" s="1">
        <v>31.029019999999999</v>
      </c>
      <c r="L27" s="4">
        <f t="shared" si="4"/>
        <v>5.0240000000002283E-2</v>
      </c>
      <c r="M27" s="4">
        <f t="shared" si="5"/>
        <v>4.6165438406265231</v>
      </c>
    </row>
    <row r="28" spans="1:13" x14ac:dyDescent="0.2">
      <c r="C28" s="8"/>
    </row>
  </sheetData>
  <mergeCells count="3">
    <mergeCell ref="D1:G1"/>
    <mergeCell ref="H1:I1"/>
    <mergeCell ref="J1:M1"/>
  </mergeCells>
  <phoneticPr fontId="1" type="noConversion"/>
  <conditionalFormatting sqref="F3:F27">
    <cfRule type="cellIs" dxfId="0" priority="1" operator="greaterThan">
      <formula>0.015</formula>
    </cfRule>
  </conditionalFormatting>
  <pageMargins left="0.7" right="0.7" top="0.75" bottom="0.75" header="0.3" footer="0.3"/>
  <pageSetup scale="58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7"/>
  <sheetViews>
    <sheetView topLeftCell="F11" zoomScale="120" zoomScaleNormal="120" workbookViewId="0">
      <selection activeCell="A3" sqref="A3:A27"/>
    </sheetView>
  </sheetViews>
  <sheetFormatPr baseColWidth="10" defaultColWidth="11" defaultRowHeight="16" x14ac:dyDescent="0.2"/>
  <cols>
    <col min="7" max="7" width="17.1640625" bestFit="1" customWidth="1"/>
    <col min="8" max="8" width="17.1640625" customWidth="1"/>
    <col min="9" max="9" width="25.6640625" bestFit="1" customWidth="1"/>
    <col min="10" max="10" width="25.6640625" customWidth="1"/>
    <col min="12" max="12" width="25.5" bestFit="1" customWidth="1"/>
    <col min="13" max="13" width="15.6640625" bestFit="1" customWidth="1"/>
  </cols>
  <sheetData>
    <row r="1" spans="1:14" x14ac:dyDescent="0.2">
      <c r="A1" s="11"/>
      <c r="B1" s="10"/>
      <c r="C1" s="12"/>
      <c r="D1" s="38" t="s">
        <v>0</v>
      </c>
      <c r="E1" s="39"/>
      <c r="F1" s="40"/>
      <c r="G1" s="43" t="s">
        <v>1</v>
      </c>
      <c r="H1" s="44"/>
      <c r="I1" s="45"/>
      <c r="J1" s="22"/>
      <c r="K1" s="41" t="s">
        <v>2</v>
      </c>
      <c r="L1" s="42"/>
      <c r="M1" s="42"/>
      <c r="N1" s="42"/>
    </row>
    <row r="2" spans="1:14" x14ac:dyDescent="0.2">
      <c r="A2" s="13" t="s">
        <v>3</v>
      </c>
      <c r="B2" s="14" t="s">
        <v>4</v>
      </c>
      <c r="C2" s="15" t="s">
        <v>5</v>
      </c>
      <c r="D2" s="15" t="s">
        <v>6</v>
      </c>
      <c r="E2" s="15" t="s">
        <v>7</v>
      </c>
      <c r="F2" s="15" t="s">
        <v>8</v>
      </c>
      <c r="G2" s="15" t="s">
        <v>9</v>
      </c>
      <c r="H2" s="15"/>
      <c r="I2" s="15" t="s">
        <v>10</v>
      </c>
      <c r="J2" s="15" t="s">
        <v>23</v>
      </c>
      <c r="K2" s="14" t="s">
        <v>11</v>
      </c>
      <c r="L2" s="14" t="s">
        <v>12</v>
      </c>
      <c r="M2" s="14" t="s">
        <v>13</v>
      </c>
      <c r="N2" s="14" t="s">
        <v>14</v>
      </c>
    </row>
    <row r="3" spans="1:14" x14ac:dyDescent="0.2">
      <c r="A3" s="13" t="s">
        <v>24</v>
      </c>
      <c r="B3" s="15">
        <v>0</v>
      </c>
      <c r="C3" s="15">
        <v>1</v>
      </c>
      <c r="D3" s="16">
        <v>26.388739999999999</v>
      </c>
      <c r="E3" s="16">
        <v>1.0806199999999999</v>
      </c>
      <c r="F3" s="16">
        <f>D3+E3</f>
        <v>27.469359999999998</v>
      </c>
      <c r="G3" s="16">
        <f>I3-D3</f>
        <v>1.0725900000000017</v>
      </c>
      <c r="H3" s="16">
        <f>E3-G3</f>
        <v>8.0299999999982052E-3</v>
      </c>
      <c r="I3" s="16">
        <v>27.46133</v>
      </c>
      <c r="J3" s="16">
        <v>27.462109999999999</v>
      </c>
      <c r="K3" s="16">
        <f>L3-D3</f>
        <v>1.0172900000000027</v>
      </c>
      <c r="L3" s="16">
        <v>27.406030000000001</v>
      </c>
      <c r="M3" s="16">
        <f t="shared" ref="M3:M27" si="0">G3-K3</f>
        <v>5.5299999999999017E-2</v>
      </c>
      <c r="N3" s="4">
        <f t="shared" ref="N3:N27" si="1">(M3/G3)*100</f>
        <v>5.155744506288416</v>
      </c>
    </row>
    <row r="4" spans="1:14" x14ac:dyDescent="0.2">
      <c r="A4" s="13" t="s">
        <v>24</v>
      </c>
      <c r="B4" s="15">
        <v>5</v>
      </c>
      <c r="C4" s="15">
        <v>2</v>
      </c>
      <c r="D4" s="16">
        <v>26.315059999999999</v>
      </c>
      <c r="E4" s="16">
        <v>1.0294700000000001</v>
      </c>
      <c r="F4" s="16">
        <f t="shared" ref="F4:F26" si="2">D4+E4</f>
        <v>27.344529999999999</v>
      </c>
      <c r="G4" s="16">
        <f t="shared" ref="G4:G26" si="3">I4-D4</f>
        <v>1.020500000000002</v>
      </c>
      <c r="H4" s="16">
        <f t="shared" ref="H4:H27" si="4">E4-G4</f>
        <v>8.9699999999981461E-3</v>
      </c>
      <c r="I4" s="16">
        <v>27.335560000000001</v>
      </c>
      <c r="J4" s="16">
        <v>27.337029999999999</v>
      </c>
      <c r="K4" s="16">
        <f t="shared" ref="K4:K25" si="5">L4-D4</f>
        <v>0.9702900000000021</v>
      </c>
      <c r="L4" s="16">
        <v>27.285350000000001</v>
      </c>
      <c r="M4" s="16">
        <f t="shared" si="0"/>
        <v>5.0209999999999866E-2</v>
      </c>
      <c r="N4" s="4">
        <f t="shared" si="1"/>
        <v>4.9201371876530882</v>
      </c>
    </row>
    <row r="5" spans="1:14" x14ac:dyDescent="0.2">
      <c r="A5" s="13" t="s">
        <v>24</v>
      </c>
      <c r="B5" s="15">
        <v>10</v>
      </c>
      <c r="C5" s="15">
        <v>3</v>
      </c>
      <c r="D5" s="16">
        <v>26.565519999999999</v>
      </c>
      <c r="E5" s="16">
        <v>0.99890000000000001</v>
      </c>
      <c r="F5" s="16">
        <f t="shared" si="2"/>
        <v>27.564419999999998</v>
      </c>
      <c r="G5" s="16">
        <f t="shared" si="3"/>
        <v>0.9910199999999989</v>
      </c>
      <c r="H5" s="16">
        <f t="shared" si="4"/>
        <v>7.8800000000011083E-3</v>
      </c>
      <c r="I5" s="16">
        <v>27.556539999999998</v>
      </c>
      <c r="J5" s="16"/>
      <c r="K5" s="16">
        <f>L5-D5</f>
        <v>0.94439000000000206</v>
      </c>
      <c r="L5" s="16">
        <v>27.509910000000001</v>
      </c>
      <c r="M5" s="16">
        <f t="shared" si="0"/>
        <v>4.6629999999996841E-2</v>
      </c>
      <c r="N5" s="4">
        <f t="shared" si="1"/>
        <v>4.7052531734976988</v>
      </c>
    </row>
    <row r="6" spans="1:14" x14ac:dyDescent="0.2">
      <c r="A6" s="13" t="s">
        <v>24</v>
      </c>
      <c r="B6" s="15">
        <v>16</v>
      </c>
      <c r="C6" s="15">
        <v>4</v>
      </c>
      <c r="D6" s="16">
        <v>25.864889999999999</v>
      </c>
      <c r="E6" s="16">
        <v>1.0804</v>
      </c>
      <c r="F6" s="16">
        <f t="shared" si="2"/>
        <v>26.94529</v>
      </c>
      <c r="G6" s="16">
        <f t="shared" si="3"/>
        <v>1.0714900000000007</v>
      </c>
      <c r="H6" s="16">
        <f t="shared" si="4"/>
        <v>8.9099999999993074E-3</v>
      </c>
      <c r="I6" s="16">
        <v>26.93638</v>
      </c>
      <c r="J6" s="16"/>
      <c r="K6" s="16">
        <f t="shared" si="5"/>
        <v>1.0196400000000025</v>
      </c>
      <c r="L6" s="16">
        <v>26.884530000000002</v>
      </c>
      <c r="M6" s="16">
        <f t="shared" si="0"/>
        <v>5.1849999999998175E-2</v>
      </c>
      <c r="N6" s="4">
        <f t="shared" si="1"/>
        <v>4.8390558941285633</v>
      </c>
    </row>
    <row r="7" spans="1:14" x14ac:dyDescent="0.2">
      <c r="A7" s="13" t="s">
        <v>24</v>
      </c>
      <c r="B7" s="15">
        <v>20</v>
      </c>
      <c r="C7" s="15">
        <v>5</v>
      </c>
      <c r="D7" s="16">
        <v>26.600200000000001</v>
      </c>
      <c r="E7" s="16">
        <v>1.0071600000000001</v>
      </c>
      <c r="F7" s="16">
        <f t="shared" si="2"/>
        <v>27.60736</v>
      </c>
      <c r="G7" s="16">
        <f t="shared" si="3"/>
        <v>0.99801000000000073</v>
      </c>
      <c r="H7" s="16">
        <f t="shared" si="4"/>
        <v>9.1499999999993253E-3</v>
      </c>
      <c r="I7" s="16">
        <v>27.598210000000002</v>
      </c>
      <c r="J7" s="16"/>
      <c r="K7" s="16">
        <f t="shared" si="5"/>
        <v>0.94812999999999903</v>
      </c>
      <c r="L7" s="16">
        <v>27.54833</v>
      </c>
      <c r="M7" s="16">
        <f t="shared" si="0"/>
        <v>4.9880000000001701E-2</v>
      </c>
      <c r="N7" s="4">
        <f t="shared" si="1"/>
        <v>4.9979459123657737</v>
      </c>
    </row>
    <row r="8" spans="1:14" s="21" customFormat="1" x14ac:dyDescent="0.2">
      <c r="A8" s="13" t="s">
        <v>24</v>
      </c>
      <c r="B8" s="18">
        <v>21</v>
      </c>
      <c r="C8" s="18">
        <v>6</v>
      </c>
      <c r="D8" s="19">
        <v>25.568300000000001</v>
      </c>
      <c r="E8" s="19">
        <v>1.0157099999999999</v>
      </c>
      <c r="F8" s="19">
        <f t="shared" si="2"/>
        <v>26.584009999999999</v>
      </c>
      <c r="G8" s="19">
        <f t="shared" si="3"/>
        <v>1.0073699999999981</v>
      </c>
      <c r="H8" s="16">
        <f t="shared" si="4"/>
        <v>8.3400000000017904E-3</v>
      </c>
      <c r="I8" s="19">
        <v>26.575669999999999</v>
      </c>
      <c r="J8" s="19"/>
      <c r="K8" s="19">
        <f t="shared" si="5"/>
        <v>0.95791999999999788</v>
      </c>
      <c r="L8" s="19">
        <v>26.526219999999999</v>
      </c>
      <c r="M8" s="19">
        <f t="shared" si="0"/>
        <v>4.9450000000000216E-2</v>
      </c>
      <c r="N8" s="20">
        <f t="shared" si="1"/>
        <v>4.9088219819927437</v>
      </c>
    </row>
    <row r="9" spans="1:14" x14ac:dyDescent="0.2">
      <c r="A9" s="13" t="s">
        <v>24</v>
      </c>
      <c r="B9" s="15">
        <v>25</v>
      </c>
      <c r="C9" s="15">
        <v>7</v>
      </c>
      <c r="D9" s="16">
        <v>27.770040000000002</v>
      </c>
      <c r="E9" s="16">
        <v>1.02861</v>
      </c>
      <c r="F9" s="16">
        <f t="shared" si="2"/>
        <v>28.798650000000002</v>
      </c>
      <c r="G9" s="16">
        <f t="shared" si="3"/>
        <v>1.019409999999997</v>
      </c>
      <c r="H9" s="16">
        <f t="shared" si="4"/>
        <v>9.2000000000029836E-3</v>
      </c>
      <c r="I9" s="16">
        <v>28.789449999999999</v>
      </c>
      <c r="J9" s="16"/>
      <c r="K9" s="16">
        <f t="shared" si="5"/>
        <v>0.96826999999999686</v>
      </c>
      <c r="L9" s="16">
        <v>28.738309999999998</v>
      </c>
      <c r="M9" s="16">
        <f t="shared" si="0"/>
        <v>5.1140000000000185E-2</v>
      </c>
      <c r="N9" s="4">
        <f t="shared" si="1"/>
        <v>5.0166272647904506</v>
      </c>
    </row>
    <row r="10" spans="1:14" x14ac:dyDescent="0.2">
      <c r="A10" s="13" t="s">
        <v>24</v>
      </c>
      <c r="B10" s="15">
        <v>30</v>
      </c>
      <c r="C10" s="15">
        <v>8</v>
      </c>
      <c r="D10" s="16">
        <v>27.52844</v>
      </c>
      <c r="E10" s="16">
        <v>1.12154</v>
      </c>
      <c r="F10" s="16">
        <f t="shared" si="2"/>
        <v>28.649979999999999</v>
      </c>
      <c r="G10" s="16">
        <f t="shared" si="3"/>
        <v>1.1113199999999992</v>
      </c>
      <c r="H10" s="16">
        <f t="shared" si="4"/>
        <v>1.0220000000000784E-2</v>
      </c>
      <c r="I10" s="16">
        <v>28.639759999999999</v>
      </c>
      <c r="J10" s="16"/>
      <c r="K10" s="16">
        <f t="shared" si="5"/>
        <v>1.0550299999999986</v>
      </c>
      <c r="L10" s="16">
        <v>28.583469999999998</v>
      </c>
      <c r="M10" s="16">
        <f t="shared" si="0"/>
        <v>5.6290000000000617E-2</v>
      </c>
      <c r="N10" s="4">
        <f t="shared" si="1"/>
        <v>5.0651477522226411</v>
      </c>
    </row>
    <row r="11" spans="1:14" x14ac:dyDescent="0.2">
      <c r="A11" s="13" t="s">
        <v>24</v>
      </c>
      <c r="B11" s="15">
        <v>35</v>
      </c>
      <c r="C11" s="15">
        <v>9</v>
      </c>
      <c r="D11" s="16">
        <v>25.622070000000001</v>
      </c>
      <c r="E11" s="16">
        <v>1.0521100000000001</v>
      </c>
      <c r="F11" s="16">
        <f t="shared" si="2"/>
        <v>26.67418</v>
      </c>
      <c r="G11" s="16">
        <f t="shared" si="3"/>
        <v>1.0436499999999995</v>
      </c>
      <c r="H11" s="16">
        <f t="shared" si="4"/>
        <v>8.4600000000005782E-3</v>
      </c>
      <c r="I11" s="16">
        <v>26.66572</v>
      </c>
      <c r="J11" s="16"/>
      <c r="K11" s="16">
        <f t="shared" si="5"/>
        <v>0.99157999999999902</v>
      </c>
      <c r="L11" s="16">
        <v>26.61365</v>
      </c>
      <c r="M11" s="16">
        <f t="shared" si="0"/>
        <v>5.2070000000000505E-2</v>
      </c>
      <c r="N11" s="4">
        <f t="shared" si="1"/>
        <v>4.9892205241221221</v>
      </c>
    </row>
    <row r="12" spans="1:14" x14ac:dyDescent="0.2">
      <c r="A12" s="13" t="s">
        <v>24</v>
      </c>
      <c r="B12" s="15">
        <v>40</v>
      </c>
      <c r="C12" s="15">
        <v>10</v>
      </c>
      <c r="D12" s="16">
        <v>25.490570000000002</v>
      </c>
      <c r="E12" s="16">
        <v>1.0305299999999999</v>
      </c>
      <c r="F12" s="16">
        <f t="shared" si="2"/>
        <v>26.521100000000001</v>
      </c>
      <c r="G12" s="16">
        <f t="shared" si="3"/>
        <v>1.0216499999999975</v>
      </c>
      <c r="H12" s="16">
        <f t="shared" si="4"/>
        <v>8.8800000000024415E-3</v>
      </c>
      <c r="I12" s="16">
        <v>26.512219999999999</v>
      </c>
      <c r="J12" s="16"/>
      <c r="K12" s="16">
        <f t="shared" si="5"/>
        <v>0.9706399999999995</v>
      </c>
      <c r="L12" s="16">
        <v>26.461210000000001</v>
      </c>
      <c r="M12" s="16">
        <f t="shared" si="0"/>
        <v>5.1009999999998001E-2</v>
      </c>
      <c r="N12" s="4">
        <f t="shared" si="1"/>
        <v>4.9929036362744705</v>
      </c>
    </row>
    <row r="13" spans="1:14" x14ac:dyDescent="0.2">
      <c r="A13" s="13" t="s">
        <v>24</v>
      </c>
      <c r="B13" s="15">
        <v>45</v>
      </c>
      <c r="C13" s="15">
        <v>11</v>
      </c>
      <c r="D13" s="16">
        <v>26.952110000000001</v>
      </c>
      <c r="E13" s="16">
        <v>1.0886400000000001</v>
      </c>
      <c r="F13" s="16">
        <f t="shared" si="2"/>
        <v>28.040750000000003</v>
      </c>
      <c r="G13" s="16">
        <f t="shared" si="3"/>
        <v>1.0792499999999983</v>
      </c>
      <c r="H13" s="16">
        <f t="shared" si="4"/>
        <v>9.3900000000017858E-3</v>
      </c>
      <c r="I13" s="16">
        <v>28.031359999999999</v>
      </c>
      <c r="J13" s="16"/>
      <c r="K13" s="16">
        <f t="shared" si="5"/>
        <v>1.0260499999999979</v>
      </c>
      <c r="L13" s="16">
        <v>27.978159999999999</v>
      </c>
      <c r="M13" s="16">
        <f t="shared" si="0"/>
        <v>5.3200000000000358E-2</v>
      </c>
      <c r="N13" s="4">
        <f t="shared" si="1"/>
        <v>4.9293490850127819</v>
      </c>
    </row>
    <row r="14" spans="1:14" x14ac:dyDescent="0.2">
      <c r="A14" s="13" t="s">
        <v>24</v>
      </c>
      <c r="B14" s="15">
        <v>50</v>
      </c>
      <c r="C14" s="15">
        <v>12</v>
      </c>
      <c r="D14" s="16">
        <v>24.062110000000001</v>
      </c>
      <c r="E14" s="16">
        <v>1.0982799999999999</v>
      </c>
      <c r="F14" s="16">
        <f t="shared" si="2"/>
        <v>25.16039</v>
      </c>
      <c r="G14" s="16">
        <f>I14-D14</f>
        <v>1.0899099999999997</v>
      </c>
      <c r="H14" s="16">
        <f t="shared" si="4"/>
        <v>8.3700000000002106E-3</v>
      </c>
      <c r="I14" s="16">
        <v>25.15202</v>
      </c>
      <c r="J14" s="16"/>
      <c r="K14" s="16">
        <f t="shared" si="5"/>
        <v>1.0345100000000009</v>
      </c>
      <c r="L14" s="16">
        <v>25.096620000000001</v>
      </c>
      <c r="M14" s="16">
        <f t="shared" si="0"/>
        <v>5.5399999999998784E-2</v>
      </c>
      <c r="N14" s="4">
        <f t="shared" si="1"/>
        <v>5.0829885036378046</v>
      </c>
    </row>
    <row r="15" spans="1:14" x14ac:dyDescent="0.2">
      <c r="A15" s="13" t="s">
        <v>24</v>
      </c>
      <c r="B15" s="15">
        <v>55</v>
      </c>
      <c r="C15" s="15">
        <v>13</v>
      </c>
      <c r="D15" s="16">
        <v>24.860499999999998</v>
      </c>
      <c r="E15" s="16">
        <v>1.1632199999999999</v>
      </c>
      <c r="F15" s="16">
        <f t="shared" si="2"/>
        <v>26.023719999999997</v>
      </c>
      <c r="G15" s="16">
        <f>I15-D15</f>
        <v>1.151410000000002</v>
      </c>
      <c r="H15" s="16">
        <f t="shared" si="4"/>
        <v>1.1809999999997878E-2</v>
      </c>
      <c r="I15" s="23">
        <v>26.01191</v>
      </c>
      <c r="J15" s="16"/>
      <c r="K15" s="16">
        <f t="shared" si="5"/>
        <v>1.0938500000000033</v>
      </c>
      <c r="L15" s="16">
        <v>25.954350000000002</v>
      </c>
      <c r="M15" s="16">
        <f t="shared" si="0"/>
        <v>5.7559999999998723E-2</v>
      </c>
      <c r="N15" s="4">
        <f t="shared" si="1"/>
        <v>4.9990880746214312</v>
      </c>
    </row>
    <row r="16" spans="1:14" x14ac:dyDescent="0.2">
      <c r="A16" s="13" t="s">
        <v>24</v>
      </c>
      <c r="B16" s="15">
        <v>60</v>
      </c>
      <c r="C16" s="15">
        <v>14</v>
      </c>
      <c r="D16" s="16">
        <v>22.267410000000002</v>
      </c>
      <c r="E16" s="16">
        <v>1.0544199999999999</v>
      </c>
      <c r="F16" s="16">
        <f t="shared" si="2"/>
        <v>23.321830000000002</v>
      </c>
      <c r="G16" s="16">
        <f t="shared" si="3"/>
        <v>1.044319999999999</v>
      </c>
      <c r="H16" s="16">
        <f t="shared" si="4"/>
        <v>1.0100000000000886E-2</v>
      </c>
      <c r="I16" s="16">
        <v>23.311730000000001</v>
      </c>
      <c r="J16" s="16"/>
      <c r="K16" s="16">
        <f t="shared" si="5"/>
        <v>0.99187999999999832</v>
      </c>
      <c r="L16" s="16">
        <v>23.25929</v>
      </c>
      <c r="M16" s="16">
        <f t="shared" si="0"/>
        <v>5.2440000000000708E-2</v>
      </c>
      <c r="N16" s="4">
        <f t="shared" si="1"/>
        <v>5.0214493641796345</v>
      </c>
    </row>
    <row r="17" spans="1:14" x14ac:dyDescent="0.2">
      <c r="A17" s="13" t="s">
        <v>24</v>
      </c>
      <c r="B17" s="15">
        <v>65</v>
      </c>
      <c r="C17" s="15">
        <v>15</v>
      </c>
      <c r="D17" s="16">
        <v>23.47972</v>
      </c>
      <c r="E17" s="16">
        <v>1.0498099999999999</v>
      </c>
      <c r="F17" s="16">
        <f t="shared" si="2"/>
        <v>24.529530000000001</v>
      </c>
      <c r="G17" s="16">
        <f t="shared" si="3"/>
        <v>1.0416999999999987</v>
      </c>
      <c r="H17" s="16">
        <f t="shared" si="4"/>
        <v>8.1100000000011718E-3</v>
      </c>
      <c r="I17" s="16">
        <v>24.521419999999999</v>
      </c>
      <c r="J17" s="16"/>
      <c r="K17" s="16">
        <f t="shared" si="5"/>
        <v>0.98864000000000019</v>
      </c>
      <c r="L17" s="16">
        <v>24.468360000000001</v>
      </c>
      <c r="M17" s="16">
        <f t="shared" si="0"/>
        <v>5.3059999999998553E-2</v>
      </c>
      <c r="N17" s="4">
        <f t="shared" si="1"/>
        <v>5.0935970048957104</v>
      </c>
    </row>
    <row r="18" spans="1:14" x14ac:dyDescent="0.2">
      <c r="A18" s="13" t="s">
        <v>24</v>
      </c>
      <c r="B18" s="15">
        <v>70</v>
      </c>
      <c r="C18" s="15">
        <v>16</v>
      </c>
      <c r="D18" s="15">
        <v>22.262180000000001</v>
      </c>
      <c r="E18" s="16">
        <v>1.05626</v>
      </c>
      <c r="F18" s="16">
        <f t="shared" si="2"/>
        <v>23.318440000000002</v>
      </c>
      <c r="G18" s="16">
        <f t="shared" si="3"/>
        <v>1.0472199999999994</v>
      </c>
      <c r="H18" s="16">
        <f t="shared" si="4"/>
        <v>9.0400000000006031E-3</v>
      </c>
      <c r="I18" s="15">
        <v>23.3094</v>
      </c>
      <c r="J18" s="15">
        <v>23.309840000000001</v>
      </c>
      <c r="K18" s="16">
        <f t="shared" si="5"/>
        <v>0.99690000000000012</v>
      </c>
      <c r="L18" s="15">
        <v>23.259080000000001</v>
      </c>
      <c r="M18" s="16">
        <f t="shared" si="0"/>
        <v>5.0319999999999254E-2</v>
      </c>
      <c r="N18" s="4">
        <f t="shared" si="1"/>
        <v>4.8051030347013315</v>
      </c>
    </row>
    <row r="19" spans="1:14" x14ac:dyDescent="0.2">
      <c r="A19" s="13" t="s">
        <v>24</v>
      </c>
      <c r="B19" s="15">
        <v>75</v>
      </c>
      <c r="C19" s="15">
        <v>17</v>
      </c>
      <c r="D19" s="15">
        <v>23.592469999999999</v>
      </c>
      <c r="E19" s="17">
        <v>1.0222899999999999</v>
      </c>
      <c r="F19" s="16">
        <f t="shared" si="2"/>
        <v>24.614759999999997</v>
      </c>
      <c r="G19" s="16">
        <f t="shared" si="3"/>
        <v>1.0132600000000025</v>
      </c>
      <c r="H19" s="16">
        <f t="shared" si="4"/>
        <v>9.029999999997429E-3</v>
      </c>
      <c r="I19" s="15">
        <v>24.605730000000001</v>
      </c>
      <c r="J19" s="15"/>
      <c r="K19" s="16">
        <f t="shared" si="5"/>
        <v>0.96270000000000167</v>
      </c>
      <c r="L19" s="15">
        <v>24.55517</v>
      </c>
      <c r="M19" s="16">
        <f t="shared" si="0"/>
        <v>5.0560000000000827E-2</v>
      </c>
      <c r="N19" s="4">
        <f t="shared" si="1"/>
        <v>4.9898347906757099</v>
      </c>
    </row>
    <row r="20" spans="1:14" x14ac:dyDescent="0.2">
      <c r="A20" s="13" t="s">
        <v>24</v>
      </c>
      <c r="B20" s="15">
        <v>80</v>
      </c>
      <c r="C20" s="15">
        <v>18</v>
      </c>
      <c r="D20" s="15">
        <v>20.92812</v>
      </c>
      <c r="E20" s="17">
        <v>1.07121</v>
      </c>
      <c r="F20" s="16">
        <f t="shared" si="2"/>
        <v>21.99933</v>
      </c>
      <c r="G20" s="16">
        <f t="shared" si="3"/>
        <v>1.0625299999999989</v>
      </c>
      <c r="H20" s="16">
        <f t="shared" si="4"/>
        <v>8.6800000000011313E-3</v>
      </c>
      <c r="I20" s="15">
        <v>21.990649999999999</v>
      </c>
      <c r="J20" s="15"/>
      <c r="K20" s="16">
        <f t="shared" si="5"/>
        <v>1.0104299999999995</v>
      </c>
      <c r="L20" s="15">
        <v>21.938549999999999</v>
      </c>
      <c r="M20" s="16">
        <f t="shared" si="0"/>
        <v>5.2099999999999369E-2</v>
      </c>
      <c r="N20" s="4">
        <f t="shared" si="1"/>
        <v>4.9033909630786354</v>
      </c>
    </row>
    <row r="21" spans="1:14" x14ac:dyDescent="0.2">
      <c r="A21" s="13" t="s">
        <v>24</v>
      </c>
      <c r="B21" s="15">
        <v>85</v>
      </c>
      <c r="C21" s="15">
        <v>19</v>
      </c>
      <c r="D21" s="15">
        <v>27.93516</v>
      </c>
      <c r="E21" s="17">
        <v>1.04525</v>
      </c>
      <c r="F21" s="16">
        <f t="shared" si="2"/>
        <v>28.980409999999999</v>
      </c>
      <c r="G21" s="16">
        <f t="shared" si="3"/>
        <v>1.0363100000000003</v>
      </c>
      <c r="H21" s="16">
        <f t="shared" si="4"/>
        <v>8.9399999999997259E-3</v>
      </c>
      <c r="I21" s="15">
        <v>28.97147</v>
      </c>
      <c r="J21" s="15"/>
      <c r="K21" s="16">
        <f t="shared" si="5"/>
        <v>0.98367000000000004</v>
      </c>
      <c r="L21" s="15">
        <v>28.91883</v>
      </c>
      <c r="M21" s="16">
        <f t="shared" si="0"/>
        <v>5.2640000000000242E-2</v>
      </c>
      <c r="N21" s="4">
        <f t="shared" si="1"/>
        <v>5.0795611351815797</v>
      </c>
    </row>
    <row r="22" spans="1:14" x14ac:dyDescent="0.2">
      <c r="A22" s="13" t="s">
        <v>24</v>
      </c>
      <c r="B22" s="15">
        <v>90</v>
      </c>
      <c r="C22" s="15">
        <v>20</v>
      </c>
      <c r="D22" s="15">
        <v>28.95842</v>
      </c>
      <c r="E22" s="17">
        <v>1.0521799999999999</v>
      </c>
      <c r="F22" s="16">
        <f t="shared" si="2"/>
        <v>30.0106</v>
      </c>
      <c r="G22" s="16">
        <f t="shared" si="3"/>
        <v>1.0433099999999982</v>
      </c>
      <c r="H22" s="16">
        <f t="shared" si="4"/>
        <v>8.8700000000017099E-3</v>
      </c>
      <c r="I22" s="15">
        <v>30.001729999999998</v>
      </c>
      <c r="J22" s="15"/>
      <c r="K22" s="16">
        <f>L22-D22</f>
        <v>0.9900500000000001</v>
      </c>
      <c r="L22" s="15">
        <v>29.94847</v>
      </c>
      <c r="M22" s="16">
        <f t="shared" si="0"/>
        <v>5.3259999999998087E-2</v>
      </c>
      <c r="N22" s="4">
        <f t="shared" si="1"/>
        <v>5.1049064995062041</v>
      </c>
    </row>
    <row r="23" spans="1:14" x14ac:dyDescent="0.2">
      <c r="A23" s="13" t="s">
        <v>24</v>
      </c>
      <c r="B23" s="15">
        <v>95</v>
      </c>
      <c r="C23" s="15">
        <v>21</v>
      </c>
      <c r="D23" s="15">
        <v>29.00245</v>
      </c>
      <c r="E23" s="17">
        <v>1.0407999999999999</v>
      </c>
      <c r="F23" s="16">
        <f t="shared" si="2"/>
        <v>30.04325</v>
      </c>
      <c r="G23" s="16">
        <f t="shared" si="3"/>
        <v>1.0324500000000008</v>
      </c>
      <c r="H23" s="16">
        <f t="shared" si="4"/>
        <v>8.3499999999991914E-3</v>
      </c>
      <c r="I23" s="15">
        <v>30.0349</v>
      </c>
      <c r="J23" s="15"/>
      <c r="K23" s="16">
        <f>L23-D23</f>
        <v>0.98156000000000176</v>
      </c>
      <c r="L23" s="15">
        <v>29.984010000000001</v>
      </c>
      <c r="M23" s="16">
        <f t="shared" si="0"/>
        <v>5.0889999999998992E-2</v>
      </c>
      <c r="N23" s="4">
        <f t="shared" si="1"/>
        <v>4.929052254346356</v>
      </c>
    </row>
    <row r="24" spans="1:14" x14ac:dyDescent="0.2">
      <c r="A24" s="13" t="s">
        <v>24</v>
      </c>
      <c r="B24" s="15">
        <v>100</v>
      </c>
      <c r="C24" s="15">
        <v>22</v>
      </c>
      <c r="D24" s="15">
        <v>31.533069999999999</v>
      </c>
      <c r="E24" s="17">
        <v>1.08528</v>
      </c>
      <c r="F24" s="16">
        <f t="shared" si="2"/>
        <v>32.61835</v>
      </c>
      <c r="G24" s="16">
        <f t="shared" si="3"/>
        <v>1.0753200000000014</v>
      </c>
      <c r="H24" s="16">
        <f t="shared" si="4"/>
        <v>9.9599999999986366E-3</v>
      </c>
      <c r="I24" s="15">
        <v>32.60839</v>
      </c>
      <c r="J24" s="15"/>
      <c r="K24" s="16">
        <f t="shared" si="5"/>
        <v>1.026959999999999</v>
      </c>
      <c r="L24" s="15">
        <v>32.560029999999998</v>
      </c>
      <c r="M24" s="16">
        <f t="shared" si="0"/>
        <v>4.8360000000002401E-2</v>
      </c>
      <c r="N24" s="4">
        <f t="shared" si="1"/>
        <v>4.4972659301419426</v>
      </c>
    </row>
    <row r="25" spans="1:14" x14ac:dyDescent="0.2">
      <c r="A25" s="13" t="s">
        <v>24</v>
      </c>
      <c r="B25" s="15">
        <v>105</v>
      </c>
      <c r="C25" s="15">
        <v>23</v>
      </c>
      <c r="D25" s="15">
        <v>29.58541</v>
      </c>
      <c r="E25" s="16">
        <v>1.0450699999999999</v>
      </c>
      <c r="F25" s="16">
        <f t="shared" si="2"/>
        <v>30.630479999999999</v>
      </c>
      <c r="G25" s="16">
        <f t="shared" si="3"/>
        <v>1.0361000000000011</v>
      </c>
      <c r="H25" s="16">
        <f t="shared" si="4"/>
        <v>8.9699999999988123E-3</v>
      </c>
      <c r="I25" s="15">
        <v>30.621510000000001</v>
      </c>
      <c r="J25" s="15"/>
      <c r="K25" s="16">
        <f t="shared" si="5"/>
        <v>0.99075000000000202</v>
      </c>
      <c r="L25" s="24">
        <v>30.576160000000002</v>
      </c>
      <c r="M25" s="16">
        <f t="shared" si="0"/>
        <v>4.5349999999999113E-2</v>
      </c>
      <c r="N25" s="4">
        <f t="shared" si="1"/>
        <v>4.3769906379692181</v>
      </c>
    </row>
    <row r="26" spans="1:14" x14ac:dyDescent="0.2">
      <c r="A26" s="13" t="s">
        <v>24</v>
      </c>
      <c r="B26" s="15">
        <v>110</v>
      </c>
      <c r="C26" s="15">
        <v>24</v>
      </c>
      <c r="D26" s="15">
        <v>31.147310000000001</v>
      </c>
      <c r="E26" s="16">
        <v>1.1266499999999999</v>
      </c>
      <c r="F26" s="16">
        <f t="shared" si="2"/>
        <v>32.273960000000002</v>
      </c>
      <c r="G26" s="16">
        <f t="shared" si="3"/>
        <v>1.1170599999999986</v>
      </c>
      <c r="H26" s="16">
        <f t="shared" si="4"/>
        <v>9.5900000000013197E-3</v>
      </c>
      <c r="I26" s="15">
        <v>32.26437</v>
      </c>
      <c r="J26" s="15"/>
      <c r="K26" s="16">
        <f>L26-D26</f>
        <v>1.0701999999999963</v>
      </c>
      <c r="L26" s="15">
        <v>32.217509999999997</v>
      </c>
      <c r="M26" s="16">
        <f t="shared" si="0"/>
        <v>4.6860000000002344E-2</v>
      </c>
      <c r="N26" s="4">
        <f t="shared" si="1"/>
        <v>4.1949402896892201</v>
      </c>
    </row>
    <row r="27" spans="1:14" s="21" customFormat="1" x14ac:dyDescent="0.2">
      <c r="A27" s="13" t="s">
        <v>24</v>
      </c>
      <c r="B27" s="18" t="s">
        <v>22</v>
      </c>
      <c r="C27" s="18">
        <v>25</v>
      </c>
      <c r="D27" s="21">
        <v>30.764610000000001</v>
      </c>
      <c r="E27" s="16">
        <v>1.10165</v>
      </c>
      <c r="F27" s="16">
        <f t="shared" ref="F27" si="6">D27+E27</f>
        <v>31.86626</v>
      </c>
      <c r="G27" s="16">
        <f t="shared" ref="G27" si="7">I27-D27</f>
        <v>1.0939099999999975</v>
      </c>
      <c r="H27" s="16">
        <f t="shared" si="4"/>
        <v>7.7400000000025226E-3</v>
      </c>
      <c r="I27" s="15">
        <v>31.858519999999999</v>
      </c>
      <c r="J27" s="15"/>
      <c r="K27" s="16">
        <f>L27-D27</f>
        <v>1.0435999999999979</v>
      </c>
      <c r="L27" s="21">
        <v>31.808209999999999</v>
      </c>
      <c r="M27" s="16">
        <f t="shared" si="0"/>
        <v>5.0309999999999633E-2</v>
      </c>
      <c r="N27" s="4">
        <f t="shared" si="1"/>
        <v>4.5990986461408845</v>
      </c>
    </row>
  </sheetData>
  <mergeCells count="3">
    <mergeCell ref="D1:F1"/>
    <mergeCell ref="K1:N1"/>
    <mergeCell ref="G1:I1"/>
  </mergeCells>
  <phoneticPr fontId="1" type="noConversion"/>
  <pageMargins left="0.7" right="0.7" top="0.75" bottom="0.75" header="0.3" footer="0.3"/>
  <pageSetup scale="53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27"/>
  <sheetViews>
    <sheetView workbookViewId="0">
      <selection activeCell="A3" sqref="A3:A27"/>
    </sheetView>
  </sheetViews>
  <sheetFormatPr baseColWidth="10" defaultColWidth="11" defaultRowHeight="16" x14ac:dyDescent="0.2"/>
  <cols>
    <col min="7" max="7" width="17.1640625" bestFit="1" customWidth="1"/>
    <col min="8" max="8" width="25.6640625" bestFit="1" customWidth="1"/>
    <col min="11" max="11" width="25.5" bestFit="1" customWidth="1"/>
    <col min="12" max="12" width="15.6640625" bestFit="1" customWidth="1"/>
  </cols>
  <sheetData>
    <row r="1" spans="1:14" x14ac:dyDescent="0.2">
      <c r="A1" s="11"/>
      <c r="B1" s="10"/>
      <c r="C1" s="12"/>
      <c r="D1" s="38" t="s">
        <v>0</v>
      </c>
      <c r="E1" s="39"/>
      <c r="F1" s="40"/>
      <c r="G1" s="43" t="s">
        <v>1</v>
      </c>
      <c r="H1" s="45"/>
      <c r="I1" s="41" t="s">
        <v>2</v>
      </c>
      <c r="J1" s="42"/>
      <c r="K1" s="42"/>
      <c r="L1" s="42"/>
      <c r="M1" s="42"/>
    </row>
    <row r="2" spans="1:14" x14ac:dyDescent="0.2">
      <c r="A2" s="13" t="s">
        <v>3</v>
      </c>
      <c r="B2" s="14" t="s">
        <v>4</v>
      </c>
      <c r="C2" s="15" t="s">
        <v>5</v>
      </c>
      <c r="D2" s="15" t="s">
        <v>6</v>
      </c>
      <c r="E2" s="15" t="s">
        <v>7</v>
      </c>
      <c r="F2" s="15" t="s">
        <v>8</v>
      </c>
      <c r="G2" s="15" t="s">
        <v>9</v>
      </c>
      <c r="H2" s="15" t="s">
        <v>10</v>
      </c>
      <c r="I2" s="14" t="s">
        <v>11</v>
      </c>
      <c r="J2" s="14"/>
      <c r="K2" s="14" t="s">
        <v>12</v>
      </c>
      <c r="L2" s="14" t="s">
        <v>13</v>
      </c>
      <c r="M2" s="14" t="s">
        <v>14</v>
      </c>
    </row>
    <row r="3" spans="1:14" x14ac:dyDescent="0.2">
      <c r="A3" s="13" t="s">
        <v>27</v>
      </c>
      <c r="B3" s="15">
        <v>0</v>
      </c>
      <c r="C3" s="15">
        <v>1</v>
      </c>
      <c r="D3" s="16">
        <v>29.41255</v>
      </c>
      <c r="E3" s="16">
        <v>1.1006199999999999</v>
      </c>
      <c r="F3" s="16">
        <f>D3+E3</f>
        <v>30.513169999999999</v>
      </c>
      <c r="G3" s="16">
        <f t="shared" ref="G3:G27" si="0">H3-D3</f>
        <v>1.0937799999999989</v>
      </c>
      <c r="H3" s="16">
        <v>30.506329999999998</v>
      </c>
      <c r="I3" s="16">
        <f t="shared" ref="I3:I27" si="1">K3-D3</f>
        <v>0.95590999999999937</v>
      </c>
      <c r="J3" s="16" t="str">
        <f>IF(I3&gt;G3,"FLAG","")</f>
        <v/>
      </c>
      <c r="K3" s="16">
        <v>30.368459999999999</v>
      </c>
      <c r="L3" s="16">
        <f t="shared" ref="L3:L27" si="2">G3-I3</f>
        <v>0.13786999999999949</v>
      </c>
      <c r="M3" s="4">
        <f t="shared" ref="M3:M27" si="3">(L3/G3)*100</f>
        <v>12.604911408144201</v>
      </c>
      <c r="N3" t="s">
        <v>26</v>
      </c>
    </row>
    <row r="4" spans="1:14" x14ac:dyDescent="0.2">
      <c r="A4" s="13" t="s">
        <v>27</v>
      </c>
      <c r="B4" s="15">
        <v>5</v>
      </c>
      <c r="C4" s="15">
        <v>2</v>
      </c>
      <c r="D4" s="16">
        <v>30.980340000000002</v>
      </c>
      <c r="E4" s="16">
        <v>1.0406599999999999</v>
      </c>
      <c r="F4" s="16">
        <f t="shared" ref="F4:F26" si="4">D4+E4</f>
        <v>32.021000000000001</v>
      </c>
      <c r="G4" s="16">
        <f t="shared" si="0"/>
        <v>1.0342099999999981</v>
      </c>
      <c r="H4" s="16">
        <v>32.01455</v>
      </c>
      <c r="I4" s="16">
        <f t="shared" si="1"/>
        <v>0.98282999999999987</v>
      </c>
      <c r="J4" s="16" t="str">
        <f t="shared" ref="J4:J27" si="5">IF(I4&gt;G4,"FLAG","")</f>
        <v/>
      </c>
      <c r="K4" s="16">
        <v>31.963170000000002</v>
      </c>
      <c r="L4" s="16">
        <f t="shared" si="2"/>
        <v>5.1379999999998205E-2</v>
      </c>
      <c r="M4" s="4">
        <f t="shared" si="3"/>
        <v>4.9680432407343096</v>
      </c>
    </row>
    <row r="5" spans="1:14" x14ac:dyDescent="0.2">
      <c r="A5" s="13" t="s">
        <v>27</v>
      </c>
      <c r="B5" s="15">
        <v>10</v>
      </c>
      <c r="C5" s="15">
        <v>3</v>
      </c>
      <c r="D5" s="16">
        <v>28.373940000000001</v>
      </c>
      <c r="E5" s="16">
        <v>1.0518099999999999</v>
      </c>
      <c r="F5" s="16">
        <f t="shared" si="4"/>
        <v>29.425750000000001</v>
      </c>
      <c r="G5" s="16">
        <f t="shared" si="0"/>
        <v>1.0458299999999987</v>
      </c>
      <c r="H5" s="16">
        <v>29.41977</v>
      </c>
      <c r="I5" s="16">
        <f t="shared" si="1"/>
        <v>0.99495999999999896</v>
      </c>
      <c r="J5" s="16" t="str">
        <f t="shared" si="5"/>
        <v/>
      </c>
      <c r="K5" s="16">
        <v>29.3689</v>
      </c>
      <c r="L5" s="16">
        <f t="shared" si="2"/>
        <v>5.0869999999999749E-2</v>
      </c>
      <c r="M5" s="4">
        <f t="shared" si="3"/>
        <v>4.86407924806133</v>
      </c>
    </row>
    <row r="6" spans="1:14" x14ac:dyDescent="0.2">
      <c r="A6" s="13" t="s">
        <v>27</v>
      </c>
      <c r="B6" s="15">
        <v>15</v>
      </c>
      <c r="C6" s="15">
        <v>4</v>
      </c>
      <c r="D6" s="16">
        <v>29.231449999999999</v>
      </c>
      <c r="E6" s="16">
        <v>1.0879799999999999</v>
      </c>
      <c r="F6" s="16">
        <f t="shared" si="4"/>
        <v>30.319429999999997</v>
      </c>
      <c r="G6" s="16">
        <f t="shared" si="0"/>
        <v>1.0812200000000018</v>
      </c>
      <c r="H6" s="16">
        <v>30.312670000000001</v>
      </c>
      <c r="I6" s="16">
        <f t="shared" si="1"/>
        <v>1.0312400000000004</v>
      </c>
      <c r="J6" s="16" t="str">
        <f t="shared" si="5"/>
        <v/>
      </c>
      <c r="K6" s="16">
        <v>30.262689999999999</v>
      </c>
      <c r="L6" s="16">
        <f t="shared" si="2"/>
        <v>4.9980000000001468E-2</v>
      </c>
      <c r="M6" s="4">
        <f t="shared" si="3"/>
        <v>4.622556001553928</v>
      </c>
    </row>
    <row r="7" spans="1:14" x14ac:dyDescent="0.2">
      <c r="A7" s="13" t="s">
        <v>27</v>
      </c>
      <c r="B7" s="15">
        <v>20</v>
      </c>
      <c r="C7" s="15">
        <v>5</v>
      </c>
      <c r="D7" s="16">
        <v>29.033090000000001</v>
      </c>
      <c r="E7" s="16">
        <v>1.11287</v>
      </c>
      <c r="F7" s="16">
        <f t="shared" si="4"/>
        <v>30.145960000000002</v>
      </c>
      <c r="G7" s="16">
        <f t="shared" si="0"/>
        <v>1.105599999999999</v>
      </c>
      <c r="H7" s="16">
        <v>30.13869</v>
      </c>
      <c r="I7" s="16">
        <f t="shared" si="1"/>
        <v>1.0501499999999986</v>
      </c>
      <c r="J7" s="16" t="str">
        <f t="shared" si="5"/>
        <v/>
      </c>
      <c r="K7" s="16">
        <v>30.08324</v>
      </c>
      <c r="L7" s="16">
        <f t="shared" si="2"/>
        <v>5.5450000000000443E-2</v>
      </c>
      <c r="M7" s="4">
        <f t="shared" si="3"/>
        <v>5.0153762662807972</v>
      </c>
    </row>
    <row r="8" spans="1:14" x14ac:dyDescent="0.2">
      <c r="A8" s="13" t="s">
        <v>27</v>
      </c>
      <c r="B8" s="15">
        <v>25</v>
      </c>
      <c r="C8" s="15">
        <v>6</v>
      </c>
      <c r="D8" s="16">
        <v>28.95243</v>
      </c>
      <c r="E8" s="16">
        <f>29.98762-D8</f>
        <v>1.0351900000000001</v>
      </c>
      <c r="F8" s="16">
        <f t="shared" si="4"/>
        <v>29.98762</v>
      </c>
      <c r="G8" s="16">
        <f t="shared" si="0"/>
        <v>1.0274600000000014</v>
      </c>
      <c r="H8" s="16">
        <v>29.979890000000001</v>
      </c>
      <c r="I8" s="16">
        <f t="shared" si="1"/>
        <v>0.976189999999999</v>
      </c>
      <c r="J8" s="16" t="str">
        <f t="shared" si="5"/>
        <v/>
      </c>
      <c r="K8" s="16">
        <v>29.928619999999999</v>
      </c>
      <c r="L8" s="16">
        <f t="shared" si="2"/>
        <v>5.1270000000002369E-2</v>
      </c>
      <c r="M8" s="4">
        <f t="shared" si="3"/>
        <v>4.9899752788431959</v>
      </c>
    </row>
    <row r="9" spans="1:14" x14ac:dyDescent="0.2">
      <c r="A9" s="13" t="s">
        <v>27</v>
      </c>
      <c r="B9" s="15">
        <v>30</v>
      </c>
      <c r="C9" s="15">
        <v>7</v>
      </c>
      <c r="D9" s="16">
        <v>29.49418</v>
      </c>
      <c r="E9" s="16">
        <v>1.1008599999999999</v>
      </c>
      <c r="F9" s="16">
        <f t="shared" si="4"/>
        <v>30.595040000000001</v>
      </c>
      <c r="G9" s="16">
        <f t="shared" si="0"/>
        <v>1.0933400000000013</v>
      </c>
      <c r="H9" s="16">
        <v>30.587520000000001</v>
      </c>
      <c r="I9" s="16">
        <f t="shared" si="1"/>
        <v>1.0382500000000014</v>
      </c>
      <c r="J9" s="16" t="str">
        <f t="shared" si="5"/>
        <v/>
      </c>
      <c r="K9" s="16">
        <v>30.532430000000002</v>
      </c>
      <c r="L9" s="16">
        <f t="shared" si="2"/>
        <v>5.5089999999999861E-2</v>
      </c>
      <c r="M9" s="4">
        <f t="shared" si="3"/>
        <v>5.0386887884829781</v>
      </c>
    </row>
    <row r="10" spans="1:14" x14ac:dyDescent="0.2">
      <c r="A10" s="13" t="s">
        <v>27</v>
      </c>
      <c r="B10" s="15">
        <v>35</v>
      </c>
      <c r="C10" s="15">
        <v>8</v>
      </c>
      <c r="D10" s="16">
        <v>23.30226</v>
      </c>
      <c r="E10" s="16">
        <v>1.0168299999999999</v>
      </c>
      <c r="F10" s="16">
        <f t="shared" si="4"/>
        <v>24.319089999999999</v>
      </c>
      <c r="G10" s="16">
        <f t="shared" si="0"/>
        <v>1.0095600000000005</v>
      </c>
      <c r="H10" s="16">
        <v>24.311820000000001</v>
      </c>
      <c r="I10" s="16">
        <f t="shared" si="1"/>
        <v>0.96172999999999931</v>
      </c>
      <c r="J10" s="16" t="str">
        <f t="shared" si="5"/>
        <v/>
      </c>
      <c r="K10" s="16">
        <v>24.26399</v>
      </c>
      <c r="L10" s="16">
        <f t="shared" si="2"/>
        <v>4.7830000000001149E-2</v>
      </c>
      <c r="M10" s="4">
        <f t="shared" si="3"/>
        <v>4.7377075161457594</v>
      </c>
    </row>
    <row r="11" spans="1:14" x14ac:dyDescent="0.2">
      <c r="A11" s="13" t="s">
        <v>27</v>
      </c>
      <c r="B11" s="15">
        <v>40</v>
      </c>
      <c r="C11" s="15">
        <v>9</v>
      </c>
      <c r="D11" s="16">
        <v>22.46808</v>
      </c>
      <c r="E11" s="16">
        <v>1.0116400000000001</v>
      </c>
      <c r="F11" s="16">
        <f t="shared" si="4"/>
        <v>23.47972</v>
      </c>
      <c r="G11" s="16">
        <f t="shared" si="0"/>
        <v>1.0047700000000006</v>
      </c>
      <c r="H11" s="16">
        <v>23.472850000000001</v>
      </c>
      <c r="I11" s="16">
        <f t="shared" si="1"/>
        <v>0.9545199999999987</v>
      </c>
      <c r="J11" s="16" t="str">
        <f t="shared" si="5"/>
        <v/>
      </c>
      <c r="K11" s="16">
        <v>23.422599999999999</v>
      </c>
      <c r="L11" s="16">
        <f t="shared" si="2"/>
        <v>5.0250000000001904E-2</v>
      </c>
      <c r="M11" s="4">
        <f t="shared" si="3"/>
        <v>5.0011445405418025</v>
      </c>
    </row>
    <row r="12" spans="1:14" x14ac:dyDescent="0.2">
      <c r="A12" s="13" t="s">
        <v>27</v>
      </c>
      <c r="B12" s="15">
        <v>45</v>
      </c>
      <c r="C12" s="15">
        <v>10</v>
      </c>
      <c r="D12" s="16">
        <v>23.63841</v>
      </c>
      <c r="E12" s="16">
        <v>1.1471899999999999</v>
      </c>
      <c r="F12" s="16">
        <f t="shared" si="4"/>
        <v>24.785599999999999</v>
      </c>
      <c r="G12" s="16">
        <f t="shared" si="0"/>
        <v>1.1389800000000001</v>
      </c>
      <c r="H12" s="16">
        <v>24.77739</v>
      </c>
      <c r="I12" s="16">
        <f t="shared" si="1"/>
        <v>1.0832699999999988</v>
      </c>
      <c r="J12" s="16" t="str">
        <f t="shared" si="5"/>
        <v/>
      </c>
      <c r="K12" s="16">
        <v>24.721679999999999</v>
      </c>
      <c r="L12" s="16">
        <f t="shared" si="2"/>
        <v>5.5710000000001259E-2</v>
      </c>
      <c r="M12" s="4">
        <f t="shared" si="3"/>
        <v>4.8912184586209815</v>
      </c>
    </row>
    <row r="13" spans="1:14" x14ac:dyDescent="0.2">
      <c r="A13" s="13" t="s">
        <v>27</v>
      </c>
      <c r="B13" s="15">
        <v>50</v>
      </c>
      <c r="C13" s="15">
        <v>11</v>
      </c>
      <c r="D13" s="16">
        <v>23.268809999999998</v>
      </c>
      <c r="E13" s="16">
        <v>1.02538</v>
      </c>
      <c r="F13" s="16">
        <f t="shared" si="4"/>
        <v>24.294189999999997</v>
      </c>
      <c r="G13" s="16">
        <f t="shared" si="0"/>
        <v>1.0175260000000002</v>
      </c>
      <c r="H13" s="16">
        <v>24.286335999999999</v>
      </c>
      <c r="I13" s="16">
        <f t="shared" si="1"/>
        <v>0.96374000000000137</v>
      </c>
      <c r="J13" s="16" t="str">
        <f t="shared" si="5"/>
        <v/>
      </c>
      <c r="K13" s="16">
        <v>24.23255</v>
      </c>
      <c r="L13" s="16">
        <f t="shared" si="2"/>
        <v>5.3785999999998779E-2</v>
      </c>
      <c r="M13" s="4">
        <f t="shared" si="3"/>
        <v>5.2859582949230557</v>
      </c>
    </row>
    <row r="14" spans="1:14" x14ac:dyDescent="0.2">
      <c r="A14" s="13" t="s">
        <v>27</v>
      </c>
      <c r="B14" s="15">
        <v>55</v>
      </c>
      <c r="C14" s="15">
        <v>12</v>
      </c>
      <c r="D14" s="16">
        <v>23.504380000000001</v>
      </c>
      <c r="E14" s="16">
        <v>1.0123899999999999</v>
      </c>
      <c r="F14" s="16">
        <f t="shared" si="4"/>
        <v>24.516770000000001</v>
      </c>
      <c r="G14" s="16">
        <f t="shared" si="0"/>
        <v>1.0039400000000001</v>
      </c>
      <c r="H14" s="16">
        <v>24.508320000000001</v>
      </c>
      <c r="I14" s="16">
        <f t="shared" si="1"/>
        <v>0.95586999999999733</v>
      </c>
      <c r="J14" s="16" t="str">
        <f t="shared" si="5"/>
        <v/>
      </c>
      <c r="K14" s="16">
        <v>24.460249999999998</v>
      </c>
      <c r="L14" s="16">
        <f t="shared" si="2"/>
        <v>4.8070000000002722E-2</v>
      </c>
      <c r="M14" s="4">
        <f t="shared" si="3"/>
        <v>4.7881347490888615</v>
      </c>
    </row>
    <row r="15" spans="1:14" x14ac:dyDescent="0.2">
      <c r="A15" s="13" t="s">
        <v>27</v>
      </c>
      <c r="B15" s="15">
        <v>60</v>
      </c>
      <c r="C15" s="15">
        <v>13</v>
      </c>
      <c r="D15" s="16">
        <v>23.241589999999999</v>
      </c>
      <c r="E15" s="16">
        <v>1.0443899999999999</v>
      </c>
      <c r="F15" s="16">
        <f t="shared" si="4"/>
        <v>24.285979999999999</v>
      </c>
      <c r="G15" s="16">
        <f t="shared" si="0"/>
        <v>1.0359900000000017</v>
      </c>
      <c r="H15" s="16">
        <v>24.27758</v>
      </c>
      <c r="I15" s="16">
        <f t="shared" si="1"/>
        <v>0.98289000000000115</v>
      </c>
      <c r="J15" s="16" t="str">
        <f t="shared" si="5"/>
        <v/>
      </c>
      <c r="K15" s="16">
        <v>24.22448</v>
      </c>
      <c r="L15" s="16">
        <f t="shared" si="2"/>
        <v>5.3100000000000591E-2</v>
      </c>
      <c r="M15" s="4">
        <f t="shared" si="3"/>
        <v>5.1255320997307408</v>
      </c>
    </row>
    <row r="16" spans="1:14" x14ac:dyDescent="0.2">
      <c r="A16" s="13" t="s">
        <v>27</v>
      </c>
      <c r="B16" s="15">
        <v>65</v>
      </c>
      <c r="C16" s="15">
        <v>14</v>
      </c>
      <c r="D16" s="16">
        <v>22.903639999999999</v>
      </c>
      <c r="E16" s="16">
        <v>1.03271</v>
      </c>
      <c r="F16" s="16">
        <f t="shared" si="4"/>
        <v>23.936350000000001</v>
      </c>
      <c r="G16" s="16">
        <f t="shared" si="0"/>
        <v>1.024799999999999</v>
      </c>
      <c r="H16" s="16">
        <v>23.928439999999998</v>
      </c>
      <c r="I16" s="16">
        <f t="shared" si="1"/>
        <v>0.97546000000000177</v>
      </c>
      <c r="J16" s="16" t="str">
        <f t="shared" si="5"/>
        <v/>
      </c>
      <c r="K16" s="16">
        <v>23.879100000000001</v>
      </c>
      <c r="L16" s="16">
        <f t="shared" si="2"/>
        <v>4.9339999999997275E-2</v>
      </c>
      <c r="M16" s="4">
        <f t="shared" si="3"/>
        <v>4.8145979703354138</v>
      </c>
    </row>
    <row r="17" spans="1:13" x14ac:dyDescent="0.2">
      <c r="A17" s="13" t="s">
        <v>27</v>
      </c>
      <c r="B17" s="15">
        <v>70</v>
      </c>
      <c r="C17" s="15">
        <v>15</v>
      </c>
      <c r="D17" s="16">
        <v>27.119119999999999</v>
      </c>
      <c r="E17" s="16">
        <v>1.0580499999999999</v>
      </c>
      <c r="F17" s="16">
        <f t="shared" si="4"/>
        <v>28.17717</v>
      </c>
      <c r="G17" s="16">
        <f t="shared" si="0"/>
        <v>1.05002</v>
      </c>
      <c r="H17" s="16">
        <v>28.169139999999999</v>
      </c>
      <c r="I17" s="16">
        <f t="shared" si="1"/>
        <v>0.99890000000000256</v>
      </c>
      <c r="J17" s="16" t="str">
        <f t="shared" si="5"/>
        <v/>
      </c>
      <c r="K17" s="16">
        <v>28.118020000000001</v>
      </c>
      <c r="L17" s="16">
        <f t="shared" si="2"/>
        <v>5.111999999999739E-2</v>
      </c>
      <c r="M17" s="4">
        <f t="shared" si="3"/>
        <v>4.8684786956436445</v>
      </c>
    </row>
    <row r="18" spans="1:13" x14ac:dyDescent="0.2">
      <c r="A18" s="13" t="s">
        <v>27</v>
      </c>
      <c r="B18" s="15">
        <v>75</v>
      </c>
      <c r="C18" s="15">
        <v>16</v>
      </c>
      <c r="D18" s="15">
        <v>26.651730000000001</v>
      </c>
      <c r="E18" s="16">
        <f>27.79854-D18</f>
        <v>1.1468099999999986</v>
      </c>
      <c r="F18" s="16">
        <f t="shared" si="4"/>
        <v>27.798539999999999</v>
      </c>
      <c r="G18" s="16">
        <f t="shared" si="0"/>
        <v>1.1368299999999998</v>
      </c>
      <c r="H18" s="15">
        <v>27.78856</v>
      </c>
      <c r="I18" s="16">
        <f t="shared" si="1"/>
        <v>1.0806199999999997</v>
      </c>
      <c r="J18" s="16" t="str">
        <f t="shared" si="5"/>
        <v/>
      </c>
      <c r="K18" s="15">
        <v>27.73235</v>
      </c>
      <c r="L18" s="16">
        <f t="shared" si="2"/>
        <v>5.6210000000000093E-2</v>
      </c>
      <c r="M18" s="4">
        <f t="shared" si="3"/>
        <v>4.9444507973927587</v>
      </c>
    </row>
    <row r="19" spans="1:13" x14ac:dyDescent="0.2">
      <c r="A19" s="13" t="s">
        <v>27</v>
      </c>
      <c r="B19" s="15">
        <v>80</v>
      </c>
      <c r="C19" s="15">
        <v>17</v>
      </c>
      <c r="D19" s="15">
        <v>27.935369999999999</v>
      </c>
      <c r="E19" s="17">
        <v>1.0663800000000001</v>
      </c>
      <c r="F19" s="16">
        <f t="shared" si="4"/>
        <v>29.001749999999998</v>
      </c>
      <c r="G19" s="16">
        <f t="shared" si="0"/>
        <v>1.0585599999999999</v>
      </c>
      <c r="H19" s="15">
        <v>28.993929999999999</v>
      </c>
      <c r="I19" s="16">
        <f t="shared" si="1"/>
        <v>1.0068200000000012</v>
      </c>
      <c r="J19" s="16" t="str">
        <f t="shared" si="5"/>
        <v/>
      </c>
      <c r="K19" s="15">
        <v>28.94219</v>
      </c>
      <c r="L19" s="16">
        <f t="shared" si="2"/>
        <v>5.1739999999998787E-2</v>
      </c>
      <c r="M19" s="4">
        <f t="shared" si="3"/>
        <v>4.8877720677145167</v>
      </c>
    </row>
    <row r="20" spans="1:13" x14ac:dyDescent="0.2">
      <c r="A20" s="13" t="s">
        <v>27</v>
      </c>
      <c r="B20" s="15">
        <v>85</v>
      </c>
      <c r="C20" s="15">
        <v>18</v>
      </c>
      <c r="D20" s="15">
        <v>27.52769</v>
      </c>
      <c r="E20" s="17">
        <v>1.0584499999999999</v>
      </c>
      <c r="F20" s="16">
        <f t="shared" si="4"/>
        <v>28.58614</v>
      </c>
      <c r="G20" s="16">
        <f t="shared" si="0"/>
        <v>1.0486600000000017</v>
      </c>
      <c r="H20" s="15">
        <v>28.576350000000001</v>
      </c>
      <c r="I20" s="16">
        <f t="shared" si="1"/>
        <v>0.99588999999999928</v>
      </c>
      <c r="J20" s="16" t="str">
        <f t="shared" si="5"/>
        <v/>
      </c>
      <c r="K20" s="15">
        <v>28.523579999999999</v>
      </c>
      <c r="L20" s="16">
        <f t="shared" si="2"/>
        <v>5.2770000000002426E-2</v>
      </c>
      <c r="M20" s="4">
        <f t="shared" si="3"/>
        <v>5.0321362500717424</v>
      </c>
    </row>
    <row r="21" spans="1:13" x14ac:dyDescent="0.2">
      <c r="A21" s="13" t="s">
        <v>27</v>
      </c>
      <c r="B21" s="15">
        <v>90</v>
      </c>
      <c r="C21" s="15">
        <v>19</v>
      </c>
      <c r="D21" s="15">
        <v>24.468409999999999</v>
      </c>
      <c r="E21" s="17">
        <v>1.08734</v>
      </c>
      <c r="F21" s="16">
        <f t="shared" si="4"/>
        <v>25.55575</v>
      </c>
      <c r="G21" s="16">
        <f t="shared" si="0"/>
        <v>1.077060000000003</v>
      </c>
      <c r="H21" s="15">
        <v>25.545470000000002</v>
      </c>
      <c r="I21" s="16">
        <f t="shared" si="1"/>
        <v>1.0251300000000008</v>
      </c>
      <c r="J21" s="16" t="str">
        <f t="shared" si="5"/>
        <v/>
      </c>
      <c r="K21" s="15">
        <v>25.493539999999999</v>
      </c>
      <c r="L21" s="16">
        <f t="shared" si="2"/>
        <v>5.1930000000002252E-2</v>
      </c>
      <c r="M21" s="4">
        <f t="shared" si="3"/>
        <v>4.8214584145732005</v>
      </c>
    </row>
    <row r="22" spans="1:13" x14ac:dyDescent="0.2">
      <c r="A22" s="13" t="s">
        <v>27</v>
      </c>
      <c r="B22" s="15">
        <v>95</v>
      </c>
      <c r="C22" s="15">
        <v>20</v>
      </c>
      <c r="D22" s="15">
        <v>25.650759999999998</v>
      </c>
      <c r="E22" s="17">
        <v>1.0115700000000001</v>
      </c>
      <c r="F22" s="16">
        <f t="shared" si="4"/>
        <v>26.662329999999997</v>
      </c>
      <c r="G22" s="16">
        <f t="shared" si="0"/>
        <v>1.0038800000000023</v>
      </c>
      <c r="H22" s="15">
        <v>26.654640000000001</v>
      </c>
      <c r="I22" s="16">
        <f t="shared" si="1"/>
        <v>0.95625000000000071</v>
      </c>
      <c r="J22" s="16" t="str">
        <f t="shared" si="5"/>
        <v/>
      </c>
      <c r="K22" s="15">
        <v>26.607009999999999</v>
      </c>
      <c r="L22" s="16">
        <f t="shared" si="2"/>
        <v>4.7630000000001615E-2</v>
      </c>
      <c r="M22" s="4">
        <f t="shared" si="3"/>
        <v>4.7445909869707048</v>
      </c>
    </row>
    <row r="23" spans="1:13" x14ac:dyDescent="0.2">
      <c r="A23" s="13" t="s">
        <v>27</v>
      </c>
      <c r="B23" s="15">
        <v>100</v>
      </c>
      <c r="C23" s="15">
        <v>21</v>
      </c>
      <c r="D23" s="15">
        <v>27.220649999999999</v>
      </c>
      <c r="E23" s="17">
        <v>1.1178600000000001</v>
      </c>
      <c r="F23" s="16">
        <f t="shared" si="4"/>
        <v>28.338509999999999</v>
      </c>
      <c r="G23" s="16">
        <f t="shared" si="0"/>
        <v>1.1092200000000005</v>
      </c>
      <c r="H23" s="15">
        <v>28.32987</v>
      </c>
      <c r="I23" s="16">
        <f t="shared" si="1"/>
        <v>1.0589300000000001</v>
      </c>
      <c r="J23" s="16" t="str">
        <f t="shared" si="5"/>
        <v/>
      </c>
      <c r="K23" s="15">
        <v>28.279579999999999</v>
      </c>
      <c r="L23" s="16">
        <f t="shared" si="2"/>
        <v>5.029000000000039E-2</v>
      </c>
      <c r="M23" s="4">
        <f t="shared" si="3"/>
        <v>4.5338165557779666</v>
      </c>
    </row>
    <row r="24" spans="1:13" x14ac:dyDescent="0.2">
      <c r="A24" s="13" t="s">
        <v>27</v>
      </c>
      <c r="B24" s="15">
        <v>105</v>
      </c>
      <c r="C24" s="15">
        <v>22</v>
      </c>
      <c r="D24" s="15">
        <v>25.373180000000001</v>
      </c>
      <c r="E24" s="17">
        <v>1.1129899999999999</v>
      </c>
      <c r="F24" s="16">
        <f t="shared" si="4"/>
        <v>26.486170000000001</v>
      </c>
      <c r="G24" s="16">
        <f t="shared" si="0"/>
        <v>1.1037699999999973</v>
      </c>
      <c r="H24" s="15">
        <v>26.476949999999999</v>
      </c>
      <c r="I24" s="16">
        <f t="shared" si="1"/>
        <v>1.0539099999999983</v>
      </c>
      <c r="J24" s="16" t="str">
        <f t="shared" si="5"/>
        <v/>
      </c>
      <c r="K24" s="15">
        <v>26.42709</v>
      </c>
      <c r="L24" s="16">
        <f t="shared" si="2"/>
        <v>4.9859999999998905E-2</v>
      </c>
      <c r="M24" s="4">
        <f t="shared" si="3"/>
        <v>4.5172454406261293</v>
      </c>
    </row>
    <row r="25" spans="1:13" x14ac:dyDescent="0.2">
      <c r="A25" s="13" t="s">
        <v>27</v>
      </c>
      <c r="B25" s="15">
        <v>110</v>
      </c>
      <c r="C25" s="15">
        <v>23</v>
      </c>
      <c r="D25" s="15">
        <v>27.076170000000001</v>
      </c>
      <c r="E25" s="16">
        <v>1.0343100000000001</v>
      </c>
      <c r="F25" s="16">
        <f t="shared" si="4"/>
        <v>28.110480000000003</v>
      </c>
      <c r="G25" s="16">
        <f t="shared" si="0"/>
        <v>1.0276099999999992</v>
      </c>
      <c r="H25" s="15">
        <v>28.10378</v>
      </c>
      <c r="I25" s="16">
        <f t="shared" si="1"/>
        <v>0.98363999999999763</v>
      </c>
      <c r="J25" s="16" t="str">
        <f t="shared" si="5"/>
        <v/>
      </c>
      <c r="K25" s="15">
        <v>28.059809999999999</v>
      </c>
      <c r="L25" s="16">
        <f t="shared" si="2"/>
        <v>4.3970000000001619E-2</v>
      </c>
      <c r="M25" s="4">
        <f t="shared" si="3"/>
        <v>4.2788606572533983</v>
      </c>
    </row>
    <row r="26" spans="1:13" x14ac:dyDescent="0.2">
      <c r="A26" s="13" t="s">
        <v>27</v>
      </c>
      <c r="B26" s="15">
        <v>114</v>
      </c>
      <c r="C26" s="15">
        <v>24</v>
      </c>
      <c r="D26" s="15">
        <v>26.24587</v>
      </c>
      <c r="E26" s="16">
        <v>1.11181</v>
      </c>
      <c r="F26" s="16">
        <f t="shared" si="4"/>
        <v>27.357679999999998</v>
      </c>
      <c r="G26" s="16">
        <f t="shared" si="0"/>
        <v>1.1033399999999993</v>
      </c>
      <c r="H26" s="15">
        <v>27.349209999999999</v>
      </c>
      <c r="I26" s="16">
        <f t="shared" si="1"/>
        <v>1.0524200000000015</v>
      </c>
      <c r="J26" s="16" t="str">
        <f t="shared" si="5"/>
        <v/>
      </c>
      <c r="K26" s="15">
        <v>27.298290000000001</v>
      </c>
      <c r="L26" s="16">
        <f t="shared" si="2"/>
        <v>5.0919999999997856E-2</v>
      </c>
      <c r="M26" s="4">
        <f t="shared" si="3"/>
        <v>4.6150778545142828</v>
      </c>
    </row>
    <row r="27" spans="1:13" x14ac:dyDescent="0.2">
      <c r="A27" s="13" t="s">
        <v>27</v>
      </c>
      <c r="B27" s="15" t="s">
        <v>25</v>
      </c>
      <c r="C27" s="15">
        <v>25</v>
      </c>
      <c r="D27" s="15">
        <v>27.948219999999999</v>
      </c>
      <c r="E27" s="16">
        <v>1.1183000000000001</v>
      </c>
      <c r="F27" s="16">
        <f t="shared" ref="F27" si="6">D27+E27</f>
        <v>29.066520000000001</v>
      </c>
      <c r="G27" s="16">
        <f t="shared" si="0"/>
        <v>1.1093600000000023</v>
      </c>
      <c r="H27" s="15">
        <v>29.057580000000002</v>
      </c>
      <c r="I27" s="16">
        <f t="shared" si="1"/>
        <v>1.0577800000000011</v>
      </c>
      <c r="J27" s="16" t="str">
        <f t="shared" si="5"/>
        <v/>
      </c>
      <c r="K27" s="15">
        <v>29.006</v>
      </c>
      <c r="L27" s="16">
        <f t="shared" si="2"/>
        <v>5.1580000000001291E-2</v>
      </c>
      <c r="M27" s="4">
        <f t="shared" si="3"/>
        <v>4.6495276555853087</v>
      </c>
    </row>
  </sheetData>
  <mergeCells count="3">
    <mergeCell ref="D1:F1"/>
    <mergeCell ref="G1:H1"/>
    <mergeCell ref="I1:M1"/>
  </mergeCells>
  <phoneticPr fontId="1" type="noConversion"/>
  <pageMargins left="0.7" right="0.7" top="0.75" bottom="0.75" header="0.3" footer="0.3"/>
  <pageSetup scale="48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workbookViewId="0">
      <selection activeCell="M3" sqref="M3:M6"/>
    </sheetView>
  </sheetViews>
  <sheetFormatPr baseColWidth="10" defaultColWidth="11" defaultRowHeight="16" x14ac:dyDescent="0.2"/>
  <sheetData>
    <row r="1" spans="1:14" x14ac:dyDescent="0.2">
      <c r="A1" s="1"/>
      <c r="C1" s="2"/>
      <c r="D1" s="31" t="s">
        <v>0</v>
      </c>
      <c r="E1" s="32"/>
      <c r="F1" s="33"/>
      <c r="G1" s="34" t="s">
        <v>1</v>
      </c>
      <c r="H1" s="46"/>
      <c r="I1" s="35"/>
      <c r="J1" s="36" t="s">
        <v>2</v>
      </c>
      <c r="K1" s="37"/>
      <c r="L1" s="37"/>
      <c r="M1" s="37"/>
    </row>
    <row r="2" spans="1:14" x14ac:dyDescent="0.2">
      <c r="A2" s="3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/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25"/>
    </row>
    <row r="3" spans="1:14" x14ac:dyDescent="0.2">
      <c r="A3" s="26" t="s">
        <v>15</v>
      </c>
      <c r="B3" s="26">
        <v>0</v>
      </c>
      <c r="C3" s="1">
        <v>21</v>
      </c>
      <c r="D3" s="4">
        <v>27.476479999999999</v>
      </c>
      <c r="E3" s="4">
        <v>1.0309200000000001</v>
      </c>
      <c r="F3" s="5">
        <f>E3+D3</f>
        <v>28.507399999999997</v>
      </c>
      <c r="G3" s="4">
        <f>I3-D3</f>
        <v>1.0226199999999999</v>
      </c>
      <c r="H3" s="4">
        <f>E3-G3</f>
        <v>8.3000000000001961E-3</v>
      </c>
      <c r="I3" s="4">
        <v>28.499099999999999</v>
      </c>
      <c r="J3" s="4">
        <f>K3-D3</f>
        <v>0.9839700000000029</v>
      </c>
      <c r="K3" s="4">
        <v>28.460450000000002</v>
      </c>
      <c r="L3" s="4">
        <f>I3-K3</f>
        <v>3.8649999999996965E-2</v>
      </c>
      <c r="M3" s="4">
        <f>(L3/G3)*100</f>
        <v>3.7795075394571755</v>
      </c>
    </row>
    <row r="4" spans="1:14" x14ac:dyDescent="0.2">
      <c r="A4" s="26" t="s">
        <v>15</v>
      </c>
      <c r="B4" s="26">
        <v>5</v>
      </c>
      <c r="C4" s="1">
        <v>22</v>
      </c>
      <c r="D4" s="4">
        <v>26.246169999999999</v>
      </c>
      <c r="E4" s="4">
        <v>1.0203599999999999</v>
      </c>
      <c r="F4" s="5">
        <f>E4+D4</f>
        <v>27.266529999999999</v>
      </c>
      <c r="G4" s="4">
        <f>I4-D4</f>
        <v>1.0122199999999992</v>
      </c>
      <c r="H4" s="4">
        <f>E4-G4</f>
        <v>8.1400000000007022E-3</v>
      </c>
      <c r="I4" s="4">
        <v>27.258389999999999</v>
      </c>
      <c r="J4" s="4">
        <f>K4-D4</f>
        <v>0.97582000000000235</v>
      </c>
      <c r="K4" s="4">
        <v>27.221990000000002</v>
      </c>
      <c r="L4" s="4">
        <f>I4-K4</f>
        <v>3.6399999999996879E-2</v>
      </c>
      <c r="M4" s="4">
        <f>(L4/G4)*100</f>
        <v>3.5960561933173527</v>
      </c>
    </row>
    <row r="5" spans="1:14" x14ac:dyDescent="0.2">
      <c r="A5" s="26" t="s">
        <v>15</v>
      </c>
      <c r="B5" s="26">
        <v>10</v>
      </c>
      <c r="C5" s="1">
        <v>23</v>
      </c>
      <c r="D5" s="4">
        <v>22.702770000000001</v>
      </c>
      <c r="E5" s="4">
        <v>1.0131300000000001</v>
      </c>
      <c r="F5" s="5">
        <f>E5+D5</f>
        <v>23.715900000000001</v>
      </c>
      <c r="G5" s="4">
        <f>I5-D5</f>
        <v>1.0055799999999984</v>
      </c>
      <c r="H5" s="4">
        <f>E5-G5</f>
        <v>7.550000000001722E-3</v>
      </c>
      <c r="I5" s="4">
        <v>23.708349999999999</v>
      </c>
      <c r="J5" s="4">
        <f>K5-D5</f>
        <v>0.96824999999999761</v>
      </c>
      <c r="K5" s="4">
        <v>23.671019999999999</v>
      </c>
      <c r="L5" s="4">
        <f>I5-K5</f>
        <v>3.7330000000000751E-2</v>
      </c>
      <c r="M5" s="4">
        <f>(L5/G5)*100</f>
        <v>3.7122854472046796</v>
      </c>
    </row>
    <row r="6" spans="1:14" x14ac:dyDescent="0.2">
      <c r="A6" s="26" t="s">
        <v>15</v>
      </c>
      <c r="B6" s="26">
        <v>15</v>
      </c>
      <c r="C6" s="1">
        <v>24</v>
      </c>
      <c r="D6" s="4">
        <v>29.161110000000001</v>
      </c>
      <c r="E6" s="4">
        <v>1.0932500000000001</v>
      </c>
      <c r="F6" s="5">
        <f>E6+D6</f>
        <v>30.254360000000002</v>
      </c>
      <c r="G6" s="4">
        <f>I6-D6</f>
        <v>1.0846099999999979</v>
      </c>
      <c r="H6" s="4">
        <f>E6-G6</f>
        <v>8.6400000000022015E-3</v>
      </c>
      <c r="I6" s="4">
        <v>30.245719999999999</v>
      </c>
      <c r="J6" s="4">
        <f>K6-D6</f>
        <v>1.0421799999999983</v>
      </c>
      <c r="K6" s="4">
        <v>30.203289999999999</v>
      </c>
      <c r="L6" s="4">
        <f>I6-K6</f>
        <v>4.2429999999999524E-2</v>
      </c>
      <c r="M6" s="4">
        <f>(L6/G6)*100</f>
        <v>3.912005236905395</v>
      </c>
    </row>
    <row r="7" spans="1:14" x14ac:dyDescent="0.2">
      <c r="A7" s="26" t="s">
        <v>27</v>
      </c>
      <c r="B7" s="26">
        <v>0</v>
      </c>
      <c r="C7" s="1">
        <v>25</v>
      </c>
      <c r="D7" s="4">
        <v>23.045780000000001</v>
      </c>
      <c r="E7" s="4">
        <v>1.0859700000000001</v>
      </c>
      <c r="F7" s="5">
        <f>E7+D7</f>
        <v>24.13175</v>
      </c>
      <c r="G7" s="4">
        <f>I7-D7</f>
        <v>1.0776299999999992</v>
      </c>
      <c r="H7" s="4">
        <f>E7-G7</f>
        <v>8.3400000000009022E-3</v>
      </c>
      <c r="I7" s="4">
        <v>24.12341</v>
      </c>
      <c r="J7" s="4">
        <f>K7-D7</f>
        <v>1.0283300000000004</v>
      </c>
      <c r="K7" s="4">
        <v>24.074110000000001</v>
      </c>
      <c r="L7" s="4">
        <f>I7-K7</f>
        <v>4.9299999999998789E-2</v>
      </c>
      <c r="M7" s="4">
        <f>(L7/G7)*100</f>
        <v>4.5748540779301639</v>
      </c>
    </row>
  </sheetData>
  <mergeCells count="3">
    <mergeCell ref="D1:F1"/>
    <mergeCell ref="G1:I1"/>
    <mergeCell ref="J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4"/>
  <sheetViews>
    <sheetView tabSelected="1" topLeftCell="A9" zoomScale="80" zoomScaleNormal="80" workbookViewId="0">
      <selection activeCell="K47" sqref="K47"/>
    </sheetView>
  </sheetViews>
  <sheetFormatPr baseColWidth="10" defaultColWidth="11" defaultRowHeight="16" x14ac:dyDescent="0.2"/>
  <cols>
    <col min="1" max="1" width="10.33203125" customWidth="1"/>
    <col min="7" max="7" width="12.5" bestFit="1" customWidth="1"/>
  </cols>
  <sheetData>
    <row r="1" spans="1:7" x14ac:dyDescent="0.2">
      <c r="A1" t="s">
        <v>30</v>
      </c>
      <c r="B1">
        <f>AVERAGE(E11:E94)</f>
        <v>4.7589977086589075</v>
      </c>
    </row>
    <row r="2" spans="1:7" x14ac:dyDescent="0.2">
      <c r="A2" t="s">
        <v>31</v>
      </c>
      <c r="B2">
        <f>_xlfn.STDEV.S(E11:E94)</f>
        <v>0.27052491170937265</v>
      </c>
    </row>
    <row r="10" spans="1:7" x14ac:dyDescent="0.2">
      <c r="A10" t="s">
        <v>3</v>
      </c>
      <c r="B10" t="s">
        <v>21</v>
      </c>
      <c r="C10" s="1" t="s">
        <v>4</v>
      </c>
      <c r="D10" s="27" t="s">
        <v>33</v>
      </c>
      <c r="E10" t="s">
        <v>14</v>
      </c>
      <c r="F10" t="s">
        <v>29</v>
      </c>
      <c r="G10" t="s">
        <v>28</v>
      </c>
    </row>
    <row r="11" spans="1:7" x14ac:dyDescent="0.2">
      <c r="A11" t="s">
        <v>15</v>
      </c>
      <c r="B11" s="1">
        <v>0</v>
      </c>
      <c r="C11" s="1">
        <v>0</v>
      </c>
      <c r="D11" s="8">
        <v>2017</v>
      </c>
      <c r="E11">
        <v>4.2228739002932478</v>
      </c>
      <c r="F11">
        <f>(E11-$B$1)/$B$2</f>
        <v>-1.9817909004314629</v>
      </c>
      <c r="G11">
        <v>3.7795075394571755</v>
      </c>
    </row>
    <row r="12" spans="1:7" x14ac:dyDescent="0.2">
      <c r="A12" t="s">
        <v>15</v>
      </c>
      <c r="B12" s="1">
        <v>5</v>
      </c>
      <c r="C12" s="1">
        <v>5</v>
      </c>
      <c r="D12" s="8">
        <v>1996.0794979079499</v>
      </c>
      <c r="E12">
        <v>3.9470189597416274</v>
      </c>
      <c r="F12">
        <f t="shared" ref="F12:F75" si="0">(E12-$B$1)/$B$2</f>
        <v>-3.0014934439368606</v>
      </c>
      <c r="G12">
        <v>3.5960561933173527</v>
      </c>
    </row>
    <row r="13" spans="1:7" x14ac:dyDescent="0.2">
      <c r="A13" t="s">
        <v>15</v>
      </c>
      <c r="B13" s="1">
        <v>10</v>
      </c>
      <c r="C13" s="1">
        <v>10</v>
      </c>
      <c r="D13" s="8">
        <v>1975.1589958158995</v>
      </c>
      <c r="E13">
        <v>4.1504108069964278</v>
      </c>
      <c r="F13">
        <f t="shared" si="0"/>
        <v>-2.2496519740713934</v>
      </c>
      <c r="G13">
        <v>3.7122854472046796</v>
      </c>
    </row>
    <row r="14" spans="1:7" x14ac:dyDescent="0.2">
      <c r="A14" t="s">
        <v>15</v>
      </c>
      <c r="B14" s="1">
        <v>15</v>
      </c>
      <c r="C14" s="1">
        <v>15</v>
      </c>
      <c r="D14" s="8">
        <v>1964</v>
      </c>
      <c r="E14">
        <v>4.4653926942980817</v>
      </c>
      <c r="F14">
        <f t="shared" si="0"/>
        <v>-1.0853159973535016</v>
      </c>
      <c r="G14">
        <v>3.912005236905395</v>
      </c>
    </row>
    <row r="15" spans="1:7" x14ac:dyDescent="0.2">
      <c r="A15" t="s">
        <v>15</v>
      </c>
      <c r="B15" s="1">
        <v>20</v>
      </c>
      <c r="C15" s="1">
        <v>20</v>
      </c>
      <c r="D15" s="8">
        <v>1953</v>
      </c>
      <c r="E15">
        <v>4.8526024631109275</v>
      </c>
      <c r="F15">
        <f t="shared" si="0"/>
        <v>0.3460115885836807</v>
      </c>
    </row>
    <row r="16" spans="1:7" x14ac:dyDescent="0.2">
      <c r="A16" t="s">
        <v>15</v>
      </c>
      <c r="B16" s="1">
        <v>25</v>
      </c>
      <c r="C16" s="1">
        <v>25</v>
      </c>
      <c r="D16" s="8">
        <v>1923</v>
      </c>
      <c r="E16">
        <v>4.7111771749451679</v>
      </c>
      <c r="F16">
        <f t="shared" si="0"/>
        <v>-0.17676942730181408</v>
      </c>
    </row>
    <row r="17" spans="1:6" x14ac:dyDescent="0.2">
      <c r="A17" t="s">
        <v>15</v>
      </c>
      <c r="B17" s="1">
        <v>30</v>
      </c>
      <c r="C17" s="1">
        <v>30</v>
      </c>
      <c r="D17" s="8">
        <v>1901</v>
      </c>
      <c r="E17">
        <v>4.6315541074071049</v>
      </c>
      <c r="F17">
        <f t="shared" si="0"/>
        <v>-0.47109746916290041</v>
      </c>
    </row>
    <row r="18" spans="1:6" x14ac:dyDescent="0.2">
      <c r="A18" t="s">
        <v>15</v>
      </c>
      <c r="B18" s="1">
        <v>35</v>
      </c>
      <c r="C18" s="1">
        <v>35</v>
      </c>
      <c r="D18" s="8">
        <v>1875</v>
      </c>
      <c r="E18">
        <v>4.7189899988897874</v>
      </c>
      <c r="F18">
        <f t="shared" si="0"/>
        <v>-0.14788918889695707</v>
      </c>
    </row>
    <row r="19" spans="1:6" x14ac:dyDescent="0.2">
      <c r="A19" t="s">
        <v>15</v>
      </c>
      <c r="B19" s="1">
        <v>40</v>
      </c>
      <c r="C19" s="1">
        <v>40</v>
      </c>
      <c r="D19" s="8">
        <v>1860</v>
      </c>
      <c r="E19">
        <v>4.8496949303711876</v>
      </c>
      <c r="F19">
        <f t="shared" si="0"/>
        <v>0.33526384368518697</v>
      </c>
    </row>
    <row r="20" spans="1:6" x14ac:dyDescent="0.2">
      <c r="A20" t="s">
        <v>15</v>
      </c>
      <c r="B20" s="1">
        <v>45</v>
      </c>
      <c r="C20" s="1">
        <v>45</v>
      </c>
      <c r="D20" s="8">
        <v>1842</v>
      </c>
      <c r="E20">
        <v>5.0285657011127061</v>
      </c>
      <c r="F20">
        <f t="shared" si="0"/>
        <v>0.99646273147442299</v>
      </c>
    </row>
    <row r="21" spans="1:6" x14ac:dyDescent="0.2">
      <c r="A21" t="s">
        <v>15</v>
      </c>
      <c r="B21" s="1">
        <v>50</v>
      </c>
      <c r="C21" s="1">
        <v>50</v>
      </c>
      <c r="D21" s="8">
        <v>1820</v>
      </c>
      <c r="E21">
        <v>5.0167160004214724</v>
      </c>
      <c r="F21">
        <f t="shared" si="0"/>
        <v>0.95266010857970063</v>
      </c>
    </row>
    <row r="22" spans="1:6" x14ac:dyDescent="0.2">
      <c r="A22" t="s">
        <v>20</v>
      </c>
      <c r="B22" s="1">
        <v>0</v>
      </c>
      <c r="C22">
        <f>B22+51</f>
        <v>51</v>
      </c>
      <c r="D22" s="8">
        <v>1798</v>
      </c>
      <c r="E22">
        <v>4.6619739516675711</v>
      </c>
      <c r="F22">
        <f t="shared" si="0"/>
        <v>-0.35864999041408008</v>
      </c>
    </row>
    <row r="23" spans="1:6" x14ac:dyDescent="0.2">
      <c r="A23" t="s">
        <v>20</v>
      </c>
      <c r="B23" s="1">
        <v>5</v>
      </c>
      <c r="C23">
        <f t="shared" ref="C23:C46" si="1">B23+51</f>
        <v>56</v>
      </c>
      <c r="D23" s="8">
        <v>1772</v>
      </c>
      <c r="E23">
        <v>4.5561771247555987</v>
      </c>
      <c r="F23">
        <f t="shared" si="0"/>
        <v>-0.74972978503806254</v>
      </c>
    </row>
    <row r="24" spans="1:6" x14ac:dyDescent="0.2">
      <c r="A24" t="s">
        <v>20</v>
      </c>
      <c r="B24" s="1">
        <v>10</v>
      </c>
      <c r="C24">
        <f t="shared" si="1"/>
        <v>61</v>
      </c>
      <c r="D24" s="8">
        <v>1749</v>
      </c>
      <c r="E24">
        <v>4.15849502084978</v>
      </c>
      <c r="F24">
        <f t="shared" si="0"/>
        <v>-2.2197685381901278</v>
      </c>
    </row>
    <row r="25" spans="1:6" x14ac:dyDescent="0.2">
      <c r="A25" t="s">
        <v>20</v>
      </c>
      <c r="B25" s="1">
        <v>15</v>
      </c>
      <c r="C25">
        <f t="shared" si="1"/>
        <v>66</v>
      </c>
      <c r="D25" s="8">
        <v>1724</v>
      </c>
      <c r="E25">
        <v>4.3043052649763123</v>
      </c>
      <c r="F25">
        <f t="shared" si="0"/>
        <v>-1.6807784569987232</v>
      </c>
    </row>
    <row r="26" spans="1:6" x14ac:dyDescent="0.2">
      <c r="A26" t="s">
        <v>20</v>
      </c>
      <c r="B26" s="1">
        <v>20</v>
      </c>
      <c r="C26">
        <f t="shared" si="1"/>
        <v>71</v>
      </c>
      <c r="D26" s="8">
        <v>1707</v>
      </c>
      <c r="E26">
        <v>4.4455668122442518</v>
      </c>
      <c r="F26">
        <f t="shared" si="0"/>
        <v>-1.1586027121649238</v>
      </c>
    </row>
    <row r="27" spans="1:6" x14ac:dyDescent="0.2">
      <c r="A27" t="s">
        <v>20</v>
      </c>
      <c r="B27" s="1">
        <v>25</v>
      </c>
      <c r="C27">
        <f t="shared" si="1"/>
        <v>76</v>
      </c>
      <c r="D27" s="8">
        <v>1679</v>
      </c>
      <c r="E27">
        <v>4.6272037821334937</v>
      </c>
      <c r="F27">
        <f t="shared" si="0"/>
        <v>-0.48717852153668262</v>
      </c>
    </row>
    <row r="28" spans="1:6" x14ac:dyDescent="0.2">
      <c r="A28" t="s">
        <v>20</v>
      </c>
      <c r="B28" s="1">
        <v>30</v>
      </c>
      <c r="C28">
        <f t="shared" si="1"/>
        <v>81</v>
      </c>
      <c r="D28" s="8">
        <v>1660</v>
      </c>
      <c r="E28">
        <v>4.3928723445420852</v>
      </c>
      <c r="F28">
        <f t="shared" si="0"/>
        <v>-1.3533887204818833</v>
      </c>
    </row>
    <row r="29" spans="1:6" x14ac:dyDescent="0.2">
      <c r="A29" t="s">
        <v>20</v>
      </c>
      <c r="B29" s="1">
        <v>35</v>
      </c>
      <c r="C29">
        <f t="shared" si="1"/>
        <v>86</v>
      </c>
      <c r="D29" s="8">
        <v>1642</v>
      </c>
      <c r="E29">
        <v>4.4296872770174724</v>
      </c>
      <c r="F29">
        <f t="shared" si="0"/>
        <v>-1.2173016878948886</v>
      </c>
    </row>
    <row r="30" spans="1:6" x14ac:dyDescent="0.2">
      <c r="A30" t="s">
        <v>20</v>
      </c>
      <c r="B30" s="1">
        <v>37.5</v>
      </c>
      <c r="C30">
        <f t="shared" si="1"/>
        <v>88.5</v>
      </c>
      <c r="D30" s="8">
        <v>1625</v>
      </c>
      <c r="E30">
        <v>4.6682155496082167</v>
      </c>
      <c r="F30">
        <f t="shared" si="0"/>
        <v>-0.33557781602094688</v>
      </c>
    </row>
    <row r="31" spans="1:6" x14ac:dyDescent="0.2">
      <c r="A31" t="s">
        <v>20</v>
      </c>
      <c r="B31" s="1">
        <v>40</v>
      </c>
      <c r="C31">
        <f t="shared" si="1"/>
        <v>91</v>
      </c>
      <c r="D31" s="8">
        <v>1615</v>
      </c>
      <c r="E31">
        <v>4.8511780771191253</v>
      </c>
      <c r="F31">
        <f t="shared" si="0"/>
        <v>0.34074632120848086</v>
      </c>
    </row>
    <row r="32" spans="1:6" x14ac:dyDescent="0.2">
      <c r="A32" t="s">
        <v>20</v>
      </c>
      <c r="B32" s="1">
        <v>42.5</v>
      </c>
      <c r="C32">
        <f t="shared" si="1"/>
        <v>93.5</v>
      </c>
      <c r="D32" s="8">
        <v>1605</v>
      </c>
      <c r="E32">
        <v>4.6980461811721881</v>
      </c>
      <c r="F32">
        <f t="shared" si="0"/>
        <v>-0.22530837216278318</v>
      </c>
    </row>
    <row r="33" spans="1:6" x14ac:dyDescent="0.2">
      <c r="A33" t="s">
        <v>20</v>
      </c>
      <c r="B33" s="1">
        <v>45</v>
      </c>
      <c r="C33">
        <f t="shared" si="1"/>
        <v>96</v>
      </c>
      <c r="D33" s="8">
        <v>1595</v>
      </c>
      <c r="E33">
        <v>4.5012733033959602</v>
      </c>
      <c r="F33">
        <f t="shared" si="0"/>
        <v>-0.95268270723926129</v>
      </c>
    </row>
    <row r="34" spans="1:6" x14ac:dyDescent="0.2">
      <c r="A34" t="s">
        <v>20</v>
      </c>
      <c r="B34" s="1">
        <v>50</v>
      </c>
      <c r="C34">
        <f t="shared" si="1"/>
        <v>101</v>
      </c>
      <c r="D34" s="8">
        <v>1573</v>
      </c>
      <c r="E34">
        <v>4.7406932863535989</v>
      </c>
      <c r="F34">
        <f t="shared" si="0"/>
        <v>-6.7662612620952273E-2</v>
      </c>
    </row>
    <row r="35" spans="1:6" x14ac:dyDescent="0.2">
      <c r="A35" t="s">
        <v>20</v>
      </c>
      <c r="B35" s="1">
        <v>55</v>
      </c>
      <c r="C35">
        <f t="shared" si="1"/>
        <v>106</v>
      </c>
      <c r="D35" s="8">
        <v>1548</v>
      </c>
      <c r="E35">
        <v>4.7213195750909094</v>
      </c>
      <c r="F35">
        <f t="shared" si="0"/>
        <v>-0.13927787030747119</v>
      </c>
    </row>
    <row r="36" spans="1:6" x14ac:dyDescent="0.2">
      <c r="A36" t="s">
        <v>20</v>
      </c>
      <c r="B36" s="1">
        <v>60</v>
      </c>
      <c r="C36">
        <f t="shared" si="1"/>
        <v>111</v>
      </c>
      <c r="D36" s="8">
        <v>1521</v>
      </c>
      <c r="E36">
        <v>4.8372820068551192</v>
      </c>
      <c r="F36">
        <f t="shared" si="0"/>
        <v>0.28937925790846675</v>
      </c>
    </row>
    <row r="37" spans="1:6" x14ac:dyDescent="0.2">
      <c r="A37" t="s">
        <v>20</v>
      </c>
      <c r="B37" s="1">
        <v>65</v>
      </c>
      <c r="C37">
        <f t="shared" si="1"/>
        <v>116</v>
      </c>
      <c r="D37" s="8">
        <v>1495</v>
      </c>
      <c r="E37">
        <v>4.5114060265424989</v>
      </c>
      <c r="F37">
        <f t="shared" si="0"/>
        <v>-0.91522692143930373</v>
      </c>
    </row>
    <row r="38" spans="1:6" x14ac:dyDescent="0.2">
      <c r="A38" t="s">
        <v>20</v>
      </c>
      <c r="B38" s="1">
        <v>70</v>
      </c>
      <c r="C38">
        <f t="shared" si="1"/>
        <v>121</v>
      </c>
      <c r="D38" s="8">
        <v>1469</v>
      </c>
      <c r="E38">
        <v>4.4102813165464374</v>
      </c>
      <c r="F38">
        <f t="shared" si="0"/>
        <v>-1.2890361553360352</v>
      </c>
    </row>
    <row r="39" spans="1:6" x14ac:dyDescent="0.2">
      <c r="A39" t="s">
        <v>20</v>
      </c>
      <c r="B39" s="1">
        <v>75</v>
      </c>
      <c r="C39">
        <f t="shared" si="1"/>
        <v>126</v>
      </c>
      <c r="D39" s="8">
        <v>1446</v>
      </c>
      <c r="E39">
        <v>5.1160478369345466</v>
      </c>
      <c r="F39">
        <f t="shared" si="0"/>
        <v>1.3198419547373192</v>
      </c>
    </row>
    <row r="40" spans="1:6" x14ac:dyDescent="0.2">
      <c r="A40" t="s">
        <v>20</v>
      </c>
      <c r="B40" s="1">
        <v>80</v>
      </c>
      <c r="C40">
        <f t="shared" si="1"/>
        <v>131</v>
      </c>
      <c r="D40" s="8">
        <v>1424</v>
      </c>
      <c r="E40">
        <v>5.0431038301716269</v>
      </c>
      <c r="F40">
        <f t="shared" si="0"/>
        <v>1.050203176178973</v>
      </c>
    </row>
    <row r="41" spans="1:6" x14ac:dyDescent="0.2">
      <c r="A41" t="s">
        <v>20</v>
      </c>
      <c r="B41" s="1">
        <v>85</v>
      </c>
      <c r="C41">
        <f t="shared" si="1"/>
        <v>136</v>
      </c>
      <c r="D41" s="8">
        <v>1399</v>
      </c>
      <c r="E41">
        <v>4.8130529921034899</v>
      </c>
      <c r="F41">
        <f t="shared" si="0"/>
        <v>0.19981628716934768</v>
      </c>
    </row>
    <row r="42" spans="1:6" x14ac:dyDescent="0.2">
      <c r="A42" t="s">
        <v>20</v>
      </c>
      <c r="B42" s="1">
        <v>90</v>
      </c>
      <c r="C42">
        <f t="shared" si="1"/>
        <v>141</v>
      </c>
      <c r="D42" s="8">
        <v>1383</v>
      </c>
      <c r="E42">
        <v>4.5013194738219564</v>
      </c>
      <c r="F42">
        <f t="shared" si="0"/>
        <v>-0.95251203746358526</v>
      </c>
    </row>
    <row r="43" spans="1:6" x14ac:dyDescent="0.2">
      <c r="A43" t="s">
        <v>20</v>
      </c>
      <c r="B43" s="1">
        <v>95</v>
      </c>
      <c r="C43">
        <f t="shared" si="1"/>
        <v>146</v>
      </c>
      <c r="D43" s="8">
        <v>1359</v>
      </c>
      <c r="E43">
        <v>4.5766894457099898</v>
      </c>
      <c r="F43">
        <f t="shared" si="0"/>
        <v>-0.67390563699646666</v>
      </c>
    </row>
    <row r="44" spans="1:6" x14ac:dyDescent="0.2">
      <c r="A44" t="s">
        <v>20</v>
      </c>
      <c r="B44" s="1">
        <v>100</v>
      </c>
      <c r="C44">
        <f t="shared" si="1"/>
        <v>151</v>
      </c>
      <c r="D44" s="8">
        <v>1335</v>
      </c>
      <c r="E44">
        <v>4.4643895630598083</v>
      </c>
      <c r="F44">
        <f t="shared" si="0"/>
        <v>-1.0890240892698244</v>
      </c>
    </row>
    <row r="45" spans="1:6" x14ac:dyDescent="0.2">
      <c r="A45" t="s">
        <v>20</v>
      </c>
      <c r="B45" s="1">
        <v>105</v>
      </c>
      <c r="C45">
        <f t="shared" si="1"/>
        <v>156</v>
      </c>
      <c r="D45" s="8">
        <v>1315</v>
      </c>
      <c r="E45">
        <v>4.5493988972252</v>
      </c>
      <c r="F45">
        <f t="shared" si="0"/>
        <v>-0.77478561996124562</v>
      </c>
    </row>
    <row r="46" spans="1:6" x14ac:dyDescent="0.2">
      <c r="A46" t="s">
        <v>20</v>
      </c>
      <c r="B46" s="1">
        <v>107</v>
      </c>
      <c r="C46">
        <f t="shared" si="1"/>
        <v>158</v>
      </c>
      <c r="D46" s="8">
        <v>1307</v>
      </c>
      <c r="E46">
        <v>4.6165438406265231</v>
      </c>
      <c r="F46">
        <f t="shared" si="0"/>
        <v>-0.52658317909525398</v>
      </c>
    </row>
    <row r="47" spans="1:6" x14ac:dyDescent="0.2">
      <c r="A47" t="s">
        <v>24</v>
      </c>
      <c r="B47" s="15">
        <v>0</v>
      </c>
      <c r="C47">
        <v>159</v>
      </c>
      <c r="D47" s="8">
        <v>1303</v>
      </c>
      <c r="E47">
        <v>5.155744506288416</v>
      </c>
      <c r="F47">
        <f t="shared" si="0"/>
        <v>1.466581377376946</v>
      </c>
    </row>
    <row r="48" spans="1:6" x14ac:dyDescent="0.2">
      <c r="A48" t="s">
        <v>24</v>
      </c>
      <c r="B48" s="15">
        <v>5</v>
      </c>
      <c r="C48">
        <f>B48+159</f>
        <v>164</v>
      </c>
      <c r="D48" s="8">
        <v>1280</v>
      </c>
      <c r="E48">
        <v>4.9201371876530882</v>
      </c>
      <c r="F48">
        <f t="shared" si="0"/>
        <v>0.59565486215662933</v>
      </c>
    </row>
    <row r="49" spans="1:6" x14ac:dyDescent="0.2">
      <c r="A49" t="s">
        <v>24</v>
      </c>
      <c r="B49" s="15">
        <v>10</v>
      </c>
      <c r="C49">
        <f>B49+159</f>
        <v>169</v>
      </c>
      <c r="D49" s="8">
        <v>1254</v>
      </c>
      <c r="E49">
        <v>4.7052531734976988</v>
      </c>
      <c r="F49">
        <f t="shared" si="0"/>
        <v>-0.19866760078253692</v>
      </c>
    </row>
    <row r="50" spans="1:6" x14ac:dyDescent="0.2">
      <c r="A50" t="s">
        <v>24</v>
      </c>
      <c r="B50" s="15">
        <v>16</v>
      </c>
      <c r="C50">
        <f t="shared" ref="C50:C70" si="2">B50+159</f>
        <v>175</v>
      </c>
      <c r="D50" s="8">
        <v>1229</v>
      </c>
      <c r="E50">
        <v>4.8390558941285633</v>
      </c>
      <c r="F50">
        <f t="shared" si="0"/>
        <v>0.29593646279667968</v>
      </c>
    </row>
    <row r="51" spans="1:6" x14ac:dyDescent="0.2">
      <c r="A51" t="s">
        <v>24</v>
      </c>
      <c r="B51" s="15">
        <v>20</v>
      </c>
      <c r="C51">
        <f t="shared" si="2"/>
        <v>179</v>
      </c>
      <c r="D51" s="8">
        <v>1211</v>
      </c>
      <c r="E51">
        <v>4.9979459123657737</v>
      </c>
      <c r="F51">
        <f t="shared" si="0"/>
        <v>0.88327615448432495</v>
      </c>
    </row>
    <row r="52" spans="1:6" x14ac:dyDescent="0.2">
      <c r="A52" t="s">
        <v>24</v>
      </c>
      <c r="B52" s="18">
        <v>21</v>
      </c>
      <c r="C52">
        <f t="shared" si="2"/>
        <v>180</v>
      </c>
      <c r="D52" s="8">
        <v>1208</v>
      </c>
      <c r="E52">
        <v>4.9088219819927437</v>
      </c>
      <c r="F52">
        <f t="shared" si="0"/>
        <v>0.55382800935831655</v>
      </c>
    </row>
    <row r="53" spans="1:6" x14ac:dyDescent="0.2">
      <c r="A53" t="s">
        <v>24</v>
      </c>
      <c r="B53" s="15">
        <v>25</v>
      </c>
      <c r="C53">
        <f t="shared" si="2"/>
        <v>184</v>
      </c>
      <c r="D53" s="8">
        <v>1192</v>
      </c>
      <c r="E53">
        <v>5.0166272647904506</v>
      </c>
      <c r="F53">
        <f t="shared" si="0"/>
        <v>0.95233209578982103</v>
      </c>
    </row>
    <row r="54" spans="1:6" x14ac:dyDescent="0.2">
      <c r="A54" t="s">
        <v>24</v>
      </c>
      <c r="B54" s="15">
        <v>30</v>
      </c>
      <c r="C54">
        <f t="shared" si="2"/>
        <v>189</v>
      </c>
      <c r="D54" s="8">
        <v>1173</v>
      </c>
      <c r="E54">
        <v>5.0651477522226411</v>
      </c>
      <c r="F54">
        <f t="shared" si="0"/>
        <v>1.1316889140791344</v>
      </c>
    </row>
    <row r="55" spans="1:6" x14ac:dyDescent="0.2">
      <c r="A55" t="s">
        <v>24</v>
      </c>
      <c r="B55" s="15">
        <v>35</v>
      </c>
      <c r="C55">
        <f t="shared" si="2"/>
        <v>194</v>
      </c>
      <c r="D55" s="8">
        <v>1149</v>
      </c>
      <c r="E55">
        <v>4.9892205241221221</v>
      </c>
      <c r="F55">
        <f t="shared" si="0"/>
        <v>0.85102260641543104</v>
      </c>
    </row>
    <row r="56" spans="1:6" x14ac:dyDescent="0.2">
      <c r="A56" t="s">
        <v>24</v>
      </c>
      <c r="B56" s="15">
        <v>40</v>
      </c>
      <c r="C56">
        <f t="shared" si="2"/>
        <v>199</v>
      </c>
      <c r="D56" s="8">
        <v>1125</v>
      </c>
      <c r="E56">
        <v>4.9929036362744705</v>
      </c>
      <c r="F56">
        <f t="shared" si="0"/>
        <v>0.8646372939836694</v>
      </c>
    </row>
    <row r="57" spans="1:6" x14ac:dyDescent="0.2">
      <c r="A57" t="s">
        <v>24</v>
      </c>
      <c r="B57" s="15">
        <v>45</v>
      </c>
      <c r="C57">
        <f t="shared" si="2"/>
        <v>204</v>
      </c>
      <c r="D57" s="8">
        <v>1104</v>
      </c>
      <c r="E57">
        <v>4.9293490850127819</v>
      </c>
      <c r="F57">
        <f t="shared" si="0"/>
        <v>0.62970679956042064</v>
      </c>
    </row>
    <row r="58" spans="1:6" x14ac:dyDescent="0.2">
      <c r="A58" t="s">
        <v>24</v>
      </c>
      <c r="B58" s="15">
        <v>50</v>
      </c>
      <c r="C58">
        <f t="shared" si="2"/>
        <v>209</v>
      </c>
      <c r="D58" s="8">
        <v>1086</v>
      </c>
      <c r="E58">
        <v>5.0829885036378046</v>
      </c>
      <c r="F58">
        <f t="shared" si="0"/>
        <v>1.1976375592609503</v>
      </c>
    </row>
    <row r="59" spans="1:6" x14ac:dyDescent="0.2">
      <c r="A59" t="s">
        <v>24</v>
      </c>
      <c r="B59" s="15">
        <v>55</v>
      </c>
      <c r="C59">
        <f t="shared" si="2"/>
        <v>214</v>
      </c>
      <c r="D59" s="8">
        <v>1064</v>
      </c>
      <c r="E59">
        <v>4.9990880746214312</v>
      </c>
      <c r="F59">
        <f t="shared" si="0"/>
        <v>0.88749817695331146</v>
      </c>
    </row>
    <row r="60" spans="1:6" x14ac:dyDescent="0.2">
      <c r="A60" t="s">
        <v>24</v>
      </c>
      <c r="B60" s="15">
        <v>60</v>
      </c>
      <c r="C60">
        <f t="shared" si="2"/>
        <v>219</v>
      </c>
      <c r="D60" s="8">
        <v>1044</v>
      </c>
      <c r="E60">
        <v>5.0214493641796345</v>
      </c>
      <c r="F60">
        <f t="shared" si="0"/>
        <v>0.9701570693152326</v>
      </c>
    </row>
    <row r="61" spans="1:6" x14ac:dyDescent="0.2">
      <c r="A61" t="s">
        <v>24</v>
      </c>
      <c r="B61" s="15">
        <v>65</v>
      </c>
      <c r="C61">
        <f t="shared" si="2"/>
        <v>224</v>
      </c>
      <c r="D61" s="8">
        <v>1020</v>
      </c>
      <c r="E61">
        <v>5.0935970048957104</v>
      </c>
      <c r="F61">
        <f t="shared" si="0"/>
        <v>1.2368520670520207</v>
      </c>
    </row>
    <row r="62" spans="1:6" x14ac:dyDescent="0.2">
      <c r="A62" t="s">
        <v>24</v>
      </c>
      <c r="B62" s="15">
        <v>70</v>
      </c>
      <c r="C62">
        <f t="shared" si="2"/>
        <v>229</v>
      </c>
      <c r="D62" s="8">
        <v>1002</v>
      </c>
      <c r="E62">
        <v>4.8051030347013315</v>
      </c>
      <c r="F62">
        <f t="shared" si="0"/>
        <v>0.17042913257450898</v>
      </c>
    </row>
    <row r="63" spans="1:6" x14ac:dyDescent="0.2">
      <c r="A63" t="s">
        <v>24</v>
      </c>
      <c r="B63" s="15">
        <v>75</v>
      </c>
      <c r="C63">
        <f t="shared" si="2"/>
        <v>234</v>
      </c>
      <c r="D63" s="8">
        <v>981</v>
      </c>
      <c r="E63">
        <v>4.9898347906757099</v>
      </c>
      <c r="F63">
        <f t="shared" si="0"/>
        <v>0.85329325332076178</v>
      </c>
    </row>
    <row r="64" spans="1:6" x14ac:dyDescent="0.2">
      <c r="A64" t="s">
        <v>24</v>
      </c>
      <c r="B64" s="15">
        <v>80</v>
      </c>
      <c r="C64">
        <f t="shared" si="2"/>
        <v>239</v>
      </c>
      <c r="D64" s="8">
        <v>960</v>
      </c>
      <c r="E64">
        <v>4.9033909630786354</v>
      </c>
      <c r="F64">
        <f t="shared" si="0"/>
        <v>0.53375215431121148</v>
      </c>
    </row>
    <row r="65" spans="1:6" x14ac:dyDescent="0.2">
      <c r="A65" t="s">
        <v>24</v>
      </c>
      <c r="B65" s="15">
        <v>85</v>
      </c>
      <c r="C65">
        <f t="shared" si="2"/>
        <v>244</v>
      </c>
      <c r="D65" s="8">
        <v>938</v>
      </c>
      <c r="E65">
        <v>5.0795611351815797</v>
      </c>
      <c r="F65">
        <f t="shared" si="0"/>
        <v>1.1849682326744695</v>
      </c>
    </row>
    <row r="66" spans="1:6" x14ac:dyDescent="0.2">
      <c r="A66" t="s">
        <v>24</v>
      </c>
      <c r="B66" s="15">
        <v>90</v>
      </c>
      <c r="C66">
        <f t="shared" si="2"/>
        <v>249</v>
      </c>
      <c r="D66" s="8">
        <v>916</v>
      </c>
      <c r="E66">
        <v>5.1049064995062041</v>
      </c>
      <c r="F66">
        <f t="shared" si="0"/>
        <v>1.2786578088561011</v>
      </c>
    </row>
    <row r="67" spans="1:6" x14ac:dyDescent="0.2">
      <c r="A67" t="s">
        <v>24</v>
      </c>
      <c r="B67" s="15">
        <v>95</v>
      </c>
      <c r="C67">
        <f t="shared" si="2"/>
        <v>254</v>
      </c>
      <c r="D67" s="8">
        <v>895</v>
      </c>
      <c r="E67">
        <v>4.929052254346356</v>
      </c>
      <c r="F67">
        <f t="shared" si="0"/>
        <v>0.6286095598845981</v>
      </c>
    </row>
    <row r="68" spans="1:6" x14ac:dyDescent="0.2">
      <c r="A68" t="s">
        <v>24</v>
      </c>
      <c r="B68" s="15">
        <v>100</v>
      </c>
      <c r="C68">
        <f t="shared" si="2"/>
        <v>259</v>
      </c>
      <c r="D68" s="8">
        <v>889</v>
      </c>
      <c r="E68">
        <v>4.4972659301419426</v>
      </c>
      <c r="F68">
        <f t="shared" si="0"/>
        <v>-0.96749603156010133</v>
      </c>
    </row>
    <row r="69" spans="1:6" x14ac:dyDescent="0.2">
      <c r="A69" t="s">
        <v>24</v>
      </c>
      <c r="B69" s="15">
        <v>105</v>
      </c>
      <c r="C69">
        <f t="shared" si="2"/>
        <v>264</v>
      </c>
      <c r="D69" s="8">
        <v>857</v>
      </c>
      <c r="E69">
        <v>4.3769906379692181</v>
      </c>
      <c r="F69">
        <f t="shared" si="0"/>
        <v>-1.4120957226300956</v>
      </c>
    </row>
    <row r="70" spans="1:6" x14ac:dyDescent="0.2">
      <c r="A70" t="s">
        <v>24</v>
      </c>
      <c r="B70" s="15">
        <v>110</v>
      </c>
      <c r="C70">
        <f t="shared" si="2"/>
        <v>269</v>
      </c>
      <c r="D70" s="8">
        <v>837</v>
      </c>
      <c r="E70">
        <v>4.5990986461408845</v>
      </c>
      <c r="F70">
        <f t="shared" si="0"/>
        <v>-0.59106964126765527</v>
      </c>
    </row>
    <row r="71" spans="1:6" x14ac:dyDescent="0.2">
      <c r="A71" t="s">
        <v>27</v>
      </c>
      <c r="B71" s="15">
        <v>0</v>
      </c>
      <c r="C71">
        <v>270</v>
      </c>
      <c r="D71" s="8">
        <v>829</v>
      </c>
      <c r="E71">
        <v>4.5748540779301639</v>
      </c>
      <c r="F71">
        <f t="shared" si="0"/>
        <v>-0.68069010563644794</v>
      </c>
    </row>
    <row r="72" spans="1:6" x14ac:dyDescent="0.2">
      <c r="A72" t="s">
        <v>27</v>
      </c>
      <c r="B72" s="15">
        <v>5</v>
      </c>
      <c r="C72">
        <f>270+B72</f>
        <v>275</v>
      </c>
      <c r="D72" s="8">
        <v>812</v>
      </c>
      <c r="E72">
        <v>4.9680432407343096</v>
      </c>
      <c r="F72">
        <f t="shared" si="0"/>
        <v>0.77274041327469911</v>
      </c>
    </row>
    <row r="73" spans="1:6" x14ac:dyDescent="0.2">
      <c r="A73" t="s">
        <v>27</v>
      </c>
      <c r="B73" s="15">
        <v>10</v>
      </c>
      <c r="C73">
        <f t="shared" ref="C73:C94" si="3">270+B73</f>
        <v>280</v>
      </c>
      <c r="D73" s="8">
        <v>798</v>
      </c>
      <c r="E73">
        <v>4.86407924806133</v>
      </c>
      <c r="F73">
        <f t="shared" si="0"/>
        <v>0.38843572201332988</v>
      </c>
    </row>
    <row r="74" spans="1:6" x14ac:dyDescent="0.2">
      <c r="A74" t="s">
        <v>27</v>
      </c>
      <c r="B74" s="15">
        <v>15</v>
      </c>
      <c r="C74">
        <f t="shared" si="3"/>
        <v>285</v>
      </c>
      <c r="D74" s="8">
        <v>787</v>
      </c>
      <c r="E74">
        <v>4.622556001553928</v>
      </c>
      <c r="F74">
        <f t="shared" si="0"/>
        <v>-0.5043591225770736</v>
      </c>
    </row>
    <row r="75" spans="1:6" x14ac:dyDescent="0.2">
      <c r="A75" t="s">
        <v>27</v>
      </c>
      <c r="B75" s="15">
        <v>20</v>
      </c>
      <c r="C75">
        <f t="shared" si="3"/>
        <v>290</v>
      </c>
      <c r="D75" s="8">
        <v>773</v>
      </c>
      <c r="E75">
        <v>5.0153762662807972</v>
      </c>
      <c r="F75">
        <f t="shared" si="0"/>
        <v>0.94770775823159514</v>
      </c>
    </row>
    <row r="76" spans="1:6" x14ac:dyDescent="0.2">
      <c r="A76" t="s">
        <v>27</v>
      </c>
      <c r="B76" s="15">
        <v>25</v>
      </c>
      <c r="C76">
        <f t="shared" si="3"/>
        <v>295</v>
      </c>
      <c r="D76" s="8">
        <v>757</v>
      </c>
      <c r="E76">
        <v>4.9899752788431959</v>
      </c>
      <c r="F76">
        <f t="shared" ref="F76:F94" si="4">(E76-$B$1)/$B$2</f>
        <v>0.85381257025389856</v>
      </c>
    </row>
    <row r="77" spans="1:6" x14ac:dyDescent="0.2">
      <c r="A77" t="s">
        <v>27</v>
      </c>
      <c r="B77" s="15">
        <v>30</v>
      </c>
      <c r="C77">
        <f t="shared" si="3"/>
        <v>300</v>
      </c>
      <c r="D77" s="8">
        <v>736</v>
      </c>
      <c r="E77">
        <v>5.0386887884829781</v>
      </c>
      <c r="F77">
        <f t="shared" si="4"/>
        <v>1.0338828984612893</v>
      </c>
    </row>
    <row r="78" spans="1:6" x14ac:dyDescent="0.2">
      <c r="A78" t="s">
        <v>27</v>
      </c>
      <c r="B78" s="15">
        <v>35</v>
      </c>
      <c r="C78">
        <f t="shared" si="3"/>
        <v>305</v>
      </c>
      <c r="D78" s="8">
        <v>720</v>
      </c>
      <c r="E78">
        <v>4.7377075161457594</v>
      </c>
      <c r="F78">
        <f t="shared" si="4"/>
        <v>-7.8699563669095168E-2</v>
      </c>
    </row>
    <row r="79" spans="1:6" x14ac:dyDescent="0.2">
      <c r="A79" t="s">
        <v>27</v>
      </c>
      <c r="B79" s="15">
        <v>40</v>
      </c>
      <c r="C79">
        <f t="shared" si="3"/>
        <v>310</v>
      </c>
      <c r="D79" s="8">
        <v>703</v>
      </c>
      <c r="E79">
        <v>5.0011445405418025</v>
      </c>
      <c r="F79">
        <f t="shared" si="4"/>
        <v>0.89509993868156401</v>
      </c>
    </row>
    <row r="80" spans="1:6" x14ac:dyDescent="0.2">
      <c r="A80" t="s">
        <v>27</v>
      </c>
      <c r="B80" s="15">
        <v>45</v>
      </c>
      <c r="C80">
        <f t="shared" si="3"/>
        <v>315</v>
      </c>
      <c r="D80" s="8">
        <v>684</v>
      </c>
      <c r="E80">
        <v>4.8912184586209815</v>
      </c>
      <c r="F80">
        <f t="shared" si="4"/>
        <v>0.48875628172875979</v>
      </c>
    </row>
    <row r="81" spans="1:6" x14ac:dyDescent="0.2">
      <c r="A81" t="s">
        <v>27</v>
      </c>
      <c r="B81" s="15">
        <v>50</v>
      </c>
      <c r="C81">
        <f t="shared" si="3"/>
        <v>320</v>
      </c>
      <c r="D81" s="8">
        <v>668</v>
      </c>
      <c r="E81">
        <v>5.2859582949230557</v>
      </c>
      <c r="F81">
        <f t="shared" si="4"/>
        <v>1.9479188919587069</v>
      </c>
    </row>
    <row r="82" spans="1:6" x14ac:dyDescent="0.2">
      <c r="A82" t="s">
        <v>27</v>
      </c>
      <c r="B82" s="15">
        <v>55</v>
      </c>
      <c r="C82">
        <f t="shared" si="3"/>
        <v>325</v>
      </c>
      <c r="D82" s="8">
        <v>647</v>
      </c>
      <c r="E82">
        <v>4.7881347490888615</v>
      </c>
      <c r="F82">
        <f t="shared" si="4"/>
        <v>0.10770557227371431</v>
      </c>
    </row>
    <row r="83" spans="1:6" x14ac:dyDescent="0.2">
      <c r="A83" t="s">
        <v>27</v>
      </c>
      <c r="B83" s="15">
        <v>60</v>
      </c>
      <c r="C83">
        <f t="shared" si="3"/>
        <v>330</v>
      </c>
      <c r="D83" s="8">
        <v>632</v>
      </c>
      <c r="E83">
        <v>5.1255320997307408</v>
      </c>
      <c r="F83">
        <f t="shared" si="4"/>
        <v>1.3549006956727314</v>
      </c>
    </row>
    <row r="84" spans="1:6" x14ac:dyDescent="0.2">
      <c r="A84" t="s">
        <v>27</v>
      </c>
      <c r="B84" s="15">
        <v>65</v>
      </c>
      <c r="C84">
        <f t="shared" si="3"/>
        <v>335</v>
      </c>
      <c r="D84" s="8">
        <v>626</v>
      </c>
      <c r="E84">
        <v>4.8145979703354138</v>
      </c>
      <c r="F84">
        <f t="shared" si="4"/>
        <v>0.20552732583917521</v>
      </c>
    </row>
    <row r="85" spans="1:6" x14ac:dyDescent="0.2">
      <c r="A85" t="s">
        <v>27</v>
      </c>
      <c r="B85" s="15">
        <v>70</v>
      </c>
      <c r="C85">
        <f t="shared" si="3"/>
        <v>340</v>
      </c>
      <c r="D85" s="8">
        <v>596</v>
      </c>
      <c r="E85">
        <v>4.8684786956436445</v>
      </c>
      <c r="F85">
        <f t="shared" si="4"/>
        <v>0.40469835584810571</v>
      </c>
    </row>
    <row r="86" spans="1:6" x14ac:dyDescent="0.2">
      <c r="A86" t="s">
        <v>27</v>
      </c>
      <c r="B86" s="15">
        <v>75</v>
      </c>
      <c r="C86">
        <f t="shared" si="3"/>
        <v>345</v>
      </c>
      <c r="D86" s="8">
        <v>574</v>
      </c>
      <c r="E86">
        <v>4.9444507973927587</v>
      </c>
      <c r="F86">
        <f t="shared" si="4"/>
        <v>0.68553053972746569</v>
      </c>
    </row>
    <row r="87" spans="1:6" x14ac:dyDescent="0.2">
      <c r="A87" t="s">
        <v>27</v>
      </c>
      <c r="B87" s="15">
        <v>80</v>
      </c>
      <c r="C87">
        <f t="shared" si="3"/>
        <v>350</v>
      </c>
      <c r="D87" s="8">
        <v>558</v>
      </c>
      <c r="E87">
        <v>4.8877720677145167</v>
      </c>
      <c r="F87">
        <f t="shared" si="4"/>
        <v>0.47601663832701901</v>
      </c>
    </row>
    <row r="88" spans="1:6" x14ac:dyDescent="0.2">
      <c r="A88" t="s">
        <v>27</v>
      </c>
      <c r="B88" s="15">
        <v>85</v>
      </c>
      <c r="C88">
        <f t="shared" si="3"/>
        <v>355</v>
      </c>
      <c r="D88" s="8">
        <v>542</v>
      </c>
      <c r="E88">
        <v>5.0321362500717424</v>
      </c>
      <c r="F88">
        <f t="shared" si="4"/>
        <v>1.0096613272579869</v>
      </c>
    </row>
    <row r="89" spans="1:6" x14ac:dyDescent="0.2">
      <c r="A89" t="s">
        <v>27</v>
      </c>
      <c r="B89" s="15">
        <v>90</v>
      </c>
      <c r="C89">
        <f t="shared" si="3"/>
        <v>360</v>
      </c>
      <c r="D89" s="8">
        <v>521</v>
      </c>
      <c r="E89">
        <v>4.8214584145732005</v>
      </c>
      <c r="F89">
        <f t="shared" si="4"/>
        <v>0.23088707623863891</v>
      </c>
    </row>
    <row r="90" spans="1:6" x14ac:dyDescent="0.2">
      <c r="A90" t="s">
        <v>27</v>
      </c>
      <c r="B90" s="15">
        <v>95</v>
      </c>
      <c r="C90">
        <f t="shared" si="3"/>
        <v>365</v>
      </c>
      <c r="D90" s="8">
        <v>506</v>
      </c>
      <c r="E90">
        <v>4.7445909869707048</v>
      </c>
      <c r="F90">
        <f t="shared" si="4"/>
        <v>-5.3254695093219152E-2</v>
      </c>
    </row>
    <row r="91" spans="1:6" x14ac:dyDescent="0.2">
      <c r="A91" t="s">
        <v>27</v>
      </c>
      <c r="B91" s="15">
        <v>100</v>
      </c>
      <c r="C91">
        <f t="shared" si="3"/>
        <v>370</v>
      </c>
      <c r="D91" s="8">
        <v>485</v>
      </c>
      <c r="E91">
        <v>4.5338165557779666</v>
      </c>
      <c r="F91">
        <f t="shared" si="4"/>
        <v>-0.83238601376147947</v>
      </c>
    </row>
    <row r="92" spans="1:6" x14ac:dyDescent="0.2">
      <c r="A92" t="s">
        <v>27</v>
      </c>
      <c r="B92" s="15">
        <v>105</v>
      </c>
      <c r="C92">
        <f t="shared" si="3"/>
        <v>375</v>
      </c>
      <c r="D92" s="8">
        <v>466</v>
      </c>
      <c r="E92">
        <v>4.5172454406261293</v>
      </c>
      <c r="F92">
        <f t="shared" si="4"/>
        <v>-0.89364142660730184</v>
      </c>
    </row>
    <row r="93" spans="1:6" x14ac:dyDescent="0.2">
      <c r="A93" t="s">
        <v>27</v>
      </c>
      <c r="B93" s="15">
        <v>110</v>
      </c>
      <c r="C93">
        <f t="shared" si="3"/>
        <v>380</v>
      </c>
      <c r="D93" s="8">
        <v>448</v>
      </c>
      <c r="E93">
        <v>4.2788606572533983</v>
      </c>
      <c r="F93">
        <f t="shared" si="4"/>
        <v>-1.7748348881130946</v>
      </c>
    </row>
    <row r="94" spans="1:6" x14ac:dyDescent="0.2">
      <c r="A94" t="s">
        <v>27</v>
      </c>
      <c r="B94" s="15">
        <v>114</v>
      </c>
      <c r="C94">
        <f t="shared" si="3"/>
        <v>384</v>
      </c>
      <c r="D94" s="8">
        <v>437</v>
      </c>
      <c r="E94">
        <v>4.6150778545142828</v>
      </c>
      <c r="F94">
        <f t="shared" si="4"/>
        <v>-0.5320022220328422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53B8-9B10-094E-9426-2734F9BC2CBD}">
  <dimension ref="A1:E165"/>
  <sheetViews>
    <sheetView workbookViewId="0">
      <selection activeCell="D80" sqref="D80:D85"/>
    </sheetView>
  </sheetViews>
  <sheetFormatPr baseColWidth="10" defaultRowHeight="16" x14ac:dyDescent="0.2"/>
  <sheetData>
    <row r="1" spans="1:5" x14ac:dyDescent="0.2">
      <c r="A1" t="s">
        <v>47</v>
      </c>
      <c r="B1" t="s">
        <v>48</v>
      </c>
      <c r="C1" t="s">
        <v>49</v>
      </c>
      <c r="D1" t="s">
        <v>55</v>
      </c>
      <c r="E1" t="s">
        <v>56</v>
      </c>
    </row>
    <row r="2" spans="1:5" x14ac:dyDescent="0.2">
      <c r="A2" t="s">
        <v>50</v>
      </c>
      <c r="B2">
        <v>5.0386887884829781</v>
      </c>
      <c r="C2">
        <f>LN(B2)</f>
        <v>1.6171458872202475</v>
      </c>
      <c r="D2">
        <f>EXP(B2)</f>
        <v>154.26760489340268</v>
      </c>
      <c r="E2">
        <f>B2^2</f>
        <v>25.388384707184063</v>
      </c>
    </row>
    <row r="3" spans="1:5" x14ac:dyDescent="0.2">
      <c r="A3" t="s">
        <v>50</v>
      </c>
      <c r="B3">
        <v>4.7377075161457594</v>
      </c>
      <c r="C3">
        <f t="shared" ref="C3:C66" si="0">LN(B3)</f>
        <v>1.555553372329598</v>
      </c>
      <c r="D3">
        <f t="shared" ref="D3:D66" si="1">EXP(B3)</f>
        <v>114.17216359423595</v>
      </c>
      <c r="E3">
        <f t="shared" ref="E3:E66" si="2">B3^2</f>
        <v>22.445872508544021</v>
      </c>
    </row>
    <row r="4" spans="1:5" x14ac:dyDescent="0.2">
      <c r="A4" t="s">
        <v>50</v>
      </c>
      <c r="B4">
        <v>5.0011445405418025</v>
      </c>
      <c r="C4">
        <f t="shared" si="0"/>
        <v>1.6096667943469973</v>
      </c>
      <c r="D4">
        <f t="shared" si="1"/>
        <v>148.58312122582299</v>
      </c>
      <c r="E4">
        <f t="shared" si="2"/>
        <v>25.011446715391077</v>
      </c>
    </row>
    <row r="5" spans="1:5" x14ac:dyDescent="0.2">
      <c r="A5" t="s">
        <v>50</v>
      </c>
      <c r="B5">
        <v>4.8912184586209815</v>
      </c>
      <c r="C5">
        <f t="shared" si="0"/>
        <v>1.5874414459903325</v>
      </c>
      <c r="D5">
        <f t="shared" si="1"/>
        <v>133.11567121406389</v>
      </c>
      <c r="E5">
        <f t="shared" si="2"/>
        <v>23.924018009954612</v>
      </c>
    </row>
    <row r="6" spans="1:5" x14ac:dyDescent="0.2">
      <c r="A6" t="s">
        <v>50</v>
      </c>
      <c r="B6">
        <v>5.2859582949230557</v>
      </c>
      <c r="C6">
        <f t="shared" si="0"/>
        <v>1.6650539264277529</v>
      </c>
      <c r="D6">
        <f t="shared" si="1"/>
        <v>197.5433976072033</v>
      </c>
      <c r="E6">
        <f t="shared" si="2"/>
        <v>27.941355095665859</v>
      </c>
    </row>
    <row r="7" spans="1:5" x14ac:dyDescent="0.2">
      <c r="A7" t="s">
        <v>50</v>
      </c>
      <c r="B7">
        <v>4.7881347490888615</v>
      </c>
      <c r="C7">
        <f t="shared" si="0"/>
        <v>1.566140930384275</v>
      </c>
      <c r="D7">
        <f t="shared" si="1"/>
        <v>120.07718556956246</v>
      </c>
      <c r="E7">
        <f t="shared" si="2"/>
        <v>22.926234375432255</v>
      </c>
    </row>
    <row r="8" spans="1:5" x14ac:dyDescent="0.2">
      <c r="A8" t="s">
        <v>50</v>
      </c>
      <c r="B8">
        <v>5.1255320997307408</v>
      </c>
      <c r="C8">
        <f t="shared" si="0"/>
        <v>1.6342343439728038</v>
      </c>
      <c r="D8">
        <f t="shared" si="1"/>
        <v>168.26365087914192</v>
      </c>
      <c r="E8">
        <f t="shared" si="2"/>
        <v>26.271079305370215</v>
      </c>
    </row>
    <row r="9" spans="1:5" x14ac:dyDescent="0.2">
      <c r="A9" t="s">
        <v>50</v>
      </c>
      <c r="B9">
        <v>4.8145979703354138</v>
      </c>
      <c r="C9">
        <f t="shared" si="0"/>
        <v>1.5716525465067233</v>
      </c>
      <c r="D9">
        <f t="shared" si="1"/>
        <v>123.2972331994021</v>
      </c>
      <c r="E9">
        <f t="shared" si="2"/>
        <v>23.180353615957888</v>
      </c>
    </row>
    <row r="10" spans="1:5" x14ac:dyDescent="0.2">
      <c r="A10" t="s">
        <v>50</v>
      </c>
      <c r="B10">
        <v>4.8684786956436445</v>
      </c>
      <c r="C10">
        <f t="shared" si="0"/>
        <v>1.5827815054681067</v>
      </c>
      <c r="D10">
        <f t="shared" si="1"/>
        <v>130.12280984662667</v>
      </c>
      <c r="E10">
        <f t="shared" si="2"/>
        <v>23.702084809936043</v>
      </c>
    </row>
    <row r="11" spans="1:5" x14ac:dyDescent="0.2">
      <c r="A11" t="s">
        <v>50</v>
      </c>
      <c r="B11">
        <v>4.9444507973927587</v>
      </c>
      <c r="C11">
        <f t="shared" si="0"/>
        <v>1.598265896701101</v>
      </c>
      <c r="D11">
        <f t="shared" si="1"/>
        <v>140.39372507469457</v>
      </c>
      <c r="E11">
        <f t="shared" si="2"/>
        <v>24.447593687837887</v>
      </c>
    </row>
    <row r="12" spans="1:5" x14ac:dyDescent="0.2">
      <c r="A12" t="s">
        <v>50</v>
      </c>
      <c r="B12">
        <v>4.8877720677145167</v>
      </c>
      <c r="C12">
        <f t="shared" si="0"/>
        <v>1.586736589790734</v>
      </c>
      <c r="D12">
        <f t="shared" si="1"/>
        <v>132.65769221591898</v>
      </c>
      <c r="E12">
        <f t="shared" si="2"/>
        <v>23.890315785930241</v>
      </c>
    </row>
    <row r="13" spans="1:5" x14ac:dyDescent="0.2">
      <c r="A13" t="s">
        <v>50</v>
      </c>
      <c r="B13">
        <v>5.0321362500717424</v>
      </c>
      <c r="C13">
        <f t="shared" si="0"/>
        <v>1.6158445957548908</v>
      </c>
      <c r="D13">
        <f t="shared" si="1"/>
        <v>153.26006506340255</v>
      </c>
      <c r="E13">
        <f t="shared" si="2"/>
        <v>25.322395239286099</v>
      </c>
    </row>
    <row r="14" spans="1:5" x14ac:dyDescent="0.2">
      <c r="A14" t="s">
        <v>50</v>
      </c>
      <c r="B14">
        <v>4.8214584145732005</v>
      </c>
      <c r="C14">
        <f t="shared" si="0"/>
        <v>1.5730764579333258</v>
      </c>
      <c r="D14">
        <f t="shared" si="1"/>
        <v>124.14601517410351</v>
      </c>
      <c r="E14">
        <f t="shared" si="2"/>
        <v>23.246461243458718</v>
      </c>
    </row>
    <row r="15" spans="1:5" x14ac:dyDescent="0.2">
      <c r="A15" t="s">
        <v>50</v>
      </c>
      <c r="B15">
        <v>4.7445909869707048</v>
      </c>
      <c r="C15">
        <f t="shared" si="0"/>
        <v>1.5570052296048811</v>
      </c>
      <c r="D15">
        <f t="shared" si="1"/>
        <v>114.96077543079979</v>
      </c>
      <c r="E15">
        <f t="shared" si="2"/>
        <v>22.511143633643648</v>
      </c>
    </row>
    <row r="16" spans="1:5" x14ac:dyDescent="0.2">
      <c r="A16" t="s">
        <v>50</v>
      </c>
      <c r="B16">
        <v>4.5338165557779666</v>
      </c>
      <c r="C16">
        <f t="shared" si="0"/>
        <v>1.5115640915795627</v>
      </c>
      <c r="D16">
        <f t="shared" si="1"/>
        <v>93.113255729776043</v>
      </c>
      <c r="E16">
        <f t="shared" si="2"/>
        <v>20.555492561446385</v>
      </c>
    </row>
    <row r="17" spans="1:5" x14ac:dyDescent="0.2">
      <c r="A17" t="s">
        <v>50</v>
      </c>
      <c r="B17">
        <v>4.5172454406261293</v>
      </c>
      <c r="C17">
        <f t="shared" si="0"/>
        <v>1.5079023922841799</v>
      </c>
      <c r="D17">
        <f t="shared" si="1"/>
        <v>91.582979456979402</v>
      </c>
      <c r="E17">
        <f t="shared" si="2"/>
        <v>20.405506370857552</v>
      </c>
    </row>
    <row r="18" spans="1:5" x14ac:dyDescent="0.2">
      <c r="A18" t="s">
        <v>50</v>
      </c>
      <c r="B18">
        <v>4.2788606572533983</v>
      </c>
      <c r="C18">
        <f t="shared" si="0"/>
        <v>1.4536867725794678</v>
      </c>
      <c r="D18">
        <f t="shared" si="1"/>
        <v>72.15818025591571</v>
      </c>
      <c r="E18">
        <f t="shared" si="2"/>
        <v>18.308648524190982</v>
      </c>
    </row>
    <row r="19" spans="1:5" x14ac:dyDescent="0.2">
      <c r="A19" t="s">
        <v>50</v>
      </c>
      <c r="B19">
        <v>4.6150778545142828</v>
      </c>
      <c r="C19">
        <f t="shared" si="0"/>
        <v>1.5293287376964388</v>
      </c>
      <c r="D19">
        <f t="shared" si="1"/>
        <v>100.99569119688779</v>
      </c>
      <c r="E19">
        <f t="shared" si="2"/>
        <v>21.298943603228157</v>
      </c>
    </row>
    <row r="20" spans="1:5" x14ac:dyDescent="0.2">
      <c r="A20" t="s">
        <v>51</v>
      </c>
      <c r="B20">
        <v>4.8390558941285633</v>
      </c>
      <c r="C20">
        <f t="shared" si="0"/>
        <v>1.5767196385046627</v>
      </c>
      <c r="D20">
        <f t="shared" si="1"/>
        <v>126.35000761819262</v>
      </c>
      <c r="E20">
        <f t="shared" si="2"/>
        <v>23.416461946500391</v>
      </c>
    </row>
    <row r="21" spans="1:5" x14ac:dyDescent="0.2">
      <c r="A21" t="s">
        <v>51</v>
      </c>
      <c r="B21">
        <v>4.9979459123657737</v>
      </c>
      <c r="C21">
        <f t="shared" si="0"/>
        <v>1.6090270104986164</v>
      </c>
      <c r="D21">
        <f t="shared" si="1"/>
        <v>148.10861835148145</v>
      </c>
      <c r="E21">
        <f t="shared" si="2"/>
        <v>24.979463342933744</v>
      </c>
    </row>
    <row r="22" spans="1:5" x14ac:dyDescent="0.2">
      <c r="A22" t="s">
        <v>51</v>
      </c>
      <c r="B22">
        <v>4.9088219819927437</v>
      </c>
      <c r="C22">
        <f t="shared" si="0"/>
        <v>1.5910339908194231</v>
      </c>
      <c r="D22">
        <f t="shared" si="1"/>
        <v>135.47972281405259</v>
      </c>
      <c r="E22">
        <f t="shared" si="2"/>
        <v>24.096533250895167</v>
      </c>
    </row>
    <row r="23" spans="1:5" x14ac:dyDescent="0.2">
      <c r="A23" t="s">
        <v>51</v>
      </c>
      <c r="B23">
        <v>5.0166272647904506</v>
      </c>
      <c r="C23">
        <f t="shared" si="0"/>
        <v>1.6127578483013361</v>
      </c>
      <c r="D23">
        <f t="shared" si="1"/>
        <v>150.9014937690055</v>
      </c>
      <c r="E23">
        <f t="shared" si="2"/>
        <v>25.166549113838919</v>
      </c>
    </row>
    <row r="24" spans="1:5" x14ac:dyDescent="0.2">
      <c r="A24" t="s">
        <v>51</v>
      </c>
      <c r="B24">
        <v>5.0651477522226411</v>
      </c>
      <c r="C24">
        <f t="shared" si="0"/>
        <v>1.6223833084938604</v>
      </c>
      <c r="D24">
        <f t="shared" si="1"/>
        <v>158.40384486488551</v>
      </c>
      <c r="E24">
        <f t="shared" si="2"/>
        <v>25.655721751846073</v>
      </c>
    </row>
    <row r="25" spans="1:5" x14ac:dyDescent="0.2">
      <c r="A25" t="s">
        <v>51</v>
      </c>
      <c r="B25">
        <v>4.9892205241221221</v>
      </c>
      <c r="C25">
        <f t="shared" si="0"/>
        <v>1.6072796899709938</v>
      </c>
      <c r="D25">
        <f t="shared" si="1"/>
        <v>146.82193472441278</v>
      </c>
      <c r="E25">
        <f t="shared" si="2"/>
        <v>24.892321438321424</v>
      </c>
    </row>
    <row r="26" spans="1:5" x14ac:dyDescent="0.2">
      <c r="A26" t="s">
        <v>51</v>
      </c>
      <c r="B26">
        <v>4.9929036362744705</v>
      </c>
      <c r="C26">
        <f t="shared" si="0"/>
        <v>1.6080176315674528</v>
      </c>
      <c r="D26">
        <f t="shared" si="1"/>
        <v>147.36369344306055</v>
      </c>
      <c r="E26">
        <f t="shared" si="2"/>
        <v>24.929086721122829</v>
      </c>
    </row>
    <row r="27" spans="1:5" x14ac:dyDescent="0.2">
      <c r="A27" t="s">
        <v>51</v>
      </c>
      <c r="B27">
        <v>4.9293490850127819</v>
      </c>
      <c r="C27">
        <f t="shared" si="0"/>
        <v>1.5952069479001116</v>
      </c>
      <c r="D27">
        <f t="shared" si="1"/>
        <v>138.28946835012511</v>
      </c>
      <c r="E27">
        <f t="shared" si="2"/>
        <v>24.298482401916349</v>
      </c>
    </row>
    <row r="28" spans="1:5" x14ac:dyDescent="0.2">
      <c r="A28" t="s">
        <v>51</v>
      </c>
      <c r="B28">
        <v>5.0829885036378046</v>
      </c>
      <c r="C28">
        <f t="shared" si="0"/>
        <v>1.6258993767344494</v>
      </c>
      <c r="D28">
        <f t="shared" si="1"/>
        <v>161.25524844427267</v>
      </c>
      <c r="E28">
        <f t="shared" si="2"/>
        <v>25.836772128114088</v>
      </c>
    </row>
    <row r="29" spans="1:5" x14ac:dyDescent="0.2">
      <c r="A29" t="s">
        <v>51</v>
      </c>
      <c r="B29">
        <v>4.9990880746214312</v>
      </c>
      <c r="C29">
        <f t="shared" si="0"/>
        <v>1.6092555107242061</v>
      </c>
      <c r="D29">
        <f t="shared" si="1"/>
        <v>148.27787906830062</v>
      </c>
      <c r="E29">
        <f t="shared" si="2"/>
        <v>24.990881577822208</v>
      </c>
    </row>
    <row r="30" spans="1:5" x14ac:dyDescent="0.2">
      <c r="A30" t="s">
        <v>51</v>
      </c>
      <c r="B30">
        <v>5.0214493641796345</v>
      </c>
      <c r="C30">
        <f t="shared" si="0"/>
        <v>1.6137186099966976</v>
      </c>
      <c r="D30">
        <f t="shared" si="1"/>
        <v>151.63091302259468</v>
      </c>
      <c r="E30">
        <f t="shared" si="2"/>
        <v>25.214953717020055</v>
      </c>
    </row>
    <row r="31" spans="1:5" x14ac:dyDescent="0.2">
      <c r="A31" t="s">
        <v>51</v>
      </c>
      <c r="B31">
        <v>5.0935970048957104</v>
      </c>
      <c r="C31">
        <f t="shared" si="0"/>
        <v>1.6279842617072557</v>
      </c>
      <c r="D31">
        <f t="shared" si="1"/>
        <v>162.97503097912332</v>
      </c>
      <c r="E31">
        <f t="shared" si="2"/>
        <v>25.944730448282552</v>
      </c>
    </row>
    <row r="32" spans="1:5" x14ac:dyDescent="0.2">
      <c r="A32" t="s">
        <v>51</v>
      </c>
      <c r="B32">
        <v>4.8051030347013315</v>
      </c>
      <c r="C32">
        <f t="shared" si="0"/>
        <v>1.5696784854184367</v>
      </c>
      <c r="D32">
        <f t="shared" si="1"/>
        <v>122.13207421470786</v>
      </c>
      <c r="E32">
        <f t="shared" si="2"/>
        <v>23.089015174095945</v>
      </c>
    </row>
    <row r="33" spans="1:5" x14ac:dyDescent="0.2">
      <c r="A33" t="s">
        <v>51</v>
      </c>
      <c r="B33">
        <v>4.9898347906757099</v>
      </c>
      <c r="C33">
        <f t="shared" si="0"/>
        <v>1.6074028011343227</v>
      </c>
      <c r="D33">
        <f t="shared" si="1"/>
        <v>146.9121502335953</v>
      </c>
      <c r="E33">
        <f t="shared" si="2"/>
        <v>24.898451238237705</v>
      </c>
    </row>
    <row r="34" spans="1:5" x14ac:dyDescent="0.2">
      <c r="A34" t="s">
        <v>51</v>
      </c>
      <c r="B34">
        <v>4.9033909630786354</v>
      </c>
      <c r="C34">
        <f t="shared" si="0"/>
        <v>1.5899269990533205</v>
      </c>
      <c r="D34">
        <f t="shared" si="1"/>
        <v>134.74592431740231</v>
      </c>
      <c r="E34">
        <f t="shared" si="2"/>
        <v>24.043242936801228</v>
      </c>
    </row>
    <row r="35" spans="1:5" x14ac:dyDescent="0.2">
      <c r="A35" t="s">
        <v>51</v>
      </c>
      <c r="B35">
        <v>5.0795611351815797</v>
      </c>
      <c r="C35">
        <f t="shared" si="0"/>
        <v>1.6252248671462106</v>
      </c>
      <c r="D35">
        <f t="shared" si="1"/>
        <v>160.70351333220958</v>
      </c>
      <c r="E35">
        <f t="shared" si="2"/>
        <v>25.801941326047178</v>
      </c>
    </row>
    <row r="36" spans="1:5" x14ac:dyDescent="0.2">
      <c r="A36" t="s">
        <v>51</v>
      </c>
      <c r="B36">
        <v>5.1049064995062041</v>
      </c>
      <c r="C36">
        <f t="shared" si="0"/>
        <v>1.6302021359750893</v>
      </c>
      <c r="D36">
        <f t="shared" si="1"/>
        <v>164.82865825018641</v>
      </c>
      <c r="E36">
        <f t="shared" si="2"/>
        <v>26.060070368700686</v>
      </c>
    </row>
    <row r="37" spans="1:5" x14ac:dyDescent="0.2">
      <c r="A37" t="s">
        <v>51</v>
      </c>
      <c r="B37">
        <v>4.929052254346356</v>
      </c>
      <c r="C37">
        <f t="shared" si="0"/>
        <v>1.5951467290763293</v>
      </c>
      <c r="D37">
        <f t="shared" si="1"/>
        <v>138.24842588670728</v>
      </c>
      <c r="E37">
        <f t="shared" si="2"/>
        <v>24.295556126076892</v>
      </c>
    </row>
    <row r="38" spans="1:5" x14ac:dyDescent="0.2">
      <c r="A38" t="s">
        <v>51</v>
      </c>
      <c r="B38">
        <v>4.4972659301419426</v>
      </c>
      <c r="C38">
        <f t="shared" si="0"/>
        <v>1.5034696410506032</v>
      </c>
      <c r="D38">
        <f t="shared" si="1"/>
        <v>89.771354313951051</v>
      </c>
      <c r="E38">
        <f t="shared" si="2"/>
        <v>20.225400846415472</v>
      </c>
    </row>
    <row r="39" spans="1:5" x14ac:dyDescent="0.2">
      <c r="A39" t="s">
        <v>51</v>
      </c>
      <c r="B39">
        <v>4.3769906379692181</v>
      </c>
      <c r="C39">
        <f t="shared" si="0"/>
        <v>1.4763614192915104</v>
      </c>
      <c r="D39">
        <f t="shared" si="1"/>
        <v>79.598133013357966</v>
      </c>
      <c r="E39">
        <f t="shared" si="2"/>
        <v>19.158047044870184</v>
      </c>
    </row>
    <row r="40" spans="1:5" x14ac:dyDescent="0.2">
      <c r="A40" t="s">
        <v>51</v>
      </c>
      <c r="B40">
        <v>4.5990986461408845</v>
      </c>
      <c r="C40">
        <f t="shared" si="0"/>
        <v>1.5258603378039155</v>
      </c>
      <c r="D40">
        <f t="shared" si="1"/>
        <v>99.394685470427234</v>
      </c>
      <c r="E40">
        <f t="shared" si="2"/>
        <v>21.151708356934918</v>
      </c>
    </row>
    <row r="41" spans="1:5" x14ac:dyDescent="0.2">
      <c r="A41" t="s">
        <v>51</v>
      </c>
      <c r="B41">
        <v>4.5748540779301639</v>
      </c>
      <c r="C41">
        <f t="shared" si="0"/>
        <v>1.5205748026844208</v>
      </c>
      <c r="D41">
        <f t="shared" si="1"/>
        <v>97.013881637601258</v>
      </c>
      <c r="E41">
        <f t="shared" si="2"/>
        <v>20.92928983435425</v>
      </c>
    </row>
    <row r="42" spans="1:5" x14ac:dyDescent="0.2">
      <c r="A42" t="s">
        <v>51</v>
      </c>
      <c r="B42">
        <v>4.9680432407343096</v>
      </c>
      <c r="C42">
        <f t="shared" si="0"/>
        <v>1.6030260484448109</v>
      </c>
      <c r="D42">
        <f t="shared" si="1"/>
        <v>143.74533697755433</v>
      </c>
      <c r="E42">
        <f t="shared" si="2"/>
        <v>24.681453641805859</v>
      </c>
    </row>
    <row r="43" spans="1:5" x14ac:dyDescent="0.2">
      <c r="A43" t="s">
        <v>51</v>
      </c>
      <c r="B43">
        <v>4.86407924806133</v>
      </c>
      <c r="C43">
        <f t="shared" si="0"/>
        <v>1.5818774373069069</v>
      </c>
      <c r="D43">
        <f t="shared" si="1"/>
        <v>129.55159879330887</v>
      </c>
      <c r="E43">
        <f t="shared" si="2"/>
        <v>23.659266931420873</v>
      </c>
    </row>
    <row r="44" spans="1:5" x14ac:dyDescent="0.2">
      <c r="A44" t="s">
        <v>51</v>
      </c>
      <c r="B44">
        <v>4.622556001553928</v>
      </c>
      <c r="C44">
        <f t="shared" si="0"/>
        <v>1.5309477991984941</v>
      </c>
      <c r="D44">
        <f t="shared" si="1"/>
        <v>101.75378285359457</v>
      </c>
      <c r="E44">
        <f t="shared" si="2"/>
        <v>21.368023987502237</v>
      </c>
    </row>
    <row r="45" spans="1:5" x14ac:dyDescent="0.2">
      <c r="A45" t="s">
        <v>51</v>
      </c>
      <c r="B45">
        <v>5.0153762662807972</v>
      </c>
      <c r="C45">
        <f t="shared" si="0"/>
        <v>1.6125084467710709</v>
      </c>
      <c r="D45">
        <f t="shared" si="1"/>
        <v>150.712834256185</v>
      </c>
      <c r="E45">
        <f t="shared" si="2"/>
        <v>25.153999092372711</v>
      </c>
    </row>
    <row r="46" spans="1:5" x14ac:dyDescent="0.2">
      <c r="A46" t="s">
        <v>51</v>
      </c>
      <c r="B46">
        <v>4.9899752788431959</v>
      </c>
      <c r="C46">
        <f t="shared" si="0"/>
        <v>1.6074309556115154</v>
      </c>
      <c r="D46">
        <f t="shared" si="1"/>
        <v>146.93279110222798</v>
      </c>
      <c r="E46">
        <f t="shared" si="2"/>
        <v>24.899853283466232</v>
      </c>
    </row>
    <row r="47" spans="1:5" x14ac:dyDescent="0.2">
      <c r="A47" t="s">
        <v>52</v>
      </c>
      <c r="B47">
        <v>4.15849502084978</v>
      </c>
      <c r="C47">
        <f t="shared" si="0"/>
        <v>1.4251532349830436</v>
      </c>
      <c r="D47">
        <f t="shared" si="1"/>
        <v>63.975168817703995</v>
      </c>
      <c r="E47">
        <f t="shared" si="2"/>
        <v>17.293080838432413</v>
      </c>
    </row>
    <row r="48" spans="1:5" x14ac:dyDescent="0.2">
      <c r="A48" t="s">
        <v>52</v>
      </c>
      <c r="B48">
        <v>4.3043052649763123</v>
      </c>
      <c r="C48">
        <f t="shared" si="0"/>
        <v>1.459615746221758</v>
      </c>
      <c r="D48">
        <f t="shared" si="1"/>
        <v>74.017774845561178</v>
      </c>
      <c r="E48">
        <f t="shared" si="2"/>
        <v>18.5270438141028</v>
      </c>
    </row>
    <row r="49" spans="1:5" x14ac:dyDescent="0.2">
      <c r="A49" t="s">
        <v>52</v>
      </c>
      <c r="B49">
        <v>4.4455668122442518</v>
      </c>
      <c r="C49">
        <f t="shared" si="0"/>
        <v>1.4919073776516447</v>
      </c>
      <c r="D49">
        <f t="shared" si="1"/>
        <v>85.248183860218845</v>
      </c>
      <c r="E49">
        <f t="shared" si="2"/>
        <v>19.76306428212752</v>
      </c>
    </row>
    <row r="50" spans="1:5" x14ac:dyDescent="0.2">
      <c r="A50" t="s">
        <v>52</v>
      </c>
      <c r="B50">
        <v>4.6272037821334937</v>
      </c>
      <c r="C50">
        <f t="shared" si="0"/>
        <v>1.5319527509117101</v>
      </c>
      <c r="D50">
        <f t="shared" si="1"/>
        <v>102.22781284981681</v>
      </c>
      <c r="E50">
        <f t="shared" si="2"/>
        <v>21.411014841390507</v>
      </c>
    </row>
    <row r="51" spans="1:5" x14ac:dyDescent="0.2">
      <c r="A51" t="s">
        <v>52</v>
      </c>
      <c r="B51">
        <v>4.3928723445420852</v>
      </c>
      <c r="C51">
        <f t="shared" si="0"/>
        <v>1.4799833057373917</v>
      </c>
      <c r="D51">
        <f t="shared" si="1"/>
        <v>80.872379022908447</v>
      </c>
      <c r="E51">
        <f t="shared" si="2"/>
        <v>19.297327435442675</v>
      </c>
    </row>
    <row r="52" spans="1:5" x14ac:dyDescent="0.2">
      <c r="A52" t="s">
        <v>52</v>
      </c>
      <c r="B52">
        <v>4.4296872770174724</v>
      </c>
      <c r="C52">
        <f t="shared" si="0"/>
        <v>1.4883289894699263</v>
      </c>
      <c r="D52">
        <f t="shared" si="1"/>
        <v>83.90517373088143</v>
      </c>
      <c r="E52">
        <f t="shared" si="2"/>
        <v>19.62212937217047</v>
      </c>
    </row>
    <row r="53" spans="1:5" x14ac:dyDescent="0.2">
      <c r="A53" t="s">
        <v>52</v>
      </c>
      <c r="B53">
        <v>4.6682155496082167</v>
      </c>
      <c r="C53">
        <f t="shared" si="0"/>
        <v>1.5407768893668459</v>
      </c>
      <c r="D53">
        <f t="shared" si="1"/>
        <v>106.50751538001172</v>
      </c>
      <c r="E53">
        <f t="shared" si="2"/>
        <v>21.792236417603945</v>
      </c>
    </row>
    <row r="54" spans="1:5" x14ac:dyDescent="0.2">
      <c r="A54" t="s">
        <v>52</v>
      </c>
      <c r="B54">
        <v>4.8511780771191253</v>
      </c>
      <c r="C54">
        <f t="shared" si="0"/>
        <v>1.579221577952145</v>
      </c>
      <c r="D54">
        <f t="shared" si="1"/>
        <v>127.89096655456709</v>
      </c>
      <c r="E54">
        <f t="shared" si="2"/>
        <v>23.533928735921215</v>
      </c>
    </row>
    <row r="55" spans="1:5" x14ac:dyDescent="0.2">
      <c r="A55" t="s">
        <v>52</v>
      </c>
      <c r="B55">
        <v>4.6980461811721881</v>
      </c>
      <c r="C55">
        <f t="shared" si="0"/>
        <v>1.5471467161526875</v>
      </c>
      <c r="D55">
        <f t="shared" si="1"/>
        <v>109.73256531652316</v>
      </c>
      <c r="E55">
        <f t="shared" si="2"/>
        <v>22.071637920426578</v>
      </c>
    </row>
    <row r="56" spans="1:5" x14ac:dyDescent="0.2">
      <c r="A56" t="s">
        <v>52</v>
      </c>
      <c r="B56">
        <v>4.5012733033959602</v>
      </c>
      <c r="C56">
        <f t="shared" si="0"/>
        <v>1.5043603130619008</v>
      </c>
      <c r="D56">
        <f t="shared" si="1"/>
        <v>90.131823422939974</v>
      </c>
      <c r="E56">
        <f t="shared" si="2"/>
        <v>20.261461351865179</v>
      </c>
    </row>
    <row r="57" spans="1:5" x14ac:dyDescent="0.2">
      <c r="A57" t="s">
        <v>52</v>
      </c>
      <c r="B57">
        <v>4.7406932863535989</v>
      </c>
      <c r="C57">
        <f t="shared" si="0"/>
        <v>1.5561833879554008</v>
      </c>
      <c r="D57">
        <f t="shared" si="1"/>
        <v>114.51356485809383</v>
      </c>
      <c r="E57">
        <f t="shared" si="2"/>
        <v>22.474172835278086</v>
      </c>
    </row>
    <row r="58" spans="1:5" x14ac:dyDescent="0.2">
      <c r="A58" t="s">
        <v>52</v>
      </c>
      <c r="B58">
        <v>4.7213195750909094</v>
      </c>
      <c r="C58">
        <f t="shared" si="0"/>
        <v>1.5520883315186127</v>
      </c>
      <c r="D58">
        <f t="shared" si="1"/>
        <v>112.3163648010693</v>
      </c>
      <c r="E58">
        <f t="shared" si="2"/>
        <v>22.290858530136607</v>
      </c>
    </row>
    <row r="59" spans="1:5" x14ac:dyDescent="0.2">
      <c r="A59" t="s">
        <v>52</v>
      </c>
      <c r="B59">
        <v>4.8372820068551192</v>
      </c>
      <c r="C59">
        <f t="shared" si="0"/>
        <v>1.5763529941581202</v>
      </c>
      <c r="D59">
        <f t="shared" si="1"/>
        <v>126.12607562145882</v>
      </c>
      <c r="E59">
        <f t="shared" si="2"/>
        <v>23.399297213844289</v>
      </c>
    </row>
    <row r="60" spans="1:5" x14ac:dyDescent="0.2">
      <c r="A60" t="s">
        <v>52</v>
      </c>
      <c r="B60">
        <v>4.5114060265424989</v>
      </c>
      <c r="C60">
        <f t="shared" si="0"/>
        <v>1.5066088624765264</v>
      </c>
      <c r="D60">
        <f t="shared" si="1"/>
        <v>91.049746914938439</v>
      </c>
      <c r="E60">
        <f t="shared" si="2"/>
        <v>20.352784336323978</v>
      </c>
    </row>
    <row r="61" spans="1:5" x14ac:dyDescent="0.2">
      <c r="A61" t="s">
        <v>52</v>
      </c>
      <c r="B61">
        <v>4.4102813165464374</v>
      </c>
      <c r="C61">
        <f t="shared" si="0"/>
        <v>1.4839384780243201</v>
      </c>
      <c r="D61">
        <f t="shared" si="1"/>
        <v>82.29261052121872</v>
      </c>
      <c r="E61">
        <f t="shared" si="2"/>
        <v>19.450581291078578</v>
      </c>
    </row>
    <row r="62" spans="1:5" x14ac:dyDescent="0.2">
      <c r="A62" t="s">
        <v>52</v>
      </c>
      <c r="B62">
        <v>5.1160478369345466</v>
      </c>
      <c r="C62">
        <f t="shared" si="0"/>
        <v>1.6323822341292036</v>
      </c>
      <c r="D62">
        <f t="shared" si="1"/>
        <v>166.67533808898364</v>
      </c>
      <c r="E62">
        <f t="shared" si="2"/>
        <v>26.173945469802653</v>
      </c>
    </row>
    <row r="63" spans="1:5" x14ac:dyDescent="0.2">
      <c r="A63" t="s">
        <v>52</v>
      </c>
      <c r="B63">
        <v>5.0431038301716269</v>
      </c>
      <c r="C63">
        <f t="shared" si="0"/>
        <v>1.6180217318518286</v>
      </c>
      <c r="D63">
        <f t="shared" si="1"/>
        <v>154.95020855321326</v>
      </c>
      <c r="E63">
        <f t="shared" si="2"/>
        <v>25.432896241891733</v>
      </c>
    </row>
    <row r="64" spans="1:5" x14ac:dyDescent="0.2">
      <c r="A64" t="s">
        <v>52</v>
      </c>
      <c r="B64">
        <v>4.8130529921034899</v>
      </c>
      <c r="C64">
        <f t="shared" si="0"/>
        <v>1.571331600462623</v>
      </c>
      <c r="D64">
        <f t="shared" si="1"/>
        <v>123.10688873494166</v>
      </c>
      <c r="E64">
        <f t="shared" si="2"/>
        <v>23.165479104796358</v>
      </c>
    </row>
    <row r="65" spans="1:5" x14ac:dyDescent="0.2">
      <c r="A65" t="s">
        <v>52</v>
      </c>
      <c r="B65">
        <v>4.5013194738219564</v>
      </c>
      <c r="C65">
        <f t="shared" si="0"/>
        <v>1.5043705702016246</v>
      </c>
      <c r="D65">
        <f t="shared" si="1"/>
        <v>90.13598494369208</v>
      </c>
      <c r="E65">
        <f t="shared" si="2"/>
        <v>20.261877005408774</v>
      </c>
    </row>
    <row r="66" spans="1:5" x14ac:dyDescent="0.2">
      <c r="A66" t="s">
        <v>52</v>
      </c>
      <c r="B66">
        <v>4.5766894457099898</v>
      </c>
      <c r="C66">
        <f t="shared" si="0"/>
        <v>1.5209759083120544</v>
      </c>
      <c r="D66">
        <f t="shared" si="1"/>
        <v>97.19210128942926</v>
      </c>
      <c r="E66">
        <f t="shared" si="2"/>
        <v>20.946086282473214</v>
      </c>
    </row>
    <row r="67" spans="1:5" x14ac:dyDescent="0.2">
      <c r="A67" t="s">
        <v>52</v>
      </c>
      <c r="B67">
        <v>4.4643895630598083</v>
      </c>
      <c r="C67">
        <f t="shared" ref="C67:C134" si="3">LN(B67)</f>
        <v>1.4961324889819352</v>
      </c>
      <c r="D67">
        <f t="shared" ref="D67:D134" si="4">EXP(B67)</f>
        <v>86.867985923980228</v>
      </c>
      <c r="E67">
        <f t="shared" ref="E67:E134" si="5">B67^2</f>
        <v>19.930774170757346</v>
      </c>
    </row>
    <row r="68" spans="1:5" x14ac:dyDescent="0.2">
      <c r="A68" t="s">
        <v>52</v>
      </c>
      <c r="B68">
        <v>4.5493988972252</v>
      </c>
      <c r="C68">
        <f t="shared" si="3"/>
        <v>1.5149951137355422</v>
      </c>
      <c r="D68">
        <f t="shared" si="4"/>
        <v>94.575541604780881</v>
      </c>
      <c r="E68">
        <f t="shared" si="5"/>
        <v>20.697030326073865</v>
      </c>
    </row>
    <row r="69" spans="1:5" x14ac:dyDescent="0.2">
      <c r="A69" t="s">
        <v>52</v>
      </c>
      <c r="B69">
        <v>4.6165438406265231</v>
      </c>
      <c r="C69">
        <f t="shared" si="3"/>
        <v>1.529646338692878</v>
      </c>
      <c r="D69">
        <f t="shared" si="4"/>
        <v>101.14385805632202</v>
      </c>
      <c r="E69">
        <f t="shared" si="5"/>
        <v>21.312477032426688</v>
      </c>
    </row>
    <row r="70" spans="1:5" x14ac:dyDescent="0.2">
      <c r="A70" t="s">
        <v>52</v>
      </c>
      <c r="B70">
        <v>5.155744506288416</v>
      </c>
      <c r="C70">
        <f t="shared" si="3"/>
        <v>1.6401115311510304</v>
      </c>
      <c r="D70">
        <f t="shared" si="4"/>
        <v>173.42487461672738</v>
      </c>
      <c r="E70">
        <f t="shared" si="5"/>
        <v>26.581701414123181</v>
      </c>
    </row>
    <row r="71" spans="1:5" x14ac:dyDescent="0.2">
      <c r="A71" t="s">
        <v>52</v>
      </c>
      <c r="B71">
        <v>4.9201371876530882</v>
      </c>
      <c r="C71">
        <f t="shared" si="3"/>
        <v>1.5933364137848014</v>
      </c>
      <c r="D71">
        <f t="shared" si="4"/>
        <v>137.02140954272352</v>
      </c>
      <c r="E71">
        <f t="shared" si="5"/>
        <v>24.207749945326839</v>
      </c>
    </row>
    <row r="72" spans="1:5" x14ac:dyDescent="0.2">
      <c r="A72" t="s">
        <v>52</v>
      </c>
      <c r="B72">
        <v>4.7052531734976988</v>
      </c>
      <c r="C72">
        <f t="shared" si="3"/>
        <v>1.5486795810472003</v>
      </c>
      <c r="D72">
        <f t="shared" si="4"/>
        <v>110.52626372635501</v>
      </c>
      <c r="E72">
        <f t="shared" si="5"/>
        <v>22.139407426710164</v>
      </c>
    </row>
    <row r="73" spans="1:5" x14ac:dyDescent="0.2">
      <c r="A73" t="s">
        <v>53</v>
      </c>
      <c r="B73">
        <v>4.7111771749451679</v>
      </c>
      <c r="C73">
        <f t="shared" si="3"/>
        <v>1.5499378077870156</v>
      </c>
      <c r="D73">
        <f t="shared" si="4"/>
        <v>111.18296470090563</v>
      </c>
      <c r="E73">
        <f t="shared" si="5"/>
        <v>22.195190373724333</v>
      </c>
    </row>
    <row r="74" spans="1:5" x14ac:dyDescent="0.2">
      <c r="A74" t="s">
        <v>53</v>
      </c>
      <c r="B74">
        <v>4.6315541074071049</v>
      </c>
      <c r="C74">
        <f t="shared" si="3"/>
        <v>1.5328924721239181</v>
      </c>
      <c r="D74">
        <f t="shared" si="4"/>
        <v>102.67350583955512</v>
      </c>
      <c r="E74">
        <f t="shared" si="5"/>
        <v>21.451293449839625</v>
      </c>
    </row>
    <row r="75" spans="1:5" x14ac:dyDescent="0.2">
      <c r="A75" t="s">
        <v>53</v>
      </c>
      <c r="B75">
        <v>4.7189899988897874</v>
      </c>
      <c r="C75">
        <f t="shared" si="3"/>
        <v>1.5515947934137122</v>
      </c>
      <c r="D75">
        <f t="shared" si="4"/>
        <v>112.05501980037079</v>
      </c>
      <c r="E75">
        <f t="shared" si="5"/>
        <v>22.268866609621835</v>
      </c>
    </row>
    <row r="76" spans="1:5" x14ac:dyDescent="0.2">
      <c r="A76" t="s">
        <v>53</v>
      </c>
      <c r="B76">
        <v>4.8496949303711876</v>
      </c>
      <c r="C76">
        <f t="shared" si="3"/>
        <v>1.5789158020166496</v>
      </c>
      <c r="D76">
        <f t="shared" si="4"/>
        <v>127.70142607634774</v>
      </c>
      <c r="E76">
        <f t="shared" si="5"/>
        <v>23.519540917667999</v>
      </c>
    </row>
    <row r="77" spans="1:5" x14ac:dyDescent="0.2">
      <c r="A77" t="s">
        <v>53</v>
      </c>
      <c r="B77">
        <v>5.0285657011127061</v>
      </c>
      <c r="C77">
        <f t="shared" si="3"/>
        <v>1.6151347945648207</v>
      </c>
      <c r="D77">
        <f t="shared" si="4"/>
        <v>152.71381827840671</v>
      </c>
      <c r="E77">
        <f t="shared" si="5"/>
        <v>25.286473010407121</v>
      </c>
    </row>
    <row r="78" spans="1:5" x14ac:dyDescent="0.2">
      <c r="A78" t="s">
        <v>53</v>
      </c>
      <c r="B78">
        <v>5.0167160004214724</v>
      </c>
      <c r="C78">
        <f t="shared" si="3"/>
        <v>1.6127755364494796</v>
      </c>
      <c r="D78">
        <f t="shared" si="4"/>
        <v>150.91488470239489</v>
      </c>
      <c r="E78">
        <f t="shared" si="5"/>
        <v>25.167439428884816</v>
      </c>
    </row>
    <row r="79" spans="1:5" x14ac:dyDescent="0.2">
      <c r="A79" t="s">
        <v>53</v>
      </c>
      <c r="B79">
        <v>4.6619739516675711</v>
      </c>
      <c r="C79">
        <f t="shared" si="3"/>
        <v>1.5394389532250625</v>
      </c>
      <c r="D79">
        <f t="shared" si="4"/>
        <v>105.84480861738597</v>
      </c>
      <c r="E79">
        <f t="shared" si="5"/>
        <v>21.73400112602695</v>
      </c>
    </row>
    <row r="80" spans="1:5" x14ac:dyDescent="0.2">
      <c r="A80" t="s">
        <v>53</v>
      </c>
      <c r="B80">
        <v>4.5561771247555987</v>
      </c>
      <c r="C80">
        <f t="shared" si="3"/>
        <v>1.5164839220802444</v>
      </c>
      <c r="D80">
        <f t="shared" si="4"/>
        <v>95.218773668491082</v>
      </c>
      <c r="E80">
        <f t="shared" si="5"/>
        <v>20.758749992146193</v>
      </c>
    </row>
    <row r="81" spans="1:5" x14ac:dyDescent="0.2">
      <c r="A81" t="s">
        <v>57</v>
      </c>
      <c r="B81">
        <v>4.2228739002932478</v>
      </c>
      <c r="C81">
        <f t="shared" si="3"/>
        <v>1.4405159152865279</v>
      </c>
      <c r="D81">
        <f t="shared" si="4"/>
        <v>68.229286963785228</v>
      </c>
    </row>
    <row r="82" spans="1:5" x14ac:dyDescent="0.2">
      <c r="A82" t="s">
        <v>57</v>
      </c>
      <c r="B82">
        <v>3.9470189597416274</v>
      </c>
      <c r="C82">
        <f t="shared" si="3"/>
        <v>1.3729606002520529</v>
      </c>
      <c r="D82">
        <f t="shared" si="4"/>
        <v>51.780775950770213</v>
      </c>
    </row>
    <row r="83" spans="1:5" x14ac:dyDescent="0.2">
      <c r="A83" t="s">
        <v>57</v>
      </c>
      <c r="B83">
        <v>4.1504108069964278</v>
      </c>
      <c r="C83">
        <f t="shared" si="3"/>
        <v>1.4232073189811496</v>
      </c>
      <c r="D83">
        <f t="shared" si="4"/>
        <v>63.460064782626937</v>
      </c>
    </row>
    <row r="84" spans="1:5" x14ac:dyDescent="0.2">
      <c r="A84" t="s">
        <v>57</v>
      </c>
      <c r="B84">
        <v>4.4653926942980817</v>
      </c>
      <c r="C84">
        <f t="shared" si="3"/>
        <v>1.4963571599119943</v>
      </c>
      <c r="D84">
        <f t="shared" si="4"/>
        <v>86.95516963530774</v>
      </c>
    </row>
    <row r="85" spans="1:5" x14ac:dyDescent="0.2">
      <c r="A85" t="s">
        <v>57</v>
      </c>
      <c r="B85">
        <v>4.8526024631109275</v>
      </c>
      <c r="C85">
        <f t="shared" si="3"/>
        <v>1.5795151513684289</v>
      </c>
      <c r="D85">
        <f t="shared" si="4"/>
        <v>128.07326245484751</v>
      </c>
    </row>
    <row r="86" spans="1:5" x14ac:dyDescent="0.2">
      <c r="A86" t="s">
        <v>54</v>
      </c>
      <c r="B86">
        <v>5.0386887884829781</v>
      </c>
      <c r="C86">
        <f t="shared" si="3"/>
        <v>1.6171458872202475</v>
      </c>
      <c r="D86">
        <f t="shared" si="4"/>
        <v>154.26760489340268</v>
      </c>
      <c r="E86">
        <f t="shared" si="5"/>
        <v>25.388384707184063</v>
      </c>
    </row>
    <row r="87" spans="1:5" x14ac:dyDescent="0.2">
      <c r="A87" t="s">
        <v>54</v>
      </c>
      <c r="B87">
        <v>4.7377075161457594</v>
      </c>
      <c r="C87">
        <f t="shared" si="3"/>
        <v>1.555553372329598</v>
      </c>
      <c r="D87">
        <f t="shared" si="4"/>
        <v>114.17216359423595</v>
      </c>
      <c r="E87">
        <f t="shared" si="5"/>
        <v>22.445872508544021</v>
      </c>
    </row>
    <row r="88" spans="1:5" x14ac:dyDescent="0.2">
      <c r="A88" t="s">
        <v>54</v>
      </c>
      <c r="B88">
        <v>5.0011445405418025</v>
      </c>
      <c r="C88">
        <f t="shared" si="3"/>
        <v>1.6096667943469973</v>
      </c>
      <c r="D88">
        <f t="shared" si="4"/>
        <v>148.58312122582299</v>
      </c>
      <c r="E88">
        <f t="shared" si="5"/>
        <v>25.011446715391077</v>
      </c>
    </row>
    <row r="89" spans="1:5" x14ac:dyDescent="0.2">
      <c r="A89" t="s">
        <v>54</v>
      </c>
      <c r="B89">
        <v>4.8912184586209815</v>
      </c>
      <c r="C89">
        <f t="shared" si="3"/>
        <v>1.5874414459903325</v>
      </c>
      <c r="D89">
        <f t="shared" si="4"/>
        <v>133.11567121406389</v>
      </c>
      <c r="E89">
        <f t="shared" si="5"/>
        <v>23.924018009954612</v>
      </c>
    </row>
    <row r="90" spans="1:5" x14ac:dyDescent="0.2">
      <c r="A90" t="s">
        <v>54</v>
      </c>
      <c r="B90">
        <v>5.2859582949230557</v>
      </c>
      <c r="C90">
        <f t="shared" si="3"/>
        <v>1.6650539264277529</v>
      </c>
      <c r="D90">
        <f t="shared" si="4"/>
        <v>197.5433976072033</v>
      </c>
      <c r="E90">
        <f t="shared" si="5"/>
        <v>27.941355095665859</v>
      </c>
    </row>
    <row r="91" spans="1:5" x14ac:dyDescent="0.2">
      <c r="A91" t="s">
        <v>54</v>
      </c>
      <c r="B91">
        <v>4.7881347490888615</v>
      </c>
      <c r="C91">
        <f t="shared" si="3"/>
        <v>1.566140930384275</v>
      </c>
      <c r="D91">
        <f t="shared" si="4"/>
        <v>120.07718556956246</v>
      </c>
      <c r="E91">
        <f t="shared" si="5"/>
        <v>22.926234375432255</v>
      </c>
    </row>
    <row r="92" spans="1:5" x14ac:dyDescent="0.2">
      <c r="A92" t="s">
        <v>54</v>
      </c>
      <c r="B92">
        <v>5.1255320997307408</v>
      </c>
      <c r="C92">
        <f t="shared" si="3"/>
        <v>1.6342343439728038</v>
      </c>
      <c r="D92">
        <f t="shared" si="4"/>
        <v>168.26365087914192</v>
      </c>
      <c r="E92">
        <f t="shared" si="5"/>
        <v>26.271079305370215</v>
      </c>
    </row>
    <row r="93" spans="1:5" x14ac:dyDescent="0.2">
      <c r="A93" t="s">
        <v>54</v>
      </c>
      <c r="B93">
        <v>4.8145979703354138</v>
      </c>
      <c r="C93">
        <f t="shared" si="3"/>
        <v>1.5716525465067233</v>
      </c>
      <c r="D93">
        <f t="shared" si="4"/>
        <v>123.2972331994021</v>
      </c>
      <c r="E93">
        <f t="shared" si="5"/>
        <v>23.180353615957888</v>
      </c>
    </row>
    <row r="94" spans="1:5" x14ac:dyDescent="0.2">
      <c r="A94" t="s">
        <v>54</v>
      </c>
      <c r="B94">
        <v>4.8684786956436445</v>
      </c>
      <c r="C94">
        <f t="shared" si="3"/>
        <v>1.5827815054681067</v>
      </c>
      <c r="D94">
        <f t="shared" si="4"/>
        <v>130.12280984662667</v>
      </c>
      <c r="E94">
        <f t="shared" si="5"/>
        <v>23.702084809936043</v>
      </c>
    </row>
    <row r="95" spans="1:5" x14ac:dyDescent="0.2">
      <c r="A95" t="s">
        <v>54</v>
      </c>
      <c r="B95">
        <v>4.9444507973927587</v>
      </c>
      <c r="C95">
        <f t="shared" si="3"/>
        <v>1.598265896701101</v>
      </c>
      <c r="D95">
        <f t="shared" si="4"/>
        <v>140.39372507469457</v>
      </c>
      <c r="E95">
        <f t="shared" si="5"/>
        <v>24.447593687837887</v>
      </c>
    </row>
    <row r="96" spans="1:5" x14ac:dyDescent="0.2">
      <c r="A96" t="s">
        <v>54</v>
      </c>
      <c r="B96">
        <v>4.8877720677145167</v>
      </c>
      <c r="C96">
        <f t="shared" si="3"/>
        <v>1.586736589790734</v>
      </c>
      <c r="D96">
        <f t="shared" si="4"/>
        <v>132.65769221591898</v>
      </c>
      <c r="E96">
        <f t="shared" si="5"/>
        <v>23.890315785930241</v>
      </c>
    </row>
    <row r="97" spans="1:5" x14ac:dyDescent="0.2">
      <c r="A97" t="s">
        <v>54</v>
      </c>
      <c r="B97">
        <v>5.0321362500717424</v>
      </c>
      <c r="C97">
        <f t="shared" si="3"/>
        <v>1.6158445957548908</v>
      </c>
      <c r="D97">
        <f t="shared" si="4"/>
        <v>153.26006506340255</v>
      </c>
      <c r="E97">
        <f t="shared" si="5"/>
        <v>25.322395239286099</v>
      </c>
    </row>
    <row r="98" spans="1:5" x14ac:dyDescent="0.2">
      <c r="A98" t="s">
        <v>54</v>
      </c>
      <c r="B98">
        <v>4.8214584145732005</v>
      </c>
      <c r="C98">
        <f t="shared" si="3"/>
        <v>1.5730764579333258</v>
      </c>
      <c r="D98">
        <f t="shared" si="4"/>
        <v>124.14601517410351</v>
      </c>
      <c r="E98">
        <f t="shared" si="5"/>
        <v>23.246461243458718</v>
      </c>
    </row>
    <row r="99" spans="1:5" x14ac:dyDescent="0.2">
      <c r="A99" t="s">
        <v>54</v>
      </c>
      <c r="B99">
        <v>4.7445909869707048</v>
      </c>
      <c r="C99">
        <f t="shared" si="3"/>
        <v>1.5570052296048811</v>
      </c>
      <c r="D99">
        <f t="shared" si="4"/>
        <v>114.96077543079979</v>
      </c>
      <c r="E99">
        <f t="shared" si="5"/>
        <v>22.511143633643648</v>
      </c>
    </row>
    <row r="100" spans="1:5" x14ac:dyDescent="0.2">
      <c r="A100" t="s">
        <v>54</v>
      </c>
      <c r="B100">
        <v>4.5338165557779666</v>
      </c>
      <c r="C100">
        <f t="shared" si="3"/>
        <v>1.5115640915795627</v>
      </c>
      <c r="D100">
        <f t="shared" si="4"/>
        <v>93.113255729776043</v>
      </c>
      <c r="E100">
        <f t="shared" si="5"/>
        <v>20.555492561446385</v>
      </c>
    </row>
    <row r="101" spans="1:5" x14ac:dyDescent="0.2">
      <c r="A101" t="s">
        <v>54</v>
      </c>
      <c r="B101">
        <v>4.5172454406261293</v>
      </c>
      <c r="C101">
        <f t="shared" si="3"/>
        <v>1.5079023922841799</v>
      </c>
      <c r="D101">
        <f t="shared" si="4"/>
        <v>91.582979456979402</v>
      </c>
      <c r="E101">
        <f t="shared" si="5"/>
        <v>20.405506370857552</v>
      </c>
    </row>
    <row r="102" spans="1:5" x14ac:dyDescent="0.2">
      <c r="A102" t="s">
        <v>54</v>
      </c>
      <c r="B102">
        <v>4.2788606572533983</v>
      </c>
      <c r="C102">
        <f t="shared" si="3"/>
        <v>1.4536867725794678</v>
      </c>
      <c r="D102">
        <f t="shared" si="4"/>
        <v>72.15818025591571</v>
      </c>
      <c r="E102">
        <f t="shared" si="5"/>
        <v>18.308648524190982</v>
      </c>
    </row>
    <row r="103" spans="1:5" x14ac:dyDescent="0.2">
      <c r="A103" t="s">
        <v>54</v>
      </c>
      <c r="B103">
        <v>4.6150778545142828</v>
      </c>
      <c r="C103">
        <f t="shared" si="3"/>
        <v>1.5293287376964388</v>
      </c>
      <c r="D103">
        <f t="shared" si="4"/>
        <v>100.99569119688779</v>
      </c>
      <c r="E103">
        <f t="shared" si="5"/>
        <v>21.298943603228157</v>
      </c>
    </row>
    <row r="104" spans="1:5" x14ac:dyDescent="0.2">
      <c r="A104" t="s">
        <v>54</v>
      </c>
      <c r="B104">
        <v>4.8390558941285633</v>
      </c>
      <c r="C104">
        <f t="shared" si="3"/>
        <v>1.5767196385046627</v>
      </c>
      <c r="D104">
        <f t="shared" si="4"/>
        <v>126.35000761819262</v>
      </c>
      <c r="E104">
        <f t="shared" si="5"/>
        <v>23.416461946500391</v>
      </c>
    </row>
    <row r="105" spans="1:5" x14ac:dyDescent="0.2">
      <c r="A105" t="s">
        <v>54</v>
      </c>
      <c r="B105">
        <v>4.9979459123657737</v>
      </c>
      <c r="C105">
        <f t="shared" si="3"/>
        <v>1.6090270104986164</v>
      </c>
      <c r="D105">
        <f t="shared" si="4"/>
        <v>148.10861835148145</v>
      </c>
      <c r="E105">
        <f t="shared" si="5"/>
        <v>24.979463342933744</v>
      </c>
    </row>
    <row r="106" spans="1:5" x14ac:dyDescent="0.2">
      <c r="A106" t="s">
        <v>54</v>
      </c>
      <c r="B106">
        <v>4.9088219819927437</v>
      </c>
      <c r="C106">
        <f t="shared" si="3"/>
        <v>1.5910339908194231</v>
      </c>
      <c r="D106">
        <f t="shared" si="4"/>
        <v>135.47972281405259</v>
      </c>
      <c r="E106">
        <f t="shared" si="5"/>
        <v>24.096533250895167</v>
      </c>
    </row>
    <row r="107" spans="1:5" x14ac:dyDescent="0.2">
      <c r="A107" t="s">
        <v>54</v>
      </c>
      <c r="B107">
        <v>5.0166272647904506</v>
      </c>
      <c r="C107">
        <f t="shared" si="3"/>
        <v>1.6127578483013361</v>
      </c>
      <c r="D107">
        <f t="shared" si="4"/>
        <v>150.9014937690055</v>
      </c>
      <c r="E107">
        <f t="shared" si="5"/>
        <v>25.166549113838919</v>
      </c>
    </row>
    <row r="108" spans="1:5" x14ac:dyDescent="0.2">
      <c r="A108" t="s">
        <v>54</v>
      </c>
      <c r="B108">
        <v>5.0651477522226411</v>
      </c>
      <c r="C108">
        <f t="shared" si="3"/>
        <v>1.6223833084938604</v>
      </c>
      <c r="D108">
        <f t="shared" si="4"/>
        <v>158.40384486488551</v>
      </c>
      <c r="E108">
        <f t="shared" si="5"/>
        <v>25.655721751846073</v>
      </c>
    </row>
    <row r="109" spans="1:5" x14ac:dyDescent="0.2">
      <c r="A109" t="s">
        <v>54</v>
      </c>
      <c r="B109">
        <v>4.9892205241221221</v>
      </c>
      <c r="C109">
        <f t="shared" si="3"/>
        <v>1.6072796899709938</v>
      </c>
      <c r="D109">
        <f t="shared" si="4"/>
        <v>146.82193472441278</v>
      </c>
      <c r="E109">
        <f t="shared" si="5"/>
        <v>24.892321438321424</v>
      </c>
    </row>
    <row r="110" spans="1:5" x14ac:dyDescent="0.2">
      <c r="A110" t="s">
        <v>54</v>
      </c>
      <c r="B110">
        <v>4.9929036362744705</v>
      </c>
      <c r="C110">
        <f t="shared" si="3"/>
        <v>1.6080176315674528</v>
      </c>
      <c r="D110">
        <f t="shared" si="4"/>
        <v>147.36369344306055</v>
      </c>
      <c r="E110">
        <f t="shared" si="5"/>
        <v>24.929086721122829</v>
      </c>
    </row>
    <row r="111" spans="1:5" x14ac:dyDescent="0.2">
      <c r="A111" t="s">
        <v>54</v>
      </c>
      <c r="B111">
        <v>4.9293490850127819</v>
      </c>
      <c r="C111">
        <f t="shared" si="3"/>
        <v>1.5952069479001116</v>
      </c>
      <c r="D111">
        <f t="shared" si="4"/>
        <v>138.28946835012511</v>
      </c>
      <c r="E111">
        <f t="shared" si="5"/>
        <v>24.298482401916349</v>
      </c>
    </row>
    <row r="112" spans="1:5" x14ac:dyDescent="0.2">
      <c r="A112" t="s">
        <v>54</v>
      </c>
      <c r="B112">
        <v>5.0829885036378046</v>
      </c>
      <c r="C112">
        <f t="shared" si="3"/>
        <v>1.6258993767344494</v>
      </c>
      <c r="D112">
        <f t="shared" si="4"/>
        <v>161.25524844427267</v>
      </c>
      <c r="E112">
        <f t="shared" si="5"/>
        <v>25.836772128114088</v>
      </c>
    </row>
    <row r="113" spans="1:5" x14ac:dyDescent="0.2">
      <c r="A113" t="s">
        <v>54</v>
      </c>
      <c r="B113">
        <v>4.9990880746214312</v>
      </c>
      <c r="C113">
        <f t="shared" si="3"/>
        <v>1.6092555107242061</v>
      </c>
      <c r="D113">
        <f t="shared" si="4"/>
        <v>148.27787906830062</v>
      </c>
      <c r="E113">
        <f t="shared" si="5"/>
        <v>24.990881577822208</v>
      </c>
    </row>
    <row r="114" spans="1:5" x14ac:dyDescent="0.2">
      <c r="A114" t="s">
        <v>54</v>
      </c>
      <c r="B114">
        <v>5.0214493641796345</v>
      </c>
      <c r="C114">
        <f t="shared" si="3"/>
        <v>1.6137186099966976</v>
      </c>
      <c r="D114">
        <f t="shared" si="4"/>
        <v>151.63091302259468</v>
      </c>
      <c r="E114">
        <f t="shared" si="5"/>
        <v>25.214953717020055</v>
      </c>
    </row>
    <row r="115" spans="1:5" x14ac:dyDescent="0.2">
      <c r="A115" t="s">
        <v>54</v>
      </c>
      <c r="B115">
        <v>5.0935970048957104</v>
      </c>
      <c r="C115">
        <f t="shared" si="3"/>
        <v>1.6279842617072557</v>
      </c>
      <c r="D115">
        <f t="shared" si="4"/>
        <v>162.97503097912332</v>
      </c>
      <c r="E115">
        <f t="shared" si="5"/>
        <v>25.944730448282552</v>
      </c>
    </row>
    <row r="116" spans="1:5" x14ac:dyDescent="0.2">
      <c r="A116" t="s">
        <v>54</v>
      </c>
      <c r="B116">
        <v>4.8051030347013315</v>
      </c>
      <c r="C116">
        <f t="shared" si="3"/>
        <v>1.5696784854184367</v>
      </c>
      <c r="D116">
        <f t="shared" si="4"/>
        <v>122.13207421470786</v>
      </c>
      <c r="E116">
        <f t="shared" si="5"/>
        <v>23.089015174095945</v>
      </c>
    </row>
    <row r="117" spans="1:5" x14ac:dyDescent="0.2">
      <c r="A117" t="s">
        <v>54</v>
      </c>
      <c r="B117">
        <v>4.9898347906757099</v>
      </c>
      <c r="C117">
        <f t="shared" si="3"/>
        <v>1.6074028011343227</v>
      </c>
      <c r="D117">
        <f t="shared" si="4"/>
        <v>146.9121502335953</v>
      </c>
      <c r="E117">
        <f t="shared" si="5"/>
        <v>24.898451238237705</v>
      </c>
    </row>
    <row r="118" spans="1:5" x14ac:dyDescent="0.2">
      <c r="A118" t="s">
        <v>54</v>
      </c>
      <c r="B118">
        <v>4.9033909630786354</v>
      </c>
      <c r="C118">
        <f t="shared" si="3"/>
        <v>1.5899269990533205</v>
      </c>
      <c r="D118">
        <f t="shared" si="4"/>
        <v>134.74592431740231</v>
      </c>
      <c r="E118">
        <f t="shared" si="5"/>
        <v>24.043242936801228</v>
      </c>
    </row>
    <row r="119" spans="1:5" x14ac:dyDescent="0.2">
      <c r="A119" t="s">
        <v>54</v>
      </c>
      <c r="B119">
        <v>5.0795611351815797</v>
      </c>
      <c r="C119">
        <f t="shared" si="3"/>
        <v>1.6252248671462106</v>
      </c>
      <c r="D119">
        <f t="shared" si="4"/>
        <v>160.70351333220958</v>
      </c>
      <c r="E119">
        <f t="shared" si="5"/>
        <v>25.801941326047178</v>
      </c>
    </row>
    <row r="120" spans="1:5" x14ac:dyDescent="0.2">
      <c r="A120" t="s">
        <v>54</v>
      </c>
      <c r="B120">
        <v>5.1049064995062041</v>
      </c>
      <c r="C120">
        <f t="shared" si="3"/>
        <v>1.6302021359750893</v>
      </c>
      <c r="D120">
        <f t="shared" si="4"/>
        <v>164.82865825018641</v>
      </c>
      <c r="E120">
        <f t="shared" si="5"/>
        <v>26.060070368700686</v>
      </c>
    </row>
    <row r="121" spans="1:5" x14ac:dyDescent="0.2">
      <c r="A121" t="s">
        <v>54</v>
      </c>
      <c r="B121">
        <v>4.929052254346356</v>
      </c>
      <c r="C121">
        <f t="shared" si="3"/>
        <v>1.5951467290763293</v>
      </c>
      <c r="D121">
        <f t="shared" si="4"/>
        <v>138.24842588670728</v>
      </c>
      <c r="E121">
        <f t="shared" si="5"/>
        <v>24.295556126076892</v>
      </c>
    </row>
    <row r="122" spans="1:5" x14ac:dyDescent="0.2">
      <c r="A122" t="s">
        <v>54</v>
      </c>
      <c r="B122">
        <v>4.4972659301419426</v>
      </c>
      <c r="C122">
        <f t="shared" si="3"/>
        <v>1.5034696410506032</v>
      </c>
      <c r="D122">
        <f t="shared" si="4"/>
        <v>89.771354313951051</v>
      </c>
      <c r="E122">
        <f t="shared" si="5"/>
        <v>20.225400846415472</v>
      </c>
    </row>
    <row r="123" spans="1:5" x14ac:dyDescent="0.2">
      <c r="A123" t="s">
        <v>54</v>
      </c>
      <c r="B123">
        <v>4.3769906379692181</v>
      </c>
      <c r="C123">
        <f t="shared" si="3"/>
        <v>1.4763614192915104</v>
      </c>
      <c r="D123">
        <f t="shared" si="4"/>
        <v>79.598133013357966</v>
      </c>
      <c r="E123">
        <f t="shared" si="5"/>
        <v>19.158047044870184</v>
      </c>
    </row>
    <row r="124" spans="1:5" x14ac:dyDescent="0.2">
      <c r="A124" t="s">
        <v>54</v>
      </c>
      <c r="B124">
        <v>4.5990986461408845</v>
      </c>
      <c r="C124">
        <f t="shared" si="3"/>
        <v>1.5258603378039155</v>
      </c>
      <c r="D124">
        <f t="shared" si="4"/>
        <v>99.394685470427234</v>
      </c>
      <c r="E124">
        <f t="shared" si="5"/>
        <v>21.151708356934918</v>
      </c>
    </row>
    <row r="125" spans="1:5" x14ac:dyDescent="0.2">
      <c r="A125" t="s">
        <v>54</v>
      </c>
      <c r="B125">
        <v>4.5748540779301639</v>
      </c>
      <c r="C125">
        <f t="shared" si="3"/>
        <v>1.5205748026844208</v>
      </c>
      <c r="D125">
        <f t="shared" si="4"/>
        <v>97.013881637601258</v>
      </c>
      <c r="E125">
        <f t="shared" si="5"/>
        <v>20.92928983435425</v>
      </c>
    </row>
    <row r="126" spans="1:5" x14ac:dyDescent="0.2">
      <c r="A126" t="s">
        <v>54</v>
      </c>
      <c r="B126">
        <v>4.9680432407343096</v>
      </c>
      <c r="C126">
        <f t="shared" si="3"/>
        <v>1.6030260484448109</v>
      </c>
      <c r="D126">
        <f t="shared" si="4"/>
        <v>143.74533697755433</v>
      </c>
      <c r="E126">
        <f t="shared" si="5"/>
        <v>24.681453641805859</v>
      </c>
    </row>
    <row r="127" spans="1:5" x14ac:dyDescent="0.2">
      <c r="A127" t="s">
        <v>54</v>
      </c>
      <c r="B127">
        <v>4.86407924806133</v>
      </c>
      <c r="C127">
        <f t="shared" si="3"/>
        <v>1.5818774373069069</v>
      </c>
      <c r="D127">
        <f t="shared" si="4"/>
        <v>129.55159879330887</v>
      </c>
      <c r="E127">
        <f t="shared" si="5"/>
        <v>23.659266931420873</v>
      </c>
    </row>
    <row r="128" spans="1:5" x14ac:dyDescent="0.2">
      <c r="A128" t="s">
        <v>54</v>
      </c>
      <c r="B128">
        <v>4.622556001553928</v>
      </c>
      <c r="C128">
        <f t="shared" si="3"/>
        <v>1.5309477991984941</v>
      </c>
      <c r="D128">
        <f t="shared" si="4"/>
        <v>101.75378285359457</v>
      </c>
      <c r="E128">
        <f t="shared" si="5"/>
        <v>21.368023987502237</v>
      </c>
    </row>
    <row r="129" spans="1:5" x14ac:dyDescent="0.2">
      <c r="A129" t="s">
        <v>54</v>
      </c>
      <c r="B129">
        <v>5.0153762662807972</v>
      </c>
      <c r="C129">
        <f t="shared" si="3"/>
        <v>1.6125084467710709</v>
      </c>
      <c r="D129">
        <f t="shared" si="4"/>
        <v>150.712834256185</v>
      </c>
      <c r="E129">
        <f t="shared" si="5"/>
        <v>25.153999092372711</v>
      </c>
    </row>
    <row r="130" spans="1:5" x14ac:dyDescent="0.2">
      <c r="A130" t="s">
        <v>54</v>
      </c>
      <c r="B130">
        <v>4.9899752788431959</v>
      </c>
      <c r="C130">
        <f t="shared" si="3"/>
        <v>1.6074309556115154</v>
      </c>
      <c r="D130">
        <f t="shared" si="4"/>
        <v>146.93279110222798</v>
      </c>
      <c r="E130">
        <f t="shared" si="5"/>
        <v>24.899853283466232</v>
      </c>
    </row>
    <row r="131" spans="1:5" x14ac:dyDescent="0.2">
      <c r="A131" t="s">
        <v>54</v>
      </c>
      <c r="B131">
        <v>4.15849502084978</v>
      </c>
      <c r="C131">
        <f t="shared" si="3"/>
        <v>1.4251532349830436</v>
      </c>
      <c r="D131">
        <f t="shared" si="4"/>
        <v>63.975168817703995</v>
      </c>
      <c r="E131">
        <f t="shared" si="5"/>
        <v>17.293080838432413</v>
      </c>
    </row>
    <row r="132" spans="1:5" x14ac:dyDescent="0.2">
      <c r="A132" t="s">
        <v>54</v>
      </c>
      <c r="B132">
        <v>4.3043052649763123</v>
      </c>
      <c r="C132">
        <f t="shared" si="3"/>
        <v>1.459615746221758</v>
      </c>
      <c r="D132">
        <f t="shared" si="4"/>
        <v>74.017774845561178</v>
      </c>
      <c r="E132">
        <f t="shared" si="5"/>
        <v>18.5270438141028</v>
      </c>
    </row>
    <row r="133" spans="1:5" x14ac:dyDescent="0.2">
      <c r="A133" t="s">
        <v>54</v>
      </c>
      <c r="B133">
        <v>4.4455668122442518</v>
      </c>
      <c r="C133">
        <f t="shared" si="3"/>
        <v>1.4919073776516447</v>
      </c>
      <c r="D133">
        <f t="shared" si="4"/>
        <v>85.248183860218845</v>
      </c>
      <c r="E133">
        <f t="shared" si="5"/>
        <v>19.76306428212752</v>
      </c>
    </row>
    <row r="134" spans="1:5" x14ac:dyDescent="0.2">
      <c r="A134" t="s">
        <v>54</v>
      </c>
      <c r="B134">
        <v>4.6272037821334937</v>
      </c>
      <c r="C134">
        <f t="shared" si="3"/>
        <v>1.5319527509117101</v>
      </c>
      <c r="D134">
        <f t="shared" si="4"/>
        <v>102.22781284981681</v>
      </c>
      <c r="E134">
        <f t="shared" si="5"/>
        <v>21.411014841390507</v>
      </c>
    </row>
    <row r="135" spans="1:5" x14ac:dyDescent="0.2">
      <c r="A135" t="s">
        <v>54</v>
      </c>
      <c r="B135">
        <v>4.3928723445420852</v>
      </c>
      <c r="C135">
        <f t="shared" ref="C135:C165" si="6">LN(B135)</f>
        <v>1.4799833057373917</v>
      </c>
      <c r="D135">
        <f t="shared" ref="D135:D165" si="7">EXP(B135)</f>
        <v>80.872379022908447</v>
      </c>
      <c r="E135">
        <f t="shared" ref="E135:E165" si="8">B135^2</f>
        <v>19.297327435442675</v>
      </c>
    </row>
    <row r="136" spans="1:5" x14ac:dyDescent="0.2">
      <c r="A136" t="s">
        <v>54</v>
      </c>
      <c r="B136">
        <v>4.4296872770174724</v>
      </c>
      <c r="C136">
        <f t="shared" si="6"/>
        <v>1.4883289894699263</v>
      </c>
      <c r="D136">
        <f t="shared" si="7"/>
        <v>83.90517373088143</v>
      </c>
      <c r="E136">
        <f t="shared" si="8"/>
        <v>19.62212937217047</v>
      </c>
    </row>
    <row r="137" spans="1:5" x14ac:dyDescent="0.2">
      <c r="A137" t="s">
        <v>54</v>
      </c>
      <c r="B137">
        <v>4.6682155496082167</v>
      </c>
      <c r="C137">
        <f t="shared" si="6"/>
        <v>1.5407768893668459</v>
      </c>
      <c r="D137">
        <f t="shared" si="7"/>
        <v>106.50751538001172</v>
      </c>
      <c r="E137">
        <f t="shared" si="8"/>
        <v>21.792236417603945</v>
      </c>
    </row>
    <row r="138" spans="1:5" x14ac:dyDescent="0.2">
      <c r="A138" t="s">
        <v>54</v>
      </c>
      <c r="B138">
        <v>4.8511780771191253</v>
      </c>
      <c r="C138">
        <f t="shared" si="6"/>
        <v>1.579221577952145</v>
      </c>
      <c r="D138">
        <f t="shared" si="7"/>
        <v>127.89096655456709</v>
      </c>
      <c r="E138">
        <f t="shared" si="8"/>
        <v>23.533928735921215</v>
      </c>
    </row>
    <row r="139" spans="1:5" x14ac:dyDescent="0.2">
      <c r="A139" t="s">
        <v>54</v>
      </c>
      <c r="B139">
        <v>4.6980461811721881</v>
      </c>
      <c r="C139">
        <f t="shared" si="6"/>
        <v>1.5471467161526875</v>
      </c>
      <c r="D139">
        <f t="shared" si="7"/>
        <v>109.73256531652316</v>
      </c>
      <c r="E139">
        <f t="shared" si="8"/>
        <v>22.071637920426578</v>
      </c>
    </row>
    <row r="140" spans="1:5" x14ac:dyDescent="0.2">
      <c r="A140" t="s">
        <v>54</v>
      </c>
      <c r="B140">
        <v>4.5012733033959602</v>
      </c>
      <c r="C140">
        <f t="shared" si="6"/>
        <v>1.5043603130619008</v>
      </c>
      <c r="D140">
        <f t="shared" si="7"/>
        <v>90.131823422939974</v>
      </c>
      <c r="E140">
        <f t="shared" si="8"/>
        <v>20.261461351865179</v>
      </c>
    </row>
    <row r="141" spans="1:5" x14ac:dyDescent="0.2">
      <c r="A141" t="s">
        <v>54</v>
      </c>
      <c r="B141">
        <v>4.7406932863535989</v>
      </c>
      <c r="C141">
        <f t="shared" si="6"/>
        <v>1.5561833879554008</v>
      </c>
      <c r="D141">
        <f t="shared" si="7"/>
        <v>114.51356485809383</v>
      </c>
      <c r="E141">
        <f t="shared" si="8"/>
        <v>22.474172835278086</v>
      </c>
    </row>
    <row r="142" spans="1:5" x14ac:dyDescent="0.2">
      <c r="A142" t="s">
        <v>54</v>
      </c>
      <c r="B142">
        <v>4.7213195750909094</v>
      </c>
      <c r="C142">
        <f t="shared" si="6"/>
        <v>1.5520883315186127</v>
      </c>
      <c r="D142">
        <f t="shared" si="7"/>
        <v>112.3163648010693</v>
      </c>
      <c r="E142">
        <f t="shared" si="8"/>
        <v>22.290858530136607</v>
      </c>
    </row>
    <row r="143" spans="1:5" x14ac:dyDescent="0.2">
      <c r="A143" t="s">
        <v>54</v>
      </c>
      <c r="B143">
        <v>4.8372820068551192</v>
      </c>
      <c r="C143">
        <f t="shared" si="6"/>
        <v>1.5763529941581202</v>
      </c>
      <c r="D143">
        <f t="shared" si="7"/>
        <v>126.12607562145882</v>
      </c>
      <c r="E143">
        <f t="shared" si="8"/>
        <v>23.399297213844289</v>
      </c>
    </row>
    <row r="144" spans="1:5" x14ac:dyDescent="0.2">
      <c r="A144" t="s">
        <v>54</v>
      </c>
      <c r="B144">
        <v>4.5114060265424989</v>
      </c>
      <c r="C144">
        <f t="shared" si="6"/>
        <v>1.5066088624765264</v>
      </c>
      <c r="D144">
        <f t="shared" si="7"/>
        <v>91.049746914938439</v>
      </c>
      <c r="E144">
        <f t="shared" si="8"/>
        <v>20.352784336323978</v>
      </c>
    </row>
    <row r="145" spans="1:5" x14ac:dyDescent="0.2">
      <c r="A145" t="s">
        <v>54</v>
      </c>
      <c r="B145">
        <v>4.4102813165464374</v>
      </c>
      <c r="C145">
        <f t="shared" si="6"/>
        <v>1.4839384780243201</v>
      </c>
      <c r="D145">
        <f t="shared" si="7"/>
        <v>82.29261052121872</v>
      </c>
      <c r="E145">
        <f t="shared" si="8"/>
        <v>19.450581291078578</v>
      </c>
    </row>
    <row r="146" spans="1:5" x14ac:dyDescent="0.2">
      <c r="A146" t="s">
        <v>54</v>
      </c>
      <c r="B146">
        <v>5.1160478369345466</v>
      </c>
      <c r="C146">
        <f t="shared" si="6"/>
        <v>1.6323822341292036</v>
      </c>
      <c r="D146">
        <f t="shared" si="7"/>
        <v>166.67533808898364</v>
      </c>
      <c r="E146">
        <f t="shared" si="8"/>
        <v>26.173945469802653</v>
      </c>
    </row>
    <row r="147" spans="1:5" x14ac:dyDescent="0.2">
      <c r="A147" t="s">
        <v>54</v>
      </c>
      <c r="B147">
        <v>5.0431038301716269</v>
      </c>
      <c r="C147">
        <f t="shared" si="6"/>
        <v>1.6180217318518286</v>
      </c>
      <c r="D147">
        <f t="shared" si="7"/>
        <v>154.95020855321326</v>
      </c>
      <c r="E147">
        <f t="shared" si="8"/>
        <v>25.432896241891733</v>
      </c>
    </row>
    <row r="148" spans="1:5" x14ac:dyDescent="0.2">
      <c r="A148" t="s">
        <v>54</v>
      </c>
      <c r="B148">
        <v>4.8130529921034899</v>
      </c>
      <c r="C148">
        <f t="shared" si="6"/>
        <v>1.571331600462623</v>
      </c>
      <c r="D148">
        <f t="shared" si="7"/>
        <v>123.10688873494166</v>
      </c>
      <c r="E148">
        <f t="shared" si="8"/>
        <v>23.165479104796358</v>
      </c>
    </row>
    <row r="149" spans="1:5" x14ac:dyDescent="0.2">
      <c r="A149" t="s">
        <v>54</v>
      </c>
      <c r="B149">
        <v>4.5013194738219564</v>
      </c>
      <c r="C149">
        <f t="shared" si="6"/>
        <v>1.5043705702016246</v>
      </c>
      <c r="D149">
        <f t="shared" si="7"/>
        <v>90.13598494369208</v>
      </c>
      <c r="E149">
        <f t="shared" si="8"/>
        <v>20.261877005408774</v>
      </c>
    </row>
    <row r="150" spans="1:5" x14ac:dyDescent="0.2">
      <c r="A150" t="s">
        <v>54</v>
      </c>
      <c r="B150">
        <v>4.5766894457099898</v>
      </c>
      <c r="C150">
        <f t="shared" si="6"/>
        <v>1.5209759083120544</v>
      </c>
      <c r="D150">
        <f t="shared" si="7"/>
        <v>97.19210128942926</v>
      </c>
      <c r="E150">
        <f t="shared" si="8"/>
        <v>20.946086282473214</v>
      </c>
    </row>
    <row r="151" spans="1:5" x14ac:dyDescent="0.2">
      <c r="A151" t="s">
        <v>54</v>
      </c>
      <c r="B151">
        <v>4.4643895630598083</v>
      </c>
      <c r="C151">
        <f t="shared" si="6"/>
        <v>1.4961324889819352</v>
      </c>
      <c r="D151">
        <f t="shared" si="7"/>
        <v>86.867985923980228</v>
      </c>
      <c r="E151">
        <f t="shared" si="8"/>
        <v>19.930774170757346</v>
      </c>
    </row>
    <row r="152" spans="1:5" x14ac:dyDescent="0.2">
      <c r="A152" t="s">
        <v>54</v>
      </c>
      <c r="B152">
        <v>4.5493988972252</v>
      </c>
      <c r="C152">
        <f t="shared" si="6"/>
        <v>1.5149951137355422</v>
      </c>
      <c r="D152">
        <f t="shared" si="7"/>
        <v>94.575541604780881</v>
      </c>
      <c r="E152">
        <f t="shared" si="8"/>
        <v>20.697030326073865</v>
      </c>
    </row>
    <row r="153" spans="1:5" x14ac:dyDescent="0.2">
      <c r="A153" t="s">
        <v>54</v>
      </c>
      <c r="B153">
        <v>4.6165438406265231</v>
      </c>
      <c r="C153">
        <f t="shared" si="6"/>
        <v>1.529646338692878</v>
      </c>
      <c r="D153">
        <f t="shared" si="7"/>
        <v>101.14385805632202</v>
      </c>
      <c r="E153">
        <f t="shared" si="8"/>
        <v>21.312477032426688</v>
      </c>
    </row>
    <row r="154" spans="1:5" x14ac:dyDescent="0.2">
      <c r="A154" t="s">
        <v>54</v>
      </c>
      <c r="B154">
        <v>5.155744506288416</v>
      </c>
      <c r="C154">
        <f t="shared" si="6"/>
        <v>1.6401115311510304</v>
      </c>
      <c r="D154">
        <f t="shared" si="7"/>
        <v>173.42487461672738</v>
      </c>
      <c r="E154">
        <f t="shared" si="8"/>
        <v>26.581701414123181</v>
      </c>
    </row>
    <row r="155" spans="1:5" x14ac:dyDescent="0.2">
      <c r="A155" t="s">
        <v>54</v>
      </c>
      <c r="B155">
        <v>4.9201371876530882</v>
      </c>
      <c r="C155">
        <f t="shared" si="6"/>
        <v>1.5933364137848014</v>
      </c>
      <c r="D155">
        <f t="shared" si="7"/>
        <v>137.02140954272352</v>
      </c>
      <c r="E155">
        <f t="shared" si="8"/>
        <v>24.207749945326839</v>
      </c>
    </row>
    <row r="156" spans="1:5" x14ac:dyDescent="0.2">
      <c r="A156" t="s">
        <v>54</v>
      </c>
      <c r="B156">
        <v>4.7052531734976988</v>
      </c>
      <c r="C156">
        <f t="shared" si="6"/>
        <v>1.5486795810472003</v>
      </c>
      <c r="D156">
        <f t="shared" si="7"/>
        <v>110.52626372635501</v>
      </c>
      <c r="E156">
        <f t="shared" si="8"/>
        <v>22.139407426710164</v>
      </c>
    </row>
    <row r="157" spans="1:5" x14ac:dyDescent="0.2">
      <c r="A157" t="s">
        <v>54</v>
      </c>
      <c r="B157">
        <v>4.8526024631109275</v>
      </c>
      <c r="C157">
        <f t="shared" si="6"/>
        <v>1.5795151513684289</v>
      </c>
      <c r="D157">
        <f t="shared" si="7"/>
        <v>128.07326245484751</v>
      </c>
      <c r="E157">
        <f t="shared" si="8"/>
        <v>23.547750664990239</v>
      </c>
    </row>
    <row r="158" spans="1:5" x14ac:dyDescent="0.2">
      <c r="A158" t="s">
        <v>54</v>
      </c>
      <c r="B158">
        <v>4.7111771749451679</v>
      </c>
      <c r="C158">
        <f t="shared" si="6"/>
        <v>1.5499378077870156</v>
      </c>
      <c r="D158">
        <f t="shared" si="7"/>
        <v>111.18296470090563</v>
      </c>
      <c r="E158">
        <f t="shared" si="8"/>
        <v>22.195190373724333</v>
      </c>
    </row>
    <row r="159" spans="1:5" x14ac:dyDescent="0.2">
      <c r="A159" t="s">
        <v>54</v>
      </c>
      <c r="B159">
        <v>4.6315541074071049</v>
      </c>
      <c r="C159">
        <f t="shared" si="6"/>
        <v>1.5328924721239181</v>
      </c>
      <c r="D159">
        <f t="shared" si="7"/>
        <v>102.67350583955512</v>
      </c>
      <c r="E159">
        <f t="shared" si="8"/>
        <v>21.451293449839625</v>
      </c>
    </row>
    <row r="160" spans="1:5" x14ac:dyDescent="0.2">
      <c r="A160" t="s">
        <v>54</v>
      </c>
      <c r="B160">
        <v>4.7189899988897874</v>
      </c>
      <c r="C160">
        <f t="shared" si="6"/>
        <v>1.5515947934137122</v>
      </c>
      <c r="D160">
        <f t="shared" si="7"/>
        <v>112.05501980037079</v>
      </c>
      <c r="E160">
        <f t="shared" si="8"/>
        <v>22.268866609621835</v>
      </c>
    </row>
    <row r="161" spans="1:5" x14ac:dyDescent="0.2">
      <c r="A161" t="s">
        <v>54</v>
      </c>
      <c r="B161">
        <v>4.8496949303711876</v>
      </c>
      <c r="C161">
        <f t="shared" si="6"/>
        <v>1.5789158020166496</v>
      </c>
      <c r="D161">
        <f t="shared" si="7"/>
        <v>127.70142607634774</v>
      </c>
      <c r="E161">
        <f t="shared" si="8"/>
        <v>23.519540917667999</v>
      </c>
    </row>
    <row r="162" spans="1:5" x14ac:dyDescent="0.2">
      <c r="A162" t="s">
        <v>54</v>
      </c>
      <c r="B162">
        <v>5.0285657011127061</v>
      </c>
      <c r="C162">
        <f t="shared" si="6"/>
        <v>1.6151347945648207</v>
      </c>
      <c r="D162">
        <f t="shared" si="7"/>
        <v>152.71381827840671</v>
      </c>
      <c r="E162">
        <f t="shared" si="8"/>
        <v>25.286473010407121</v>
      </c>
    </row>
    <row r="163" spans="1:5" x14ac:dyDescent="0.2">
      <c r="A163" t="s">
        <v>54</v>
      </c>
      <c r="B163">
        <v>5.0167160004214724</v>
      </c>
      <c r="C163">
        <f t="shared" si="6"/>
        <v>1.6127755364494796</v>
      </c>
      <c r="D163">
        <f t="shared" si="7"/>
        <v>150.91488470239489</v>
      </c>
      <c r="E163">
        <f t="shared" si="8"/>
        <v>25.167439428884816</v>
      </c>
    </row>
    <row r="164" spans="1:5" x14ac:dyDescent="0.2">
      <c r="A164" t="s">
        <v>54</v>
      </c>
      <c r="B164">
        <v>4.6619739516675711</v>
      </c>
      <c r="C164">
        <f t="shared" si="6"/>
        <v>1.5394389532250625</v>
      </c>
      <c r="D164">
        <f t="shared" si="7"/>
        <v>105.84480861738597</v>
      </c>
      <c r="E164">
        <f t="shared" si="8"/>
        <v>21.73400112602695</v>
      </c>
    </row>
    <row r="165" spans="1:5" x14ac:dyDescent="0.2">
      <c r="A165" t="s">
        <v>54</v>
      </c>
      <c r="B165">
        <v>4.5561771247555987</v>
      </c>
      <c r="C165">
        <f t="shared" si="6"/>
        <v>1.5164839220802444</v>
      </c>
      <c r="D165">
        <f t="shared" si="7"/>
        <v>95.218773668491082</v>
      </c>
      <c r="E165">
        <f t="shared" si="8"/>
        <v>20.758749992146193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6779-668C-6443-8652-3812B420A2A1}">
  <dimension ref="A1:F55"/>
  <sheetViews>
    <sheetView workbookViewId="0"/>
  </sheetViews>
  <sheetFormatPr baseColWidth="10" defaultRowHeight="16" x14ac:dyDescent="0.2"/>
  <sheetData>
    <row r="1" spans="1:6" x14ac:dyDescent="0.2">
      <c r="A1" t="s">
        <v>46</v>
      </c>
      <c r="B1" t="s">
        <v>35</v>
      </c>
    </row>
    <row r="2" spans="1:6" x14ac:dyDescent="0.2">
      <c r="A2">
        <v>4.2228739002932478</v>
      </c>
      <c r="B2">
        <v>4.8130529921034899</v>
      </c>
    </row>
    <row r="3" spans="1:6" x14ac:dyDescent="0.2">
      <c r="A3">
        <v>3.9470189597416274</v>
      </c>
      <c r="B3">
        <v>4.5013194738219564</v>
      </c>
      <c r="D3" t="s">
        <v>36</v>
      </c>
    </row>
    <row r="4" spans="1:6" ht="17" thickBot="1" x14ac:dyDescent="0.25">
      <c r="A4">
        <v>4.1504108069964278</v>
      </c>
      <c r="B4">
        <v>4.5766894457099898</v>
      </c>
    </row>
    <row r="5" spans="1:6" x14ac:dyDescent="0.2">
      <c r="A5">
        <v>4.4653926942980817</v>
      </c>
      <c r="B5">
        <v>4.4643895630598083</v>
      </c>
      <c r="D5" s="30"/>
      <c r="E5" s="30" t="s">
        <v>34</v>
      </c>
      <c r="F5" s="30" t="s">
        <v>35</v>
      </c>
    </row>
    <row r="6" spans="1:6" x14ac:dyDescent="0.2">
      <c r="A6">
        <v>4.8526024631109275</v>
      </c>
      <c r="B6">
        <v>4.5493988972252</v>
      </c>
      <c r="D6" s="28" t="s">
        <v>30</v>
      </c>
      <c r="E6" s="28">
        <v>4.6090041768521512</v>
      </c>
      <c r="F6" s="28">
        <v>4.8423274485515515</v>
      </c>
    </row>
    <row r="7" spans="1:6" x14ac:dyDescent="0.2">
      <c r="A7">
        <v>4.7111771749451679</v>
      </c>
      <c r="B7">
        <v>4.6165438406265231</v>
      </c>
      <c r="D7" s="28" t="s">
        <v>37</v>
      </c>
      <c r="E7" s="28">
        <v>8.1601581427321143E-2</v>
      </c>
      <c r="F7" s="28">
        <v>5.0148945346336932E-2</v>
      </c>
    </row>
    <row r="8" spans="1:6" x14ac:dyDescent="0.2">
      <c r="A8">
        <v>4.6315541074071049</v>
      </c>
      <c r="B8">
        <v>5.155744506288416</v>
      </c>
      <c r="D8" s="28" t="s">
        <v>38</v>
      </c>
      <c r="E8" s="28">
        <v>30</v>
      </c>
      <c r="F8" s="28">
        <v>54</v>
      </c>
    </row>
    <row r="9" spans="1:6" x14ac:dyDescent="0.2">
      <c r="A9">
        <v>4.7189899988897874</v>
      </c>
      <c r="B9">
        <v>4.9201371876530882</v>
      </c>
      <c r="D9" s="28" t="s">
        <v>39</v>
      </c>
      <c r="E9" s="28">
        <v>0</v>
      </c>
      <c r="F9" s="28"/>
    </row>
    <row r="10" spans="1:6" x14ac:dyDescent="0.2">
      <c r="A10">
        <v>4.8496949303711876</v>
      </c>
      <c r="B10">
        <v>4.7052531734976988</v>
      </c>
      <c r="D10" s="28" t="s">
        <v>40</v>
      </c>
      <c r="E10" s="28">
        <v>49</v>
      </c>
      <c r="F10" s="28"/>
    </row>
    <row r="11" spans="1:6" x14ac:dyDescent="0.2">
      <c r="A11">
        <v>5.0285657011127061</v>
      </c>
      <c r="B11">
        <v>4.8390558941285633</v>
      </c>
      <c r="D11" s="28" t="s">
        <v>41</v>
      </c>
      <c r="E11" s="28">
        <v>-3.8626626831378177</v>
      </c>
      <c r="F11" s="28"/>
    </row>
    <row r="12" spans="1:6" x14ac:dyDescent="0.2">
      <c r="A12">
        <v>5.0167160004214724</v>
      </c>
      <c r="B12">
        <v>4.9979459123657737</v>
      </c>
      <c r="D12" s="28" t="s">
        <v>42</v>
      </c>
      <c r="E12" s="28">
        <v>1.6467496671447151E-4</v>
      </c>
      <c r="F12" s="28"/>
    </row>
    <row r="13" spans="1:6" x14ac:dyDescent="0.2">
      <c r="A13">
        <v>4.6619739516675711</v>
      </c>
      <c r="B13">
        <v>4.9088219819927437</v>
      </c>
      <c r="D13" s="28" t="s">
        <v>43</v>
      </c>
      <c r="E13" s="28">
        <v>1.6765508926168529</v>
      </c>
      <c r="F13" s="28"/>
    </row>
    <row r="14" spans="1:6" x14ac:dyDescent="0.2">
      <c r="A14">
        <v>4.5561771247555987</v>
      </c>
      <c r="B14">
        <v>5.0166272647904506</v>
      </c>
      <c r="D14" s="28" t="s">
        <v>44</v>
      </c>
      <c r="E14" s="28">
        <v>3.2934993342894302E-4</v>
      </c>
      <c r="F14" s="28"/>
    </row>
    <row r="15" spans="1:6" ht="17" thickBot="1" x14ac:dyDescent="0.25">
      <c r="A15">
        <v>4.15849502084978</v>
      </c>
      <c r="B15">
        <v>5.0651477522226411</v>
      </c>
      <c r="D15" s="29" t="s">
        <v>45</v>
      </c>
      <c r="E15" s="29">
        <v>2.0095752371292388</v>
      </c>
      <c r="F15" s="29"/>
    </row>
    <row r="16" spans="1:6" x14ac:dyDescent="0.2">
      <c r="A16">
        <v>4.3043052649763123</v>
      </c>
      <c r="B16">
        <v>4.9892205241221221</v>
      </c>
    </row>
    <row r="17" spans="1:2" x14ac:dyDescent="0.2">
      <c r="A17">
        <v>4.4455668122442518</v>
      </c>
      <c r="B17">
        <v>4.9929036362744705</v>
      </c>
    </row>
    <row r="18" spans="1:2" x14ac:dyDescent="0.2">
      <c r="A18">
        <v>4.6272037821334937</v>
      </c>
      <c r="B18">
        <v>4.9293490850127819</v>
      </c>
    </row>
    <row r="19" spans="1:2" x14ac:dyDescent="0.2">
      <c r="A19">
        <v>4.3928723445420852</v>
      </c>
      <c r="B19">
        <v>5.0829885036378046</v>
      </c>
    </row>
    <row r="20" spans="1:2" x14ac:dyDescent="0.2">
      <c r="A20">
        <v>4.4296872770174724</v>
      </c>
      <c r="B20">
        <v>4.9990880746214312</v>
      </c>
    </row>
    <row r="21" spans="1:2" x14ac:dyDescent="0.2">
      <c r="A21">
        <v>4.6682155496082167</v>
      </c>
      <c r="B21">
        <v>5.0214493641796345</v>
      </c>
    </row>
    <row r="22" spans="1:2" x14ac:dyDescent="0.2">
      <c r="A22">
        <v>4.8511780771191253</v>
      </c>
      <c r="B22">
        <v>5.0935970048957104</v>
      </c>
    </row>
    <row r="23" spans="1:2" x14ac:dyDescent="0.2">
      <c r="A23">
        <v>4.6980461811721881</v>
      </c>
      <c r="B23">
        <v>4.8051030347013315</v>
      </c>
    </row>
    <row r="24" spans="1:2" x14ac:dyDescent="0.2">
      <c r="A24">
        <v>4.5012733033959602</v>
      </c>
      <c r="B24">
        <v>4.9898347906757099</v>
      </c>
    </row>
    <row r="25" spans="1:2" x14ac:dyDescent="0.2">
      <c r="A25">
        <v>4.7406932863535989</v>
      </c>
      <c r="B25">
        <v>4.9033909630786354</v>
      </c>
    </row>
    <row r="26" spans="1:2" x14ac:dyDescent="0.2">
      <c r="A26">
        <v>4.7213195750909094</v>
      </c>
      <c r="B26">
        <v>5.0795611351815797</v>
      </c>
    </row>
    <row r="27" spans="1:2" x14ac:dyDescent="0.2">
      <c r="A27">
        <v>4.8372820068551192</v>
      </c>
      <c r="B27">
        <v>5.1049064995062041</v>
      </c>
    </row>
    <row r="28" spans="1:2" x14ac:dyDescent="0.2">
      <c r="A28">
        <v>4.5114060265424989</v>
      </c>
      <c r="B28">
        <v>4.929052254346356</v>
      </c>
    </row>
    <row r="29" spans="1:2" x14ac:dyDescent="0.2">
      <c r="A29">
        <v>4.4102813165464374</v>
      </c>
      <c r="B29">
        <v>4.4972659301419426</v>
      </c>
    </row>
    <row r="30" spans="1:2" x14ac:dyDescent="0.2">
      <c r="A30">
        <v>5.1160478369345466</v>
      </c>
      <c r="B30">
        <v>4.3769906379692181</v>
      </c>
    </row>
    <row r="31" spans="1:2" x14ac:dyDescent="0.2">
      <c r="A31">
        <v>5.0431038301716269</v>
      </c>
      <c r="B31">
        <v>4.5990986461408845</v>
      </c>
    </row>
    <row r="32" spans="1:2" x14ac:dyDescent="0.2">
      <c r="B32">
        <v>4.5748540779301639</v>
      </c>
    </row>
    <row r="33" spans="2:2" x14ac:dyDescent="0.2">
      <c r="B33">
        <v>4.9680432407343096</v>
      </c>
    </row>
    <row r="34" spans="2:2" x14ac:dyDescent="0.2">
      <c r="B34">
        <v>4.86407924806133</v>
      </c>
    </row>
    <row r="35" spans="2:2" x14ac:dyDescent="0.2">
      <c r="B35">
        <v>4.622556001553928</v>
      </c>
    </row>
    <row r="36" spans="2:2" x14ac:dyDescent="0.2">
      <c r="B36">
        <v>5.0153762662807972</v>
      </c>
    </row>
    <row r="37" spans="2:2" x14ac:dyDescent="0.2">
      <c r="B37">
        <v>4.9899752788431959</v>
      </c>
    </row>
    <row r="38" spans="2:2" x14ac:dyDescent="0.2">
      <c r="B38">
        <v>5.0386887884829781</v>
      </c>
    </row>
    <row r="39" spans="2:2" x14ac:dyDescent="0.2">
      <c r="B39">
        <v>4.7377075161457594</v>
      </c>
    </row>
    <row r="40" spans="2:2" x14ac:dyDescent="0.2">
      <c r="B40">
        <v>5.0011445405418025</v>
      </c>
    </row>
    <row r="41" spans="2:2" x14ac:dyDescent="0.2">
      <c r="B41">
        <v>4.8912184586209815</v>
      </c>
    </row>
    <row r="42" spans="2:2" x14ac:dyDescent="0.2">
      <c r="B42">
        <v>5.2859582949230557</v>
      </c>
    </row>
    <row r="43" spans="2:2" x14ac:dyDescent="0.2">
      <c r="B43">
        <v>4.7881347490888615</v>
      </c>
    </row>
    <row r="44" spans="2:2" x14ac:dyDescent="0.2">
      <c r="B44">
        <v>5.1255320997307408</v>
      </c>
    </row>
    <row r="45" spans="2:2" x14ac:dyDescent="0.2">
      <c r="B45">
        <v>4.8145979703354138</v>
      </c>
    </row>
    <row r="46" spans="2:2" x14ac:dyDescent="0.2">
      <c r="B46">
        <v>4.8684786956436445</v>
      </c>
    </row>
    <row r="47" spans="2:2" x14ac:dyDescent="0.2">
      <c r="B47">
        <v>4.9444507973927587</v>
      </c>
    </row>
    <row r="48" spans="2:2" x14ac:dyDescent="0.2">
      <c r="B48">
        <v>4.8877720677145167</v>
      </c>
    </row>
    <row r="49" spans="2:2" x14ac:dyDescent="0.2">
      <c r="B49">
        <v>5.0321362500717424</v>
      </c>
    </row>
    <row r="50" spans="2:2" x14ac:dyDescent="0.2">
      <c r="B50">
        <v>4.8214584145732005</v>
      </c>
    </row>
    <row r="51" spans="2:2" x14ac:dyDescent="0.2">
      <c r="B51">
        <v>4.7445909869707048</v>
      </c>
    </row>
    <row r="52" spans="2:2" x14ac:dyDescent="0.2">
      <c r="B52">
        <v>4.5338165557779666</v>
      </c>
    </row>
    <row r="53" spans="2:2" x14ac:dyDescent="0.2">
      <c r="B53">
        <v>4.5172454406261293</v>
      </c>
    </row>
    <row r="54" spans="2:2" x14ac:dyDescent="0.2">
      <c r="B54">
        <v>4.2788606572533983</v>
      </c>
    </row>
    <row r="55" spans="2:2" x14ac:dyDescent="0.2">
      <c r="B55">
        <v>4.6150778545142828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226A</vt:lpstr>
      <vt:lpstr>226B</vt:lpstr>
      <vt:lpstr>226C</vt:lpstr>
      <vt:lpstr>226D</vt:lpstr>
      <vt:lpstr>redos</vt:lpstr>
      <vt:lpstr>graph</vt:lpstr>
      <vt:lpstr>anova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2017-11-08T22:56:21Z</cp:lastPrinted>
  <dcterms:created xsi:type="dcterms:W3CDTF">2017-10-25T20:36:23Z</dcterms:created>
  <dcterms:modified xsi:type="dcterms:W3CDTF">2018-06-23T21:16:20Z</dcterms:modified>
</cp:coreProperties>
</file>