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embeddings/oleObject2.bin" ContentType="application/vnd.openxmlformats-officedocument.oleObject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embeddings/oleObject3.bin" ContentType="application/vnd.openxmlformats-officedocument.oleObject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embeddings/oleObject4.bin" ContentType="application/vnd.openxmlformats-officedocument.oleObject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embeddings/oleObject5.bin" ContentType="application/vnd.openxmlformats-officedocument.oleObject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oogle Drive\Courses\PCLS MSc\2023H\S2-Forecasting\Excercise\"/>
    </mc:Choice>
  </mc:AlternateContent>
  <xr:revisionPtr revIDLastSave="0" documentId="13_ncr:1_{8C527DE1-53D3-4153-A635-0A91259FDBE7}" xr6:coauthVersionLast="47" xr6:coauthVersionMax="47" xr10:uidLastSave="{00000000-0000-0000-0000-000000000000}"/>
  <bookViews>
    <workbookView xWindow="-120" yWindow="-120" windowWidth="29040" windowHeight="15990" firstSheet="2" activeTab="2" xr2:uid="{00000000-000D-0000-FFFF-FFFF00000000}"/>
  </bookViews>
  <sheets>
    <sheet name="Causal" sheetId="26" r:id="rId1"/>
    <sheet name="TS_Data" sheetId="16" r:id="rId2"/>
    <sheet name="Response" sheetId="18" r:id="rId3"/>
    <sheet name="MovAvg" sheetId="3" r:id="rId4"/>
    <sheet name="S.Exp.Alpha" sheetId="25" r:id="rId5"/>
    <sheet name="S.Exp.Smooth" sheetId="4" r:id="rId6"/>
    <sheet name="Holt" sheetId="6" r:id="rId7"/>
    <sheet name="Holt-Winters(s3)" sheetId="30" r:id="rId8"/>
    <sheet name="Holt-Winters(s6)" sheetId="31" r:id="rId9"/>
    <sheet name="Holt-Winters(s12)" sheetId="29" r:id="rId10"/>
    <sheet name="Decomposition(s12)" sheetId="27" r:id="rId11"/>
  </sheets>
  <definedNames>
    <definedName name="_xlnm._FilterDatabase" localSheetId="1" hidden="1">TS_Data!$D$2:$E$43</definedName>
    <definedName name="solver_adj" localSheetId="10" hidden="1">'Decomposition(s12)'!#REF!</definedName>
    <definedName name="solver_adj" localSheetId="4" hidden="1">'S.Exp.Alpha'!$D$4</definedName>
    <definedName name="solver_cvg" localSheetId="10" hidden="1">0.0001</definedName>
    <definedName name="solver_cvg" localSheetId="6" hidden="1">0.0001</definedName>
    <definedName name="solver_cvg" localSheetId="9" hidden="1">0.0001</definedName>
    <definedName name="solver_cvg" localSheetId="7" hidden="1">0.0001</definedName>
    <definedName name="solver_cvg" localSheetId="8" hidden="1">0.0001</definedName>
    <definedName name="solver_cvg" localSheetId="4" hidden="1">0.0001</definedName>
    <definedName name="solver_cvg" localSheetId="5" hidden="1">0.0001</definedName>
    <definedName name="solver_drv" localSheetId="10" hidden="1">1</definedName>
    <definedName name="solver_drv" localSheetId="6" hidden="1">1</definedName>
    <definedName name="solver_drv" localSheetId="9" hidden="1">1</definedName>
    <definedName name="solver_drv" localSheetId="7" hidden="1">1</definedName>
    <definedName name="solver_drv" localSheetId="8" hidden="1">1</definedName>
    <definedName name="solver_drv" localSheetId="4" hidden="1">1</definedName>
    <definedName name="solver_drv" localSheetId="5" hidden="1">1</definedName>
    <definedName name="solver_eng" localSheetId="10" hidden="1">1</definedName>
    <definedName name="solver_eng" localSheetId="6" hidden="1">1</definedName>
    <definedName name="solver_eng" localSheetId="9" hidden="1">1</definedName>
    <definedName name="solver_eng" localSheetId="7" hidden="1">1</definedName>
    <definedName name="solver_eng" localSheetId="8" hidden="1">1</definedName>
    <definedName name="solver_eng" localSheetId="4" hidden="1">1</definedName>
    <definedName name="solver_eng" localSheetId="5" hidden="1">1</definedName>
    <definedName name="solver_est" localSheetId="10" hidden="1">1</definedName>
    <definedName name="solver_est" localSheetId="6" hidden="1">1</definedName>
    <definedName name="solver_est" localSheetId="9" hidden="1">1</definedName>
    <definedName name="solver_est" localSheetId="7" hidden="1">1</definedName>
    <definedName name="solver_est" localSheetId="8" hidden="1">1</definedName>
    <definedName name="solver_est" localSheetId="4" hidden="1">1</definedName>
    <definedName name="solver_est" localSheetId="5" hidden="1">1</definedName>
    <definedName name="solver_itr" localSheetId="10" hidden="1">2147483647</definedName>
    <definedName name="solver_itr" localSheetId="6" hidden="1">2147483647</definedName>
    <definedName name="solver_itr" localSheetId="9" hidden="1">2147483647</definedName>
    <definedName name="solver_itr" localSheetId="7" hidden="1">2147483647</definedName>
    <definedName name="solver_itr" localSheetId="8" hidden="1">2147483647</definedName>
    <definedName name="solver_itr" localSheetId="4" hidden="1">2147483647</definedName>
    <definedName name="solver_itr" localSheetId="5" hidden="1">2147483647</definedName>
    <definedName name="solver_lhs1" localSheetId="10" hidden="1">'Decomposition(s12)'!#REF!</definedName>
    <definedName name="solver_lhs1" localSheetId="6" hidden="1">Holt!$I$5:$I$6</definedName>
    <definedName name="solver_lhs1" localSheetId="9" hidden="1">'Holt-Winters(s12)'!$J$5:$J$7</definedName>
    <definedName name="solver_lhs1" localSheetId="7" hidden="1">'Holt-Winters(s3)'!$J$5:$J$7</definedName>
    <definedName name="solver_lhs1" localSheetId="8" hidden="1">'Holt-Winters(s6)'!$J$5:$J$7</definedName>
    <definedName name="solver_lhs1" localSheetId="4" hidden="1">'S.Exp.Alpha'!$D$4</definedName>
    <definedName name="solver_lhs1" localSheetId="5" hidden="1">'S.Exp.Smooth'!$G$5</definedName>
    <definedName name="solver_lhs2" localSheetId="10" hidden="1">'Decomposition(s12)'!#REF!</definedName>
    <definedName name="solver_lhs2" localSheetId="6" hidden="1">Holt!$I$4:$I$6</definedName>
    <definedName name="solver_lhs2" localSheetId="9" hidden="1">'Holt-Winters(s12)'!$J$5:$J$7</definedName>
    <definedName name="solver_lhs2" localSheetId="7" hidden="1">'Holt-Winters(s3)'!$J$5:$J$7</definedName>
    <definedName name="solver_lhs2" localSheetId="8" hidden="1">'Holt-Winters(s6)'!$J$5:$J$7</definedName>
    <definedName name="solver_lhs2" localSheetId="4" hidden="1">'S.Exp.Alpha'!$D$4</definedName>
    <definedName name="solver_lhs2" localSheetId="5" hidden="1">'S.Exp.Smooth'!$G$5</definedName>
    <definedName name="solver_lhs3" localSheetId="10" hidden="1">'Decomposition(s12)'!#REF!</definedName>
    <definedName name="solver_lhs3" localSheetId="9" hidden="1">'Holt-Winters(s12)'!$J$6</definedName>
    <definedName name="solver_lhs3" localSheetId="7" hidden="1">'Holt-Winters(s3)'!$J$6</definedName>
    <definedName name="solver_lhs3" localSheetId="8" hidden="1">'Holt-Winters(s6)'!$J$6</definedName>
    <definedName name="solver_lhs4" localSheetId="10" hidden="1">'Decomposition(s12)'!#REF!</definedName>
    <definedName name="solver_lhs4" localSheetId="9" hidden="1">'Holt-Winters(s12)'!$J$6</definedName>
    <definedName name="solver_lhs4" localSheetId="7" hidden="1">'Holt-Winters(s3)'!$J$6</definedName>
    <definedName name="solver_lhs4" localSheetId="8" hidden="1">'Holt-Winters(s6)'!$J$6</definedName>
    <definedName name="solver_mip" localSheetId="10" hidden="1">2147483647</definedName>
    <definedName name="solver_mip" localSheetId="6" hidden="1">2147483647</definedName>
    <definedName name="solver_mip" localSheetId="9" hidden="1">2147483647</definedName>
    <definedName name="solver_mip" localSheetId="7" hidden="1">2147483647</definedName>
    <definedName name="solver_mip" localSheetId="8" hidden="1">2147483647</definedName>
    <definedName name="solver_mip" localSheetId="4" hidden="1">2147483647</definedName>
    <definedName name="solver_mip" localSheetId="5" hidden="1">2147483647</definedName>
    <definedName name="solver_mni" localSheetId="10" hidden="1">30</definedName>
    <definedName name="solver_mni" localSheetId="6" hidden="1">30</definedName>
    <definedName name="solver_mni" localSheetId="9" hidden="1">30</definedName>
    <definedName name="solver_mni" localSheetId="7" hidden="1">30</definedName>
    <definedName name="solver_mni" localSheetId="8" hidden="1">30</definedName>
    <definedName name="solver_mni" localSheetId="4" hidden="1">30</definedName>
    <definedName name="solver_mni" localSheetId="5" hidden="1">30</definedName>
    <definedName name="solver_mrt" localSheetId="10" hidden="1">0.075</definedName>
    <definedName name="solver_mrt" localSheetId="6" hidden="1">0.075</definedName>
    <definedName name="solver_mrt" localSheetId="9" hidden="1">0.075</definedName>
    <definedName name="solver_mrt" localSheetId="7" hidden="1">0.075</definedName>
    <definedName name="solver_mrt" localSheetId="8" hidden="1">0.075</definedName>
    <definedName name="solver_mrt" localSheetId="4" hidden="1">0.075</definedName>
    <definedName name="solver_mrt" localSheetId="5" hidden="1">0.075</definedName>
    <definedName name="solver_msl" localSheetId="10" hidden="1">2</definedName>
    <definedName name="solver_msl" localSheetId="6" hidden="1">1</definedName>
    <definedName name="solver_msl" localSheetId="9" hidden="1">2</definedName>
    <definedName name="solver_msl" localSheetId="7" hidden="1">2</definedName>
    <definedName name="solver_msl" localSheetId="8" hidden="1">2</definedName>
    <definedName name="solver_msl" localSheetId="4" hidden="1">1</definedName>
    <definedName name="solver_msl" localSheetId="5" hidden="1">2</definedName>
    <definedName name="solver_neg" localSheetId="10" hidden="1">1</definedName>
    <definedName name="solver_neg" localSheetId="6" hidden="1">1</definedName>
    <definedName name="solver_neg" localSheetId="9" hidden="1">1</definedName>
    <definedName name="solver_neg" localSheetId="7" hidden="1">1</definedName>
    <definedName name="solver_neg" localSheetId="8" hidden="1">1</definedName>
    <definedName name="solver_neg" localSheetId="4" hidden="1">1</definedName>
    <definedName name="solver_neg" localSheetId="5" hidden="1">1</definedName>
    <definedName name="solver_nod" localSheetId="10" hidden="1">2147483647</definedName>
    <definedName name="solver_nod" localSheetId="6" hidden="1">2147483647</definedName>
    <definedName name="solver_nod" localSheetId="9" hidden="1">2147483647</definedName>
    <definedName name="solver_nod" localSheetId="7" hidden="1">2147483647</definedName>
    <definedName name="solver_nod" localSheetId="8" hidden="1">2147483647</definedName>
    <definedName name="solver_nod" localSheetId="4" hidden="1">2147483647</definedName>
    <definedName name="solver_nod" localSheetId="5" hidden="1">2147483647</definedName>
    <definedName name="solver_num" localSheetId="10" hidden="1">2</definedName>
    <definedName name="solver_num" localSheetId="6" hidden="1">0</definedName>
    <definedName name="solver_num" localSheetId="9" hidden="1">0</definedName>
    <definedName name="solver_num" localSheetId="7" hidden="1">0</definedName>
    <definedName name="solver_num" localSheetId="8" hidden="1">0</definedName>
    <definedName name="solver_num" localSheetId="4" hidden="1">1</definedName>
    <definedName name="solver_num" localSheetId="5" hidden="1">0</definedName>
    <definedName name="solver_nwt" localSheetId="10" hidden="1">1</definedName>
    <definedName name="solver_nwt" localSheetId="6" hidden="1">1</definedName>
    <definedName name="solver_nwt" localSheetId="9" hidden="1">1</definedName>
    <definedName name="solver_nwt" localSheetId="7" hidden="1">1</definedName>
    <definedName name="solver_nwt" localSheetId="8" hidden="1">1</definedName>
    <definedName name="solver_nwt" localSheetId="4" hidden="1">1</definedName>
    <definedName name="solver_nwt" localSheetId="5" hidden="1">1</definedName>
    <definedName name="solver_opt" localSheetId="10" hidden="1">'Decomposition(s12)'!$J$2</definedName>
    <definedName name="solver_opt" localSheetId="4" hidden="1">'S.Exp.Alpha'!$D$2</definedName>
    <definedName name="solver_pre" localSheetId="10" hidden="1">0.000001</definedName>
    <definedName name="solver_pre" localSheetId="6" hidden="1">0.000001</definedName>
    <definedName name="solver_pre" localSheetId="9" hidden="1">0.000001</definedName>
    <definedName name="solver_pre" localSheetId="7" hidden="1">0.000001</definedName>
    <definedName name="solver_pre" localSheetId="8" hidden="1">0.000001</definedName>
    <definedName name="solver_pre" localSheetId="4" hidden="1">0.001</definedName>
    <definedName name="solver_pre" localSheetId="5" hidden="1">0.000001</definedName>
    <definedName name="solver_rbv" localSheetId="10" hidden="1">1</definedName>
    <definedName name="solver_rbv" localSheetId="6" hidden="1">1</definedName>
    <definedName name="solver_rbv" localSheetId="9" hidden="1">1</definedName>
    <definedName name="solver_rbv" localSheetId="7" hidden="1">1</definedName>
    <definedName name="solver_rbv" localSheetId="8" hidden="1">1</definedName>
    <definedName name="solver_rbv" localSheetId="4" hidden="1">1</definedName>
    <definedName name="solver_rbv" localSheetId="5" hidden="1">1</definedName>
    <definedName name="solver_rel1" localSheetId="10" hidden="1">1</definedName>
    <definedName name="solver_rel1" localSheetId="6" hidden="1">1</definedName>
    <definedName name="solver_rel1" localSheetId="9" hidden="1">1</definedName>
    <definedName name="solver_rel1" localSheetId="7" hidden="1">1</definedName>
    <definedName name="solver_rel1" localSheetId="8" hidden="1">1</definedName>
    <definedName name="solver_rel1" localSheetId="4" hidden="1">1</definedName>
    <definedName name="solver_rel1" localSheetId="5" hidden="1">1</definedName>
    <definedName name="solver_rel2" localSheetId="10" hidden="1">3</definedName>
    <definedName name="solver_rel2" localSheetId="6" hidden="1">3</definedName>
    <definedName name="solver_rel2" localSheetId="9" hidden="1">3</definedName>
    <definedName name="solver_rel2" localSheetId="7" hidden="1">3</definedName>
    <definedName name="solver_rel2" localSheetId="8" hidden="1">3</definedName>
    <definedName name="solver_rel2" localSheetId="4" hidden="1">3</definedName>
    <definedName name="solver_rel2" localSheetId="5" hidden="1">3</definedName>
    <definedName name="solver_rel3" localSheetId="10" hidden="1">1</definedName>
    <definedName name="solver_rel3" localSheetId="9" hidden="1">1</definedName>
    <definedName name="solver_rel3" localSheetId="7" hidden="1">1</definedName>
    <definedName name="solver_rel3" localSheetId="8" hidden="1">1</definedName>
    <definedName name="solver_rel4" localSheetId="10" hidden="1">1</definedName>
    <definedName name="solver_rel4" localSheetId="9" hidden="1">1</definedName>
    <definedName name="solver_rel4" localSheetId="7" hidden="1">1</definedName>
    <definedName name="solver_rel4" localSheetId="8" hidden="1">1</definedName>
    <definedName name="solver_rhs1" localSheetId="10" hidden="1">1</definedName>
    <definedName name="solver_rhs1" localSheetId="6" hidden="1">1</definedName>
    <definedName name="solver_rhs1" localSheetId="9" hidden="1">1</definedName>
    <definedName name="solver_rhs1" localSheetId="7" hidden="1">1</definedName>
    <definedName name="solver_rhs1" localSheetId="8" hidden="1">1</definedName>
    <definedName name="solver_rhs1" localSheetId="4" hidden="1">1</definedName>
    <definedName name="solver_rhs1" localSheetId="5" hidden="1">1</definedName>
    <definedName name="solver_rhs2" localSheetId="10" hidden="1">0</definedName>
    <definedName name="solver_rhs2" localSheetId="6" hidden="1">0</definedName>
    <definedName name="solver_rhs2" localSheetId="9" hidden="1">0</definedName>
    <definedName name="solver_rhs2" localSheetId="7" hidden="1">0</definedName>
    <definedName name="solver_rhs2" localSheetId="8" hidden="1">0</definedName>
    <definedName name="solver_rhs2" localSheetId="4" hidden="1">0</definedName>
    <definedName name="solver_rhs2" localSheetId="5" hidden="1">0</definedName>
    <definedName name="solver_rhs3" localSheetId="10" hidden="1">1</definedName>
    <definedName name="solver_rhs3" localSheetId="9" hidden="1">1</definedName>
    <definedName name="solver_rhs3" localSheetId="7" hidden="1">1</definedName>
    <definedName name="solver_rhs3" localSheetId="8" hidden="1">1</definedName>
    <definedName name="solver_rhs4" localSheetId="10" hidden="1">1</definedName>
    <definedName name="solver_rhs4" localSheetId="9" hidden="1">1</definedName>
    <definedName name="solver_rhs4" localSheetId="7" hidden="1">1</definedName>
    <definedName name="solver_rhs4" localSheetId="8" hidden="1">1</definedName>
    <definedName name="solver_rlx" localSheetId="10" hidden="1">2</definedName>
    <definedName name="solver_rlx" localSheetId="6" hidden="1">2</definedName>
    <definedName name="solver_rlx" localSheetId="9" hidden="1">2</definedName>
    <definedName name="solver_rlx" localSheetId="7" hidden="1">2</definedName>
    <definedName name="solver_rlx" localSheetId="8" hidden="1">2</definedName>
    <definedName name="solver_rlx" localSheetId="4" hidden="1">2</definedName>
    <definedName name="solver_rlx" localSheetId="5" hidden="1">2</definedName>
    <definedName name="solver_rsd" localSheetId="10" hidden="1">0</definedName>
    <definedName name="solver_rsd" localSheetId="6" hidden="1">0</definedName>
    <definedName name="solver_rsd" localSheetId="9" hidden="1">0</definedName>
    <definedName name="solver_rsd" localSheetId="7" hidden="1">0</definedName>
    <definedName name="solver_rsd" localSheetId="8" hidden="1">0</definedName>
    <definedName name="solver_rsd" localSheetId="4" hidden="1">0</definedName>
    <definedName name="solver_rsd" localSheetId="5" hidden="1">0</definedName>
    <definedName name="solver_scl" localSheetId="10" hidden="1">1</definedName>
    <definedName name="solver_scl" localSheetId="6" hidden="1">1</definedName>
    <definedName name="solver_scl" localSheetId="9" hidden="1">1</definedName>
    <definedName name="solver_scl" localSheetId="7" hidden="1">1</definedName>
    <definedName name="solver_scl" localSheetId="8" hidden="1">1</definedName>
    <definedName name="solver_scl" localSheetId="4" hidden="1">1</definedName>
    <definedName name="solver_scl" localSheetId="5" hidden="1">1</definedName>
    <definedName name="solver_sho" localSheetId="10" hidden="1">2</definedName>
    <definedName name="solver_sho" localSheetId="6" hidden="1">2</definedName>
    <definedName name="solver_sho" localSheetId="9" hidden="1">2</definedName>
    <definedName name="solver_sho" localSheetId="7" hidden="1">2</definedName>
    <definedName name="solver_sho" localSheetId="8" hidden="1">2</definedName>
    <definedName name="solver_sho" localSheetId="4" hidden="1">2</definedName>
    <definedName name="solver_sho" localSheetId="5" hidden="1">2</definedName>
    <definedName name="solver_ssz" localSheetId="10" hidden="1">100</definedName>
    <definedName name="solver_ssz" localSheetId="6" hidden="1">100</definedName>
    <definedName name="solver_ssz" localSheetId="9" hidden="1">100</definedName>
    <definedName name="solver_ssz" localSheetId="7" hidden="1">100</definedName>
    <definedName name="solver_ssz" localSheetId="8" hidden="1">100</definedName>
    <definedName name="solver_ssz" localSheetId="4" hidden="1">100</definedName>
    <definedName name="solver_ssz" localSheetId="5" hidden="1">100</definedName>
    <definedName name="solver_tim" localSheetId="10" hidden="1">2147483647</definedName>
    <definedName name="solver_tim" localSheetId="6" hidden="1">2147483647</definedName>
    <definedName name="solver_tim" localSheetId="9" hidden="1">2147483647</definedName>
    <definedName name="solver_tim" localSheetId="7" hidden="1">2147483647</definedName>
    <definedName name="solver_tim" localSheetId="8" hidden="1">2147483647</definedName>
    <definedName name="solver_tim" localSheetId="4" hidden="1">2147483647</definedName>
    <definedName name="solver_tim" localSheetId="5" hidden="1">2147483647</definedName>
    <definedName name="solver_tol" localSheetId="10" hidden="1">0.01</definedName>
    <definedName name="solver_tol" localSheetId="6" hidden="1">0.01</definedName>
    <definedName name="solver_tol" localSheetId="9" hidden="1">0.01</definedName>
    <definedName name="solver_tol" localSheetId="7" hidden="1">0.01</definedName>
    <definedName name="solver_tol" localSheetId="8" hidden="1">0.01</definedName>
    <definedName name="solver_tol" localSheetId="4" hidden="1">0.01</definedName>
    <definedName name="solver_tol" localSheetId="5" hidden="1">0.01</definedName>
    <definedName name="solver_typ" localSheetId="10" hidden="1">2</definedName>
    <definedName name="solver_typ" localSheetId="6" hidden="1">1</definedName>
    <definedName name="solver_typ" localSheetId="9" hidden="1">1</definedName>
    <definedName name="solver_typ" localSheetId="7" hidden="1">1</definedName>
    <definedName name="solver_typ" localSheetId="8" hidden="1">1</definedName>
    <definedName name="solver_typ" localSheetId="4" hidden="1">2</definedName>
    <definedName name="solver_typ" localSheetId="5" hidden="1">1</definedName>
    <definedName name="solver_val" localSheetId="10" hidden="1">0</definedName>
    <definedName name="solver_val" localSheetId="6" hidden="1">0</definedName>
    <definedName name="solver_val" localSheetId="9" hidden="1">0</definedName>
    <definedName name="solver_val" localSheetId="7" hidden="1">0</definedName>
    <definedName name="solver_val" localSheetId="8" hidden="1">0</definedName>
    <definedName name="solver_val" localSheetId="4" hidden="1">0</definedName>
    <definedName name="solver_val" localSheetId="5" hidden="1">0</definedName>
    <definedName name="solver_ver" localSheetId="10" hidden="1">3</definedName>
    <definedName name="solver_ver" localSheetId="6" hidden="1">3</definedName>
    <definedName name="solver_ver" localSheetId="9" hidden="1">3</definedName>
    <definedName name="solver_ver" localSheetId="7" hidden="1">3</definedName>
    <definedName name="solver_ver" localSheetId="8" hidden="1">3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7" l="1"/>
  <c r="J2" i="30"/>
  <c r="J2" i="31"/>
  <c r="J2" i="29"/>
  <c r="G2" i="4"/>
  <c r="G3" i="4" s="1"/>
  <c r="B41" i="27"/>
  <c r="B36" i="27"/>
  <c r="B37" i="27"/>
  <c r="B38" i="27"/>
  <c r="B39" i="27"/>
  <c r="B40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4" i="27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D15" i="31" s="1"/>
  <c r="B42" i="30"/>
  <c r="B41" i="30"/>
  <c r="B40" i="30"/>
  <c r="B39" i="30"/>
  <c r="B38" i="30"/>
  <c r="B37" i="30"/>
  <c r="B36" i="30"/>
  <c r="B35" i="30"/>
  <c r="B34" i="30"/>
  <c r="B33" i="30"/>
  <c r="B32" i="30"/>
  <c r="B31" i="30"/>
  <c r="B30" i="30"/>
  <c r="B29" i="30"/>
  <c r="B28" i="30"/>
  <c r="B27" i="30"/>
  <c r="B26" i="30"/>
  <c r="B25" i="30"/>
  <c r="B24" i="30"/>
  <c r="B23" i="30"/>
  <c r="B22" i="30"/>
  <c r="B21" i="30"/>
  <c r="B20" i="30"/>
  <c r="B19" i="30"/>
  <c r="B18" i="30"/>
  <c r="B17" i="30"/>
  <c r="B16" i="30"/>
  <c r="B15" i="30"/>
  <c r="D15" i="30" s="1"/>
  <c r="B42" i="29"/>
  <c r="B41" i="29"/>
  <c r="B40" i="29"/>
  <c r="B39" i="29"/>
  <c r="B38" i="29"/>
  <c r="B37" i="29"/>
  <c r="B36" i="29"/>
  <c r="B35" i="29"/>
  <c r="B34" i="29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D15" i="29" s="1"/>
  <c r="B31" i="6" l="1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C4" i="4" s="1"/>
  <c r="B34" i="25"/>
  <c r="B33" i="25"/>
  <c r="B32" i="25"/>
  <c r="B31" i="25"/>
  <c r="B30" i="25"/>
  <c r="B29" i="25"/>
  <c r="B28" i="25"/>
  <c r="B27" i="25"/>
  <c r="B26" i="25"/>
  <c r="B25" i="25"/>
  <c r="B24" i="25"/>
  <c r="B23" i="25"/>
  <c r="B22" i="25"/>
  <c r="B21" i="25"/>
  <c r="B20" i="25"/>
  <c r="B19" i="25"/>
  <c r="B18" i="25"/>
  <c r="B17" i="25"/>
  <c r="B16" i="25"/>
  <c r="B15" i="25"/>
  <c r="B14" i="25"/>
  <c r="B13" i="25"/>
  <c r="B12" i="25"/>
  <c r="B11" i="25"/>
  <c r="B10" i="25"/>
  <c r="B9" i="25"/>
  <c r="B8" i="25"/>
  <c r="B7" i="25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J3" i="30" l="1"/>
  <c r="J3" i="29" l="1"/>
  <c r="J3" i="31"/>
  <c r="N10" i="27" l="1"/>
  <c r="N8" i="27"/>
  <c r="N7" i="27"/>
  <c r="N5" i="27"/>
  <c r="N4" i="27"/>
  <c r="N3" i="27"/>
  <c r="N2" i="27"/>
  <c r="N13" i="27"/>
  <c r="N12" i="27"/>
  <c r="N11" i="27"/>
  <c r="N9" i="27"/>
  <c r="N6" i="27"/>
  <c r="N14" i="27" l="1"/>
  <c r="O4" i="27" s="1"/>
  <c r="O2" i="27" l="1"/>
  <c r="O12" i="27"/>
  <c r="O5" i="27"/>
  <c r="O8" i="27"/>
  <c r="O6" i="27"/>
  <c r="O3" i="27"/>
  <c r="O7" i="27"/>
  <c r="O13" i="27"/>
  <c r="O11" i="27"/>
  <c r="O10" i="27"/>
  <c r="O9" i="27"/>
  <c r="O14" i="27" l="1"/>
  <c r="J3" i="27" l="1"/>
  <c r="M5" i="25"/>
  <c r="K5" i="25"/>
  <c r="I5" i="25"/>
  <c r="G5" i="25"/>
  <c r="E5" i="25"/>
  <c r="C5" i="25"/>
  <c r="M7" i="25"/>
  <c r="M8" i="25" s="1"/>
  <c r="M9" i="25" s="1"/>
  <c r="M10" i="25" s="1"/>
  <c r="M11" i="25" s="1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K7" i="25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I7" i="25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G7" i="25"/>
  <c r="G8" i="25" s="1"/>
  <c r="G9" i="25" s="1"/>
  <c r="G10" i="25" s="1"/>
  <c r="G11" i="25" s="1"/>
  <c r="G12" i="25" s="1"/>
  <c r="G13" i="25" s="1"/>
  <c r="G14" i="25" s="1"/>
  <c r="G15" i="25" s="1"/>
  <c r="G16" i="25" s="1"/>
  <c r="G17" i="25" s="1"/>
  <c r="G18" i="25" s="1"/>
  <c r="G19" i="25" s="1"/>
  <c r="G20" i="25" s="1"/>
  <c r="G21" i="25" s="1"/>
  <c r="G22" i="25" s="1"/>
  <c r="G23" i="25" s="1"/>
  <c r="G24" i="25" s="1"/>
  <c r="G25" i="25" s="1"/>
  <c r="G26" i="25" s="1"/>
  <c r="G27" i="25" s="1"/>
  <c r="G28" i="25" s="1"/>
  <c r="G29" i="25" s="1"/>
  <c r="G30" i="25" s="1"/>
  <c r="G31" i="25" s="1"/>
  <c r="G32" i="25" s="1"/>
  <c r="E7" i="25"/>
  <c r="E8" i="25" s="1"/>
  <c r="E9" i="25" s="1"/>
  <c r="E10" i="25" s="1"/>
  <c r="E11" i="25" s="1"/>
  <c r="C7" i="25"/>
  <c r="C8" i="25" s="1"/>
  <c r="C9" i="25" s="1"/>
  <c r="C10" i="25" s="1"/>
  <c r="C11" i="25" s="1"/>
  <c r="N18" i="25" l="1"/>
  <c r="M33" i="25"/>
  <c r="N32" i="25"/>
  <c r="L32" i="25"/>
  <c r="K33" i="25"/>
  <c r="L15" i="25"/>
  <c r="G33" i="25"/>
  <c r="H32" i="25"/>
  <c r="N25" i="25"/>
  <c r="L16" i="25"/>
  <c r="I33" i="25"/>
  <c r="J32" i="25"/>
  <c r="L23" i="25"/>
  <c r="N17" i="25"/>
  <c r="C12" i="25"/>
  <c r="D11" i="25"/>
  <c r="E12" i="25"/>
  <c r="F11" i="25"/>
  <c r="H28" i="25"/>
  <c r="J22" i="25"/>
  <c r="H15" i="25"/>
  <c r="H31" i="25"/>
  <c r="L11" i="25"/>
  <c r="N13" i="25"/>
  <c r="H17" i="25"/>
  <c r="H25" i="25"/>
  <c r="J11" i="25"/>
  <c r="J19" i="25"/>
  <c r="J27" i="25"/>
  <c r="L13" i="25"/>
  <c r="L21" i="25"/>
  <c r="L29" i="25"/>
  <c r="N15" i="25"/>
  <c r="N23" i="25"/>
  <c r="N31" i="25"/>
  <c r="J13" i="25"/>
  <c r="J29" i="25"/>
  <c r="L31" i="25"/>
  <c r="H20" i="25"/>
  <c r="N26" i="25"/>
  <c r="H23" i="25"/>
  <c r="J25" i="25"/>
  <c r="L27" i="25"/>
  <c r="N29" i="25"/>
  <c r="H18" i="25"/>
  <c r="H26" i="25"/>
  <c r="J12" i="25"/>
  <c r="J20" i="25"/>
  <c r="J28" i="25"/>
  <c r="L14" i="25"/>
  <c r="L22" i="25"/>
  <c r="L30" i="25"/>
  <c r="N16" i="25"/>
  <c r="N24" i="25"/>
  <c r="H11" i="25"/>
  <c r="H13" i="25"/>
  <c r="H21" i="25"/>
  <c r="H29" i="25"/>
  <c r="J15" i="25"/>
  <c r="J23" i="25"/>
  <c r="J31" i="25"/>
  <c r="L17" i="25"/>
  <c r="L25" i="25"/>
  <c r="N11" i="25"/>
  <c r="N19" i="25"/>
  <c r="N27" i="25"/>
  <c r="H19" i="25"/>
  <c r="H14" i="25"/>
  <c r="H22" i="25"/>
  <c r="H30" i="25"/>
  <c r="J16" i="25"/>
  <c r="J24" i="25"/>
  <c r="L18" i="25"/>
  <c r="L26" i="25"/>
  <c r="N12" i="25"/>
  <c r="N20" i="25"/>
  <c r="N28" i="25"/>
  <c r="H27" i="25"/>
  <c r="J21" i="25"/>
  <c r="H12" i="25"/>
  <c r="J14" i="25"/>
  <c r="J30" i="25"/>
  <c r="L24" i="25"/>
  <c r="J17" i="25"/>
  <c r="L19" i="25"/>
  <c r="N21" i="25"/>
  <c r="H16" i="25"/>
  <c r="H24" i="25"/>
  <c r="J18" i="25"/>
  <c r="J26" i="25"/>
  <c r="L12" i="25"/>
  <c r="L20" i="25"/>
  <c r="L28" i="25"/>
  <c r="N14" i="25"/>
  <c r="N22" i="25"/>
  <c r="N30" i="25"/>
  <c r="K34" i="25" l="1"/>
  <c r="L34" i="25" s="1"/>
  <c r="L33" i="25"/>
  <c r="I34" i="25"/>
  <c r="J34" i="25" s="1"/>
  <c r="J33" i="25"/>
  <c r="H33" i="25"/>
  <c r="G34" i="25"/>
  <c r="H34" i="25" s="1"/>
  <c r="M34" i="25"/>
  <c r="N34" i="25" s="1"/>
  <c r="N33" i="25"/>
  <c r="E13" i="25"/>
  <c r="F12" i="25"/>
  <c r="C13" i="25"/>
  <c r="D12" i="25"/>
  <c r="H2" i="25" l="1"/>
  <c r="J2" i="25"/>
  <c r="L2" i="25"/>
  <c r="N2" i="25"/>
  <c r="C14" i="25"/>
  <c r="D13" i="25"/>
  <c r="E14" i="25"/>
  <c r="F13" i="25"/>
  <c r="D4" i="6"/>
  <c r="E15" i="25" l="1"/>
  <c r="F14" i="25"/>
  <c r="C15" i="25"/>
  <c r="D14" i="25"/>
  <c r="C16" i="25" l="1"/>
  <c r="D15" i="25"/>
  <c r="E16" i="25"/>
  <c r="F15" i="25"/>
  <c r="E17" i="25" l="1"/>
  <c r="F16" i="25"/>
  <c r="C17" i="25"/>
  <c r="D16" i="25"/>
  <c r="C18" i="25" l="1"/>
  <c r="D17" i="25"/>
  <c r="E18" i="25"/>
  <c r="F17" i="25"/>
  <c r="E19" i="25" l="1"/>
  <c r="F18" i="25"/>
  <c r="C19" i="25"/>
  <c r="D18" i="25"/>
  <c r="C20" i="25" l="1"/>
  <c r="D19" i="25"/>
  <c r="E20" i="25"/>
  <c r="F19" i="25"/>
  <c r="E21" i="25" l="1"/>
  <c r="F20" i="25"/>
  <c r="C21" i="25"/>
  <c r="D20" i="25"/>
  <c r="C22" i="25" l="1"/>
  <c r="D21" i="25"/>
  <c r="E22" i="25"/>
  <c r="F21" i="25"/>
  <c r="E23" i="25" l="1"/>
  <c r="F22" i="25"/>
  <c r="C23" i="25"/>
  <c r="D22" i="25"/>
  <c r="C24" i="25" l="1"/>
  <c r="D23" i="25"/>
  <c r="E24" i="25"/>
  <c r="F23" i="25"/>
  <c r="E25" i="25" l="1"/>
  <c r="F24" i="25"/>
  <c r="C25" i="25"/>
  <c r="D24" i="25"/>
  <c r="C26" i="25" l="1"/>
  <c r="D25" i="25"/>
  <c r="E26" i="25"/>
  <c r="F25" i="25"/>
  <c r="E27" i="25" l="1"/>
  <c r="F26" i="25"/>
  <c r="C27" i="25"/>
  <c r="D26" i="25"/>
  <c r="C28" i="25" l="1"/>
  <c r="D27" i="25"/>
  <c r="E28" i="25"/>
  <c r="F27" i="25"/>
  <c r="E29" i="25" l="1"/>
  <c r="F28" i="25"/>
  <c r="C29" i="25"/>
  <c r="D28" i="25"/>
  <c r="C30" i="25" l="1"/>
  <c r="D29" i="25"/>
  <c r="E30" i="25"/>
  <c r="F29" i="25"/>
  <c r="E31" i="25" l="1"/>
  <c r="E32" i="25" s="1"/>
  <c r="F30" i="25"/>
  <c r="C31" i="25"/>
  <c r="C32" i="25" s="1"/>
  <c r="D30" i="25"/>
  <c r="D32" i="25" l="1"/>
  <c r="C33" i="25"/>
  <c r="F32" i="25"/>
  <c r="E33" i="25"/>
  <c r="D31" i="25"/>
  <c r="F31" i="25"/>
  <c r="C34" i="25" l="1"/>
  <c r="D34" i="25" s="1"/>
  <c r="D33" i="25"/>
  <c r="E34" i="25"/>
  <c r="F34" i="25" s="1"/>
  <c r="F33" i="25"/>
  <c r="F2" i="25" l="1"/>
  <c r="D2" i="25"/>
  <c r="D3" i="25" s="1"/>
  <c r="F3" i="25" l="1"/>
  <c r="H3" i="25"/>
  <c r="J3" i="25" l="1"/>
  <c r="L3" i="25"/>
  <c r="N3" i="25" l="1"/>
  <c r="I2" i="6" l="1"/>
  <c r="I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</author>
  </authors>
  <commentList>
    <comment ref="D3" authorId="0" shapeId="0" xr:uid="{5644F831-E4B6-4C76-B770-19BAEBED3987}">
      <text>
        <r>
          <rPr>
            <b/>
            <sz val="9"/>
            <color indexed="81"/>
            <rFont val="Tahoma"/>
            <family val="2"/>
          </rPr>
          <t xml:space="preserve">Step 1: </t>
        </r>
        <r>
          <rPr>
            <sz val="9"/>
            <color indexed="81"/>
            <rFont val="Tahoma"/>
            <family val="2"/>
          </rPr>
          <t>Calculate the centered moving average (CMA) covering one entire seasonality cycle (12 periods)</t>
        </r>
      </text>
    </comment>
    <comment ref="E3" authorId="0" shapeId="0" xr:uid="{E7137B6E-E0A8-4A54-A8D0-784FD401E329}">
      <text>
        <r>
          <rPr>
            <b/>
            <sz val="9"/>
            <color indexed="81"/>
            <rFont val="Tahoma"/>
            <family val="2"/>
          </rPr>
          <t xml:space="preserve">Step 2: </t>
        </r>
        <r>
          <rPr>
            <sz val="9"/>
            <color indexed="81"/>
            <rFont val="Tahoma"/>
            <family val="2"/>
          </rPr>
          <t xml:space="preserve">Use Centered MA (column D) to estimate the regression function of baseline demand with trend
</t>
        </r>
      </text>
    </comment>
    <comment ref="F3" authorId="0" shapeId="0" xr:uid="{12BBFFC3-A924-4437-8516-6EB6F8A7CAF2}">
      <text>
        <r>
          <rPr>
            <b/>
            <sz val="9"/>
            <color indexed="81"/>
            <rFont val="Tahoma"/>
            <family val="2"/>
          </rPr>
          <t xml:space="preserve">Step 3: </t>
        </r>
        <r>
          <rPr>
            <sz val="9"/>
            <color indexed="81"/>
            <rFont val="Tahoma"/>
            <family val="2"/>
          </rPr>
          <t xml:space="preserve">Calculate the historical seasonality "lift" by dividing the actual demand by CMA
</t>
        </r>
      </text>
    </comment>
    <comment ref="G3" authorId="0" shapeId="0" xr:uid="{703425BF-2FC3-474B-BF9F-210AEB034B1B}">
      <text>
        <r>
          <rPr>
            <b/>
            <sz val="9"/>
            <color indexed="81"/>
            <rFont val="Tahoma"/>
            <family val="2"/>
          </rPr>
          <t xml:space="preserve">Step 4: </t>
        </r>
        <r>
          <rPr>
            <sz val="9"/>
            <color indexed="81"/>
            <rFont val="Tahoma"/>
            <family val="2"/>
          </rPr>
          <t>Use the seasonality history in F to estimate the avg seasonality factors (see column S(i)) and then normalize them to 1.0 (column Adj. S(i)) on the right above the graph</t>
        </r>
      </text>
    </comment>
  </commentList>
</comments>
</file>

<file path=xl/sharedStrings.xml><?xml version="1.0" encoding="utf-8"?>
<sst xmlns="http://schemas.openxmlformats.org/spreadsheetml/2006/main" count="212" uniqueCount="96">
  <si>
    <t>Demand</t>
  </si>
  <si>
    <t>Moving Average</t>
  </si>
  <si>
    <t>Y(t)</t>
  </si>
  <si>
    <t>F(t)</t>
  </si>
  <si>
    <t>L(t)</t>
  </si>
  <si>
    <t>B(t)</t>
  </si>
  <si>
    <t>Squared.Errors</t>
  </si>
  <si>
    <t>Simple exponential smoothing</t>
  </si>
  <si>
    <t>S.Exp.Smoothing</t>
  </si>
  <si>
    <t>Alpha</t>
  </si>
  <si>
    <t>Parameter(s):</t>
  </si>
  <si>
    <t>Holt</t>
  </si>
  <si>
    <t>Beta</t>
  </si>
  <si>
    <t xml:space="preserve">MSE = </t>
  </si>
  <si>
    <t>Gamma</t>
  </si>
  <si>
    <t>S(t)</t>
  </si>
  <si>
    <t>Holt-Winters</t>
  </si>
  <si>
    <t>RMSE =</t>
  </si>
  <si>
    <t>Multiple exponential smoothing (Holt) (m = 1)</t>
  </si>
  <si>
    <t>Moving average with k = 4</t>
  </si>
  <si>
    <t>Period</t>
  </si>
  <si>
    <t>Multiple exponential smoothing (Holt-Winters) (m = 1, s at your own choice)</t>
  </si>
  <si>
    <t>Moving average</t>
  </si>
  <si>
    <t>Simple Exponential Smoothing</t>
  </si>
  <si>
    <t>RMSE</t>
  </si>
  <si>
    <t>Parameters</t>
  </si>
  <si>
    <t>alpha</t>
  </si>
  <si>
    <t>beta</t>
  </si>
  <si>
    <t>gamma</t>
  </si>
  <si>
    <t>Model 1</t>
  </si>
  <si>
    <t>Model 2</t>
  </si>
  <si>
    <t>Model 3</t>
  </si>
  <si>
    <t>Model 4</t>
  </si>
  <si>
    <t>MSE 
(in-sample)</t>
  </si>
  <si>
    <t>n/a</t>
  </si>
  <si>
    <t>Holt-Winters (optional) s = 6</t>
  </si>
  <si>
    <t>Holt-Winters (optional) s = 3</t>
  </si>
  <si>
    <t>Sq.Errors</t>
  </si>
  <si>
    <t>Population (thousands)</t>
  </si>
  <si>
    <t>Annual Demand of Bricks 
(million kg)</t>
  </si>
  <si>
    <t xml:space="preserve">Linear Model </t>
  </si>
  <si>
    <t>Error</t>
  </si>
  <si>
    <t>Squared error</t>
  </si>
  <si>
    <t>Abs errors</t>
  </si>
  <si>
    <t>X</t>
  </si>
  <si>
    <t>Y</t>
  </si>
  <si>
    <t>Average errors</t>
  </si>
  <si>
    <t>RMSE=</t>
  </si>
  <si>
    <t>Root mean squared error</t>
  </si>
  <si>
    <t>Regression Statistics</t>
  </si>
  <si>
    <t>R</t>
  </si>
  <si>
    <t>R Square</t>
  </si>
  <si>
    <t>Adjusted R Square</t>
  </si>
  <si>
    <t>Standard Error</t>
  </si>
  <si>
    <t>Total Number Of Cases</t>
  </si>
  <si>
    <t>ANOVA</t>
  </si>
  <si>
    <t/>
  </si>
  <si>
    <t>d.f.</t>
  </si>
  <si>
    <t>SS</t>
  </si>
  <si>
    <t>MS</t>
  </si>
  <si>
    <t>F</t>
  </si>
  <si>
    <t>Regression</t>
  </si>
  <si>
    <t>Residual</t>
  </si>
  <si>
    <t>Total</t>
  </si>
  <si>
    <t>Coefficients</t>
  </si>
  <si>
    <t>LCL</t>
  </si>
  <si>
    <t>UCL</t>
  </si>
  <si>
    <t>Intercept</t>
  </si>
  <si>
    <t>T (2%)</t>
  </si>
  <si>
    <t>LCL - Lower value of a reliable interval (LCL)</t>
  </si>
  <si>
    <t>UCL - Upper value of a reliable interval (UCL)</t>
  </si>
  <si>
    <t>Residuals</t>
  </si>
  <si>
    <t>Observation</t>
  </si>
  <si>
    <t>Predicted Y</t>
  </si>
  <si>
    <t>Standard Residuals</t>
  </si>
  <si>
    <t>Decomposition with s = 12</t>
  </si>
  <si>
    <t>Season</t>
  </si>
  <si>
    <t>S(i)</t>
  </si>
  <si>
    <t>Adj. S(i)</t>
  </si>
  <si>
    <t>Decomposition</t>
  </si>
  <si>
    <t>Seasonality</t>
  </si>
  <si>
    <t>Weekly index</t>
  </si>
  <si>
    <t>Sq. Error</t>
  </si>
  <si>
    <t>Week</t>
  </si>
  <si>
    <t>F(t)=T(t)*S(t)</t>
  </si>
  <si>
    <t>T(t)=(a+b·t)</t>
  </si>
  <si>
    <t>Ratio</t>
  </si>
  <si>
    <t>S(t) (Adj.)</t>
  </si>
  <si>
    <t xml:space="preserve">RMSE = </t>
  </si>
  <si>
    <t>t</t>
  </si>
  <si>
    <t>Forecast for period t+1</t>
  </si>
  <si>
    <t>(calculated only for periods 25-48)</t>
  </si>
  <si>
    <t>Centered MA</t>
  </si>
  <si>
    <t>Holt-Winters (optional) s = 12</t>
  </si>
  <si>
    <t>Model 5</t>
  </si>
  <si>
    <t>Decomposition s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</si>
</sst>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0000000000000000000"/>
    <numFmt numFmtId="166" formatCode="0.000"/>
    <numFmt numFmtId="167" formatCode="#,##0.#####"/>
    <numFmt numFmtId="168" formatCode="0.00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164" fontId="0" fillId="2" borderId="0" xfId="0" applyNumberFormat="1" applyFill="1"/>
    <xf numFmtId="0" fontId="0" fillId="3" borderId="0" xfId="0" applyFill="1" applyAlignment="1">
      <alignment horizontal="right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1" fillId="2" borderId="1" xfId="0" applyNumberFormat="1" applyFont="1" applyFill="1" applyBorder="1"/>
    <xf numFmtId="2" fontId="0" fillId="4" borderId="0" xfId="0" applyNumberFormat="1" applyFill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1" fontId="0" fillId="2" borderId="0" xfId="0" applyNumberFormat="1" applyFill="1"/>
    <xf numFmtId="0" fontId="0" fillId="5" borderId="0" xfId="0" applyFill="1"/>
    <xf numFmtId="0" fontId="2" fillId="5" borderId="0" xfId="0" applyFont="1" applyFill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2" fontId="0" fillId="5" borderId="0" xfId="0" applyNumberFormat="1" applyFill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166" fontId="4" fillId="6" borderId="0" xfId="0" applyNumberFormat="1" applyFont="1" applyFill="1"/>
    <xf numFmtId="166" fontId="0" fillId="4" borderId="0" xfId="0" applyNumberFormat="1" applyFill="1"/>
    <xf numFmtId="0" fontId="0" fillId="0" borderId="0" xfId="0" applyAlignment="1">
      <alignment horizontal="left" vertical="top" wrapText="1"/>
    </xf>
    <xf numFmtId="0" fontId="0" fillId="8" borderId="4" xfId="0" applyFill="1" applyBorder="1"/>
    <xf numFmtId="0" fontId="0" fillId="8" borderId="4" xfId="0" quotePrefix="1" applyFill="1" applyBorder="1" applyAlignment="1">
      <alignment horizontal="center"/>
    </xf>
    <xf numFmtId="0" fontId="2" fillId="8" borderId="4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vertical="top"/>
    </xf>
    <xf numFmtId="164" fontId="0" fillId="0" borderId="0" xfId="0" applyNumberFormat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164" fontId="2" fillId="2" borderId="3" xfId="0" applyNumberFormat="1" applyFont="1" applyFill="1" applyBorder="1"/>
    <xf numFmtId="2" fontId="0" fillId="9" borderId="4" xfId="0" applyNumberFormat="1" applyFill="1" applyBorder="1"/>
    <xf numFmtId="166" fontId="0" fillId="9" borderId="4" xfId="0" applyNumberFormat="1" applyFill="1" applyBorder="1" applyAlignment="1">
      <alignment horizontal="right"/>
    </xf>
    <xf numFmtId="1" fontId="0" fillId="2" borderId="13" xfId="0" applyNumberFormat="1" applyFill="1" applyBorder="1"/>
    <xf numFmtId="0" fontId="7" fillId="3" borderId="4" xfId="1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6" fillId="0" borderId="0" xfId="0" applyFont="1"/>
    <xf numFmtId="1" fontId="8" fillId="3" borderId="4" xfId="1" applyNumberFormat="1" applyFont="1" applyFill="1" applyBorder="1" applyAlignment="1">
      <alignment horizontal="center" wrapText="1"/>
    </xf>
    <xf numFmtId="1" fontId="8" fillId="2" borderId="4" xfId="1" applyNumberFormat="1" applyFont="1" applyFill="1" applyBorder="1" applyAlignment="1">
      <alignment horizontal="center" wrapText="1"/>
    </xf>
    <xf numFmtId="0" fontId="5" fillId="0" borderId="0" xfId="1" applyAlignment="1">
      <alignment horizontal="center"/>
    </xf>
    <xf numFmtId="0" fontId="9" fillId="0" borderId="0" xfId="1" applyFont="1"/>
    <xf numFmtId="0" fontId="5" fillId="0" borderId="0" xfId="1"/>
    <xf numFmtId="0" fontId="5" fillId="7" borderId="0" xfId="1" applyFill="1" applyAlignment="1">
      <alignment horizontal="center"/>
    </xf>
    <xf numFmtId="1" fontId="5" fillId="7" borderId="0" xfId="1" applyNumberFormat="1" applyFill="1" applyAlignment="1">
      <alignment horizontal="center"/>
    </xf>
    <xf numFmtId="0" fontId="0" fillId="0" borderId="0" xfId="0" applyAlignment="1">
      <alignment horizontal="center"/>
    </xf>
    <xf numFmtId="0" fontId="10" fillId="0" borderId="14" xfId="1" applyFont="1" applyBorder="1"/>
    <xf numFmtId="0" fontId="5" fillId="0" borderId="14" xfId="1" applyBorder="1"/>
    <xf numFmtId="0" fontId="11" fillId="0" borderId="0" xfId="1" applyFont="1"/>
    <xf numFmtId="167" fontId="5" fillId="0" borderId="0" xfId="1" applyNumberFormat="1"/>
    <xf numFmtId="0" fontId="5" fillId="0" borderId="15" xfId="1" applyBorder="1"/>
    <xf numFmtId="0" fontId="11" fillId="0" borderId="16" xfId="1" applyFont="1" applyBorder="1" applyAlignment="1">
      <alignment horizontal="center"/>
    </xf>
    <xf numFmtId="0" fontId="11" fillId="0" borderId="14" xfId="1" applyFont="1" applyBorder="1"/>
    <xf numFmtId="167" fontId="5" fillId="0" borderId="14" xfId="1" applyNumberFormat="1" applyBorder="1"/>
    <xf numFmtId="0" fontId="10" fillId="0" borderId="0" xfId="1" applyFont="1" applyAlignment="1">
      <alignment horizontal="left"/>
    </xf>
    <xf numFmtId="0" fontId="11" fillId="0" borderId="17" xfId="1" applyFont="1" applyBorder="1"/>
    <xf numFmtId="167" fontId="5" fillId="0" borderId="17" xfId="1" applyNumberFormat="1" applyBorder="1"/>
    <xf numFmtId="0" fontId="5" fillId="0" borderId="17" xfId="1" applyBorder="1"/>
    <xf numFmtId="0" fontId="5" fillId="0" borderId="16" xfId="1" applyBorder="1"/>
    <xf numFmtId="0" fontId="12" fillId="10" borderId="0" xfId="0" applyFont="1" applyFill="1" applyAlignment="1">
      <alignment horizontal="center" vertical="center"/>
    </xf>
    <xf numFmtId="0" fontId="2" fillId="5" borderId="0" xfId="0" applyFont="1" applyFill="1"/>
    <xf numFmtId="0" fontId="0" fillId="11" borderId="0" xfId="0" applyFill="1"/>
    <xf numFmtId="0" fontId="2" fillId="5" borderId="0" xfId="0" applyFont="1" applyFill="1" applyAlignment="1">
      <alignment horizontal="center"/>
    </xf>
    <xf numFmtId="2" fontId="4" fillId="0" borderId="0" xfId="0" applyNumberFormat="1" applyFont="1"/>
    <xf numFmtId="1" fontId="0" fillId="4" borderId="0" xfId="0" applyNumberFormat="1" applyFill="1"/>
    <xf numFmtId="0" fontId="0" fillId="8" borderId="0" xfId="0" applyFill="1"/>
    <xf numFmtId="0" fontId="0" fillId="8" borderId="0" xfId="0" applyFill="1" applyAlignment="1">
      <alignment horizontal="center"/>
    </xf>
    <xf numFmtId="164" fontId="0" fillId="2" borderId="10" xfId="0" applyNumberFormat="1" applyFill="1" applyBorder="1"/>
    <xf numFmtId="1" fontId="0" fillId="2" borderId="21" xfId="0" applyNumberFormat="1" applyFill="1" applyBorder="1"/>
    <xf numFmtId="164" fontId="0" fillId="2" borderId="22" xfId="0" applyNumberFormat="1" applyFill="1" applyBorder="1"/>
    <xf numFmtId="1" fontId="0" fillId="2" borderId="5" xfId="0" applyNumberFormat="1" applyFill="1" applyBorder="1"/>
    <xf numFmtId="164" fontId="0" fillId="2" borderId="12" xfId="0" applyNumberFormat="1" applyFill="1" applyBorder="1"/>
    <xf numFmtId="1" fontId="0" fillId="2" borderId="6" xfId="0" applyNumberFormat="1" applyFill="1" applyBorder="1"/>
    <xf numFmtId="164" fontId="0" fillId="2" borderId="11" xfId="0" applyNumberFormat="1" applyFill="1" applyBorder="1"/>
    <xf numFmtId="1" fontId="0" fillId="2" borderId="23" xfId="0" applyNumberFormat="1" applyFill="1" applyBorder="1"/>
    <xf numFmtId="164" fontId="0" fillId="2" borderId="24" xfId="0" applyNumberFormat="1" applyFill="1" applyBorder="1"/>
    <xf numFmtId="1" fontId="0" fillId="2" borderId="7" xfId="0" applyNumberFormat="1" applyFill="1" applyBorder="1"/>
    <xf numFmtId="166" fontId="0" fillId="0" borderId="0" xfId="0" applyNumberFormat="1"/>
    <xf numFmtId="0" fontId="2" fillId="0" borderId="0" xfId="0" applyFont="1" applyAlignment="1">
      <alignment horizontal="right"/>
    </xf>
    <xf numFmtId="164" fontId="2" fillId="0" borderId="0" xfId="0" applyNumberFormat="1" applyFont="1"/>
    <xf numFmtId="168" fontId="0" fillId="5" borderId="0" xfId="0" applyNumberFormat="1" applyFill="1"/>
    <xf numFmtId="2" fontId="2" fillId="2" borderId="3" xfId="0" applyNumberFormat="1" applyFont="1" applyFill="1" applyBorder="1"/>
    <xf numFmtId="0" fontId="2" fillId="4" borderId="11" xfId="1" applyFont="1" applyFill="1" applyBorder="1" applyAlignment="1">
      <alignment horizontal="right"/>
    </xf>
    <xf numFmtId="164" fontId="2" fillId="4" borderId="7" xfId="1" applyNumberFormat="1" applyFont="1" applyFill="1" applyBorder="1" applyAlignment="1">
      <alignment horizontal="right"/>
    </xf>
    <xf numFmtId="166" fontId="0" fillId="4" borderId="18" xfId="0" applyNumberFormat="1" applyFill="1" applyBorder="1"/>
    <xf numFmtId="166" fontId="0" fillId="4" borderId="19" xfId="0" applyNumberFormat="1" applyFill="1" applyBorder="1"/>
    <xf numFmtId="166" fontId="0" fillId="4" borderId="20" xfId="0" applyNumberFormat="1" applyFill="1" applyBorder="1"/>
    <xf numFmtId="0" fontId="11" fillId="0" borderId="0" xfId="1" applyFont="1"/>
    <xf numFmtId="0" fontId="5" fillId="0" borderId="0" xfId="1"/>
    <xf numFmtId="0" fontId="2" fillId="8" borderId="4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Causal!$B$1</c:f>
              <c:strCache>
                <c:ptCount val="1"/>
                <c:pt idx="0">
                  <c:v>Annual Demand of Bricks 
(million 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Causal!$A$2:$A$13</c:f>
              <c:numCache>
                <c:formatCode>0</c:formatCode>
                <c:ptCount val="12"/>
                <c:pt idx="0">
                  <c:v>14</c:v>
                </c:pt>
                <c:pt idx="1">
                  <c:v>21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44</c:v>
                </c:pt>
                <c:pt idx="6">
                  <c:v>50</c:v>
                </c:pt>
                <c:pt idx="7">
                  <c:v>76</c:v>
                </c:pt>
                <c:pt idx="8">
                  <c:v>85</c:v>
                </c:pt>
                <c:pt idx="9">
                  <c:v>88</c:v>
                </c:pt>
                <c:pt idx="10">
                  <c:v>110</c:v>
                </c:pt>
                <c:pt idx="11">
                  <c:v>100</c:v>
                </c:pt>
              </c:numCache>
            </c:numRef>
          </c:xVal>
          <c:yVal>
            <c:numRef>
              <c:f>Causal!$B$2:$B$13</c:f>
              <c:numCache>
                <c:formatCode>0</c:formatCode>
                <c:ptCount val="12"/>
                <c:pt idx="0">
                  <c:v>210</c:v>
                </c:pt>
                <c:pt idx="1">
                  <c:v>120</c:v>
                </c:pt>
                <c:pt idx="2">
                  <c:v>50</c:v>
                </c:pt>
                <c:pt idx="3">
                  <c:v>190</c:v>
                </c:pt>
                <c:pt idx="4">
                  <c:v>200</c:v>
                </c:pt>
                <c:pt idx="5">
                  <c:v>180</c:v>
                </c:pt>
                <c:pt idx="6">
                  <c:v>200</c:v>
                </c:pt>
                <c:pt idx="7">
                  <c:v>240</c:v>
                </c:pt>
                <c:pt idx="8">
                  <c:v>410</c:v>
                </c:pt>
                <c:pt idx="9">
                  <c:v>400</c:v>
                </c:pt>
                <c:pt idx="10">
                  <c:v>500</c:v>
                </c:pt>
                <c:pt idx="11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36-4C56-B9DD-47A9AEDA2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334864"/>
        <c:axId val="689229752"/>
      </c:scatterChart>
      <c:valAx>
        <c:axId val="62433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Causal!$A$1</c:f>
              <c:strCache>
                <c:ptCount val="1"/>
                <c:pt idx="0">
                  <c:v>Population (thousands)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229752"/>
        <c:crosses val="autoZero"/>
        <c:crossBetween val="midCat"/>
      </c:valAx>
      <c:valAx>
        <c:axId val="68922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Causal!$B$1</c:f>
              <c:strCache>
                <c:ptCount val="1"/>
                <c:pt idx="0">
                  <c:v>Annual Demand of Bricks 
(million kg)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3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MovAvg!$C$2</c:f>
          <c:strCache>
            <c:ptCount val="1"/>
            <c:pt idx="0">
              <c:v>Moving Average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MovAvg!$B$2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MovAvg!$A$8:$A$30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MovAvg!$B$8:$B$30</c:f>
              <c:numCache>
                <c:formatCode>General</c:formatCode>
                <c:ptCount val="23"/>
                <c:pt idx="0">
                  <c:v>51</c:v>
                </c:pt>
                <c:pt idx="1">
                  <c:v>58</c:v>
                </c:pt>
                <c:pt idx="2">
                  <c:v>52</c:v>
                </c:pt>
                <c:pt idx="3">
                  <c:v>62</c:v>
                </c:pt>
                <c:pt idx="4">
                  <c:v>63</c:v>
                </c:pt>
                <c:pt idx="5">
                  <c:v>59</c:v>
                </c:pt>
                <c:pt idx="6">
                  <c:v>55</c:v>
                </c:pt>
                <c:pt idx="7">
                  <c:v>53</c:v>
                </c:pt>
                <c:pt idx="8">
                  <c:v>48</c:v>
                </c:pt>
                <c:pt idx="9">
                  <c:v>60</c:v>
                </c:pt>
                <c:pt idx="10">
                  <c:v>65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60</c:v>
                </c:pt>
                <c:pt idx="15">
                  <c:v>66</c:v>
                </c:pt>
                <c:pt idx="16">
                  <c:v>65</c:v>
                </c:pt>
                <c:pt idx="17">
                  <c:v>52</c:v>
                </c:pt>
                <c:pt idx="18">
                  <c:v>58</c:v>
                </c:pt>
                <c:pt idx="19">
                  <c:v>71</c:v>
                </c:pt>
                <c:pt idx="20">
                  <c:v>74</c:v>
                </c:pt>
                <c:pt idx="21">
                  <c:v>79</c:v>
                </c:pt>
                <c:pt idx="22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DC-4852-A69B-74B8EF995C3F}"/>
            </c:ext>
          </c:extLst>
        </c:ser>
        <c:ser>
          <c:idx val="1"/>
          <c:order val="1"/>
          <c:tx>
            <c:strRef>
              <c:f>MovAvg!$C$2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MovAvg!$A$8:$A$30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MovAvg!$C$8:$C$30</c:f>
              <c:numCache>
                <c:formatCode>0.0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DC-4852-A69B-74B8EF995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55512"/>
        <c:axId val="210055904"/>
      </c:lineChart>
      <c:catAx>
        <c:axId val="210055512"/>
        <c:scaling>
          <c:orientation val="minMax"/>
        </c:scaling>
        <c:delete val="0"/>
        <c:axPos val="b"/>
        <c:title>
          <c:tx>
            <c:strRef>
              <c:f>MovAvg!$A$3</c:f>
              <c:strCache>
                <c:ptCount val="1"/>
                <c:pt idx="0">
                  <c:v>Period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5904"/>
        <c:crosses val="autoZero"/>
        <c:auto val="1"/>
        <c:lblAlgn val="ctr"/>
        <c:lblOffset val="100"/>
        <c:noMultiLvlLbl val="0"/>
      </c:catAx>
      <c:valAx>
        <c:axId val="2100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5512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'S.Exp.Alpha'!$B$5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1905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f>'S.Exp.Alpha'!$A$11:$A$34</c:f>
              <c:numCache>
                <c:formatCode>General</c:formatCode>
                <c:ptCount val="2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</c:numCache>
            </c:numRef>
          </c:cat>
          <c:val>
            <c:numRef>
              <c:f>'S.Exp.Alpha'!$B$11:$B$34</c:f>
              <c:numCache>
                <c:formatCode>General</c:formatCode>
                <c:ptCount val="24"/>
                <c:pt idx="0">
                  <c:v>51</c:v>
                </c:pt>
                <c:pt idx="1">
                  <c:v>58</c:v>
                </c:pt>
                <c:pt idx="2">
                  <c:v>52</c:v>
                </c:pt>
                <c:pt idx="3">
                  <c:v>62</c:v>
                </c:pt>
                <c:pt idx="4">
                  <c:v>63</c:v>
                </c:pt>
                <c:pt idx="5">
                  <c:v>59</c:v>
                </c:pt>
                <c:pt idx="6">
                  <c:v>55</c:v>
                </c:pt>
                <c:pt idx="7">
                  <c:v>53</c:v>
                </c:pt>
                <c:pt idx="8">
                  <c:v>48</c:v>
                </c:pt>
                <c:pt idx="9">
                  <c:v>60</c:v>
                </c:pt>
                <c:pt idx="10">
                  <c:v>65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60</c:v>
                </c:pt>
                <c:pt idx="15">
                  <c:v>66</c:v>
                </c:pt>
                <c:pt idx="16">
                  <c:v>65</c:v>
                </c:pt>
                <c:pt idx="17">
                  <c:v>52</c:v>
                </c:pt>
                <c:pt idx="18">
                  <c:v>58</c:v>
                </c:pt>
                <c:pt idx="19">
                  <c:v>71</c:v>
                </c:pt>
                <c:pt idx="20">
                  <c:v>74</c:v>
                </c:pt>
                <c:pt idx="21">
                  <c:v>79</c:v>
                </c:pt>
                <c:pt idx="22">
                  <c:v>73</c:v>
                </c:pt>
                <c:pt idx="23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0-4F2B-940E-0DFF111FA570}"/>
            </c:ext>
          </c:extLst>
        </c:ser>
        <c:ser>
          <c:idx val="1"/>
          <c:order val="1"/>
          <c:tx>
            <c:strRef>
              <c:f>'S.Exp.Alpha'!$C$5</c:f>
              <c:strCache>
                <c:ptCount val="1"/>
                <c:pt idx="0">
                  <c:v>S.Exp|α=0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>
                    <a:lumMod val="50000"/>
                    <a:lumOff val="50000"/>
                    <a:alpha val="98000"/>
                  </a:schemeClr>
                </a:solidFill>
              </a:ln>
              <a:effectLst/>
            </c:spPr>
          </c:marker>
          <c:cat>
            <c:numRef>
              <c:f>'S.Exp.Alpha'!$A$11:$A$34</c:f>
              <c:numCache>
                <c:formatCode>General</c:formatCode>
                <c:ptCount val="2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</c:numCache>
            </c:numRef>
          </c:cat>
          <c:val>
            <c:numRef>
              <c:f>'S.Exp.Alpha'!$C$11:$C$34</c:f>
              <c:numCache>
                <c:formatCode>0.0</c:formatCode>
                <c:ptCount val="24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46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0-4F2B-940E-0DFF111FA570}"/>
            </c:ext>
          </c:extLst>
        </c:ser>
        <c:ser>
          <c:idx val="2"/>
          <c:order val="2"/>
          <c:tx>
            <c:strRef>
              <c:f>'S.Exp.Alpha'!$E$5</c:f>
              <c:strCache>
                <c:ptCount val="1"/>
                <c:pt idx="0">
                  <c:v>S.Exp|α=0.2</c:v>
                </c:pt>
              </c:strCache>
            </c:strRef>
          </c:tx>
          <c:spPr>
            <a:ln w="2540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>
                    <a:lumMod val="50000"/>
                    <a:lumOff val="50000"/>
                  </a:schemeClr>
                </a:solidFill>
                <a:prstDash val="solid"/>
              </a:ln>
              <a:effectLst/>
            </c:spPr>
          </c:marker>
          <c:cat>
            <c:numRef>
              <c:f>'S.Exp.Alpha'!$A$11:$A$34</c:f>
              <c:numCache>
                <c:formatCode>General</c:formatCode>
                <c:ptCount val="2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</c:numCache>
            </c:numRef>
          </c:cat>
          <c:val>
            <c:numRef>
              <c:f>'S.Exp.Alpha'!$E$11:$E$34</c:f>
              <c:numCache>
                <c:formatCode>0.0</c:formatCode>
                <c:ptCount val="24"/>
                <c:pt idx="0">
                  <c:v>50.624000000000009</c:v>
                </c:pt>
                <c:pt idx="1">
                  <c:v>50.699200000000012</c:v>
                </c:pt>
                <c:pt idx="2">
                  <c:v>52.159360000000014</c:v>
                </c:pt>
                <c:pt idx="3">
                  <c:v>52.127488000000014</c:v>
                </c:pt>
                <c:pt idx="4">
                  <c:v>54.101990400000012</c:v>
                </c:pt>
                <c:pt idx="5">
                  <c:v>55.881592320000017</c:v>
                </c:pt>
                <c:pt idx="6">
                  <c:v>56.505273856000017</c:v>
                </c:pt>
                <c:pt idx="7">
                  <c:v>56.204219084800016</c:v>
                </c:pt>
                <c:pt idx="8">
                  <c:v>55.563375267840016</c:v>
                </c:pt>
                <c:pt idx="9">
                  <c:v>54.05070021427202</c:v>
                </c:pt>
                <c:pt idx="10">
                  <c:v>55.24056017141762</c:v>
                </c:pt>
                <c:pt idx="11">
                  <c:v>57.1924481371341</c:v>
                </c:pt>
                <c:pt idx="12">
                  <c:v>55.553958509707286</c:v>
                </c:pt>
                <c:pt idx="13">
                  <c:v>54.443166807765834</c:v>
                </c:pt>
                <c:pt idx="14">
                  <c:v>53.754533446212676</c:v>
                </c:pt>
                <c:pt idx="15">
                  <c:v>55.003626756970142</c:v>
                </c:pt>
                <c:pt idx="16">
                  <c:v>57.202901405576121</c:v>
                </c:pt>
                <c:pt idx="17">
                  <c:v>58.762321124460897</c:v>
                </c:pt>
                <c:pt idx="18">
                  <c:v>57.409856899568716</c:v>
                </c:pt>
                <c:pt idx="19">
                  <c:v>57.52788551965498</c:v>
                </c:pt>
                <c:pt idx="20">
                  <c:v>60.222308415723987</c:v>
                </c:pt>
                <c:pt idx="21">
                  <c:v>62.977846732579195</c:v>
                </c:pt>
                <c:pt idx="22">
                  <c:v>66.182277386063362</c:v>
                </c:pt>
                <c:pt idx="23">
                  <c:v>67.545821908850684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B50-4F2B-940E-0DFF111FA570}"/>
            </c:ext>
          </c:extLst>
        </c:ser>
        <c:ser>
          <c:idx val="3"/>
          <c:order val="3"/>
          <c:tx>
            <c:strRef>
              <c:f>'S.Exp.Alpha'!$G$5</c:f>
              <c:strCache>
                <c:ptCount val="1"/>
                <c:pt idx="0">
                  <c:v>S.Exp|α=0.4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f>'S.Exp.Alpha'!$A$11:$A$34</c:f>
              <c:numCache>
                <c:formatCode>General</c:formatCode>
                <c:ptCount val="2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</c:numCache>
            </c:numRef>
          </c:cat>
          <c:val>
            <c:numRef>
              <c:f>'S.Exp.Alpha'!$G$11:$G$32</c:f>
              <c:numCache>
                <c:formatCode>0.0</c:formatCode>
                <c:ptCount val="22"/>
                <c:pt idx="0">
                  <c:v>53.152000000000001</c:v>
                </c:pt>
                <c:pt idx="1">
                  <c:v>52.291200000000003</c:v>
                </c:pt>
                <c:pt idx="2">
                  <c:v>54.574719999999999</c:v>
                </c:pt>
                <c:pt idx="3">
                  <c:v>53.544832</c:v>
                </c:pt>
                <c:pt idx="4">
                  <c:v>56.926899199999994</c:v>
                </c:pt>
                <c:pt idx="5">
                  <c:v>59.356139519999999</c:v>
                </c:pt>
                <c:pt idx="6">
                  <c:v>59.213683711999998</c:v>
                </c:pt>
                <c:pt idx="7">
                  <c:v>57.528210227199999</c:v>
                </c:pt>
                <c:pt idx="8">
                  <c:v>55.716926136319998</c:v>
                </c:pt>
                <c:pt idx="9">
                  <c:v>52.630155681791997</c:v>
                </c:pt>
                <c:pt idx="10">
                  <c:v>55.578093409075194</c:v>
                </c:pt>
                <c:pt idx="11">
                  <c:v>59.346856045445115</c:v>
                </c:pt>
                <c:pt idx="12">
                  <c:v>55.208113627267068</c:v>
                </c:pt>
                <c:pt idx="13">
                  <c:v>53.124868176360238</c:v>
                </c:pt>
                <c:pt idx="14">
                  <c:v>52.274920905816145</c:v>
                </c:pt>
                <c:pt idx="15">
                  <c:v>55.364952543489686</c:v>
                </c:pt>
                <c:pt idx="16">
                  <c:v>59.618971526093816</c:v>
                </c:pt>
                <c:pt idx="17">
                  <c:v>61.771382915656289</c:v>
                </c:pt>
                <c:pt idx="18">
                  <c:v>57.862829749393768</c:v>
                </c:pt>
                <c:pt idx="19">
                  <c:v>57.917697849636262</c:v>
                </c:pt>
                <c:pt idx="20">
                  <c:v>63.150618709781753</c:v>
                </c:pt>
                <c:pt idx="21">
                  <c:v>67.490371225869055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50-4F2B-940E-0DFF111FA570}"/>
            </c:ext>
          </c:extLst>
        </c:ser>
        <c:ser>
          <c:idx val="4"/>
          <c:order val="4"/>
          <c:tx>
            <c:strRef>
              <c:f>'S.Exp.Alpha'!$I$5</c:f>
              <c:strCache>
                <c:ptCount val="1"/>
                <c:pt idx="0">
                  <c:v>S.Exp|α=0.6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'S.Exp.Alpha'!$A$11:$A$34</c:f>
              <c:numCache>
                <c:formatCode>General</c:formatCode>
                <c:ptCount val="2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</c:numCache>
            </c:numRef>
          </c:cat>
          <c:val>
            <c:numRef>
              <c:f>'S.Exp.Alpha'!$I$11:$I$34</c:f>
              <c:numCache>
                <c:formatCode>0.0</c:formatCode>
                <c:ptCount val="24"/>
                <c:pt idx="0">
                  <c:v>53.968000000000004</c:v>
                </c:pt>
                <c:pt idx="1">
                  <c:v>52.187200000000004</c:v>
                </c:pt>
                <c:pt idx="2">
                  <c:v>55.674880000000002</c:v>
                </c:pt>
                <c:pt idx="3">
                  <c:v>53.469952000000006</c:v>
                </c:pt>
                <c:pt idx="4">
                  <c:v>58.587980799999997</c:v>
                </c:pt>
                <c:pt idx="5">
                  <c:v>61.235192319999996</c:v>
                </c:pt>
                <c:pt idx="6">
                  <c:v>59.894076927999997</c:v>
                </c:pt>
                <c:pt idx="7">
                  <c:v>56.957630771200002</c:v>
                </c:pt>
                <c:pt idx="8">
                  <c:v>54.583052308479999</c:v>
                </c:pt>
                <c:pt idx="9">
                  <c:v>50.633220923392003</c:v>
                </c:pt>
                <c:pt idx="10">
                  <c:v>56.253288369356802</c:v>
                </c:pt>
                <c:pt idx="11">
                  <c:v>61.501315347742718</c:v>
                </c:pt>
                <c:pt idx="12">
                  <c:v>54.00052613909709</c:v>
                </c:pt>
                <c:pt idx="13">
                  <c:v>51.600210455638837</c:v>
                </c:pt>
                <c:pt idx="14">
                  <c:v>51.240084182255529</c:v>
                </c:pt>
                <c:pt idx="15">
                  <c:v>56.496033672902215</c:v>
                </c:pt>
                <c:pt idx="16">
                  <c:v>62.19841346916089</c:v>
                </c:pt>
                <c:pt idx="17">
                  <c:v>63.879365387664357</c:v>
                </c:pt>
                <c:pt idx="18">
                  <c:v>56.751746155065746</c:v>
                </c:pt>
                <c:pt idx="19">
                  <c:v>57.500698462026293</c:v>
                </c:pt>
                <c:pt idx="20">
                  <c:v>65.60027938481052</c:v>
                </c:pt>
                <c:pt idx="21">
                  <c:v>70.640111753924202</c:v>
                </c:pt>
                <c:pt idx="22">
                  <c:v>75.656044701569684</c:v>
                </c:pt>
                <c:pt idx="23">
                  <c:v>74.062417880627876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B50-4F2B-940E-0DFF111FA570}"/>
            </c:ext>
          </c:extLst>
        </c:ser>
        <c:ser>
          <c:idx val="5"/>
          <c:order val="5"/>
          <c:tx>
            <c:strRef>
              <c:f>'S.Exp.Alpha'!$K$5</c:f>
              <c:strCache>
                <c:ptCount val="1"/>
                <c:pt idx="0">
                  <c:v>S.Exp|α=0.8</c:v>
                </c:pt>
              </c:strCache>
            </c:strRef>
          </c:tx>
          <c:spPr>
            <a:ln w="25400" cap="rnd">
              <a:solidFill>
                <a:schemeClr val="tx1">
                  <a:lumMod val="65000"/>
                  <a:lumOff val="35000"/>
                </a:schemeClr>
              </a:solidFill>
              <a:prstDash val="lgDashDot"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cat>
            <c:numRef>
              <c:f>'S.Exp.Alpha'!$A$11:$A$34</c:f>
              <c:numCache>
                <c:formatCode>General</c:formatCode>
                <c:ptCount val="2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</c:numCache>
            </c:numRef>
          </c:cat>
          <c:val>
            <c:numRef>
              <c:f>'S.Exp.Alpha'!$K$11:$K$34</c:f>
              <c:numCache>
                <c:formatCode>0.0</c:formatCode>
                <c:ptCount val="24"/>
                <c:pt idx="0">
                  <c:v>53.456000000000003</c:v>
                </c:pt>
                <c:pt idx="1">
                  <c:v>51.491200000000006</c:v>
                </c:pt>
                <c:pt idx="2">
                  <c:v>56.698240000000006</c:v>
                </c:pt>
                <c:pt idx="3">
                  <c:v>52.939647999999998</c:v>
                </c:pt>
                <c:pt idx="4">
                  <c:v>60.187929599999997</c:v>
                </c:pt>
                <c:pt idx="5">
                  <c:v>62.437585920000004</c:v>
                </c:pt>
                <c:pt idx="6">
                  <c:v>59.687517184000001</c:v>
                </c:pt>
                <c:pt idx="7">
                  <c:v>55.9375034368</c:v>
                </c:pt>
                <c:pt idx="8">
                  <c:v>53.587500687360006</c:v>
                </c:pt>
                <c:pt idx="9">
                  <c:v>49.117500137472007</c:v>
                </c:pt>
                <c:pt idx="10">
                  <c:v>57.823500027494397</c:v>
                </c:pt>
                <c:pt idx="11">
                  <c:v>63.564700005498878</c:v>
                </c:pt>
                <c:pt idx="12">
                  <c:v>51.912940001099777</c:v>
                </c:pt>
                <c:pt idx="13">
                  <c:v>50.382588000219954</c:v>
                </c:pt>
                <c:pt idx="14">
                  <c:v>50.876517600043996</c:v>
                </c:pt>
                <c:pt idx="15">
                  <c:v>58.175303520008796</c:v>
                </c:pt>
                <c:pt idx="16">
                  <c:v>64.435060704001756</c:v>
                </c:pt>
                <c:pt idx="17">
                  <c:v>64.887012140800351</c:v>
                </c:pt>
                <c:pt idx="18">
                  <c:v>54.57740242816007</c:v>
                </c:pt>
                <c:pt idx="19">
                  <c:v>57.315480485632015</c:v>
                </c:pt>
                <c:pt idx="20">
                  <c:v>68.263096097126407</c:v>
                </c:pt>
                <c:pt idx="21">
                  <c:v>72.852619219425279</c:v>
                </c:pt>
                <c:pt idx="22">
                  <c:v>77.770523843885059</c:v>
                </c:pt>
                <c:pt idx="23">
                  <c:v>73.954104768777015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B50-4F2B-940E-0DFF111FA570}"/>
            </c:ext>
          </c:extLst>
        </c:ser>
        <c:ser>
          <c:idx val="6"/>
          <c:order val="6"/>
          <c:tx>
            <c:strRef>
              <c:f>'S.Exp.Alpha'!$M$5</c:f>
              <c:strCache>
                <c:ptCount val="1"/>
                <c:pt idx="0">
                  <c:v>S.Exp|α=1</c:v>
                </c:pt>
              </c:strCache>
            </c:strRef>
          </c:tx>
          <c:spPr>
            <a:ln w="254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f>'S.Exp.Alpha'!$A$11:$A$34</c:f>
              <c:numCache>
                <c:formatCode>General</c:formatCode>
                <c:ptCount val="2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</c:numCache>
            </c:numRef>
          </c:cat>
          <c:val>
            <c:numRef>
              <c:f>'S.Exp.Alpha'!$M$11:$M$34</c:f>
              <c:numCache>
                <c:formatCode>0.0</c:formatCode>
                <c:ptCount val="24"/>
                <c:pt idx="0">
                  <c:v>52</c:v>
                </c:pt>
                <c:pt idx="1">
                  <c:v>51</c:v>
                </c:pt>
                <c:pt idx="2">
                  <c:v>58</c:v>
                </c:pt>
                <c:pt idx="3">
                  <c:v>52</c:v>
                </c:pt>
                <c:pt idx="4">
                  <c:v>62</c:v>
                </c:pt>
                <c:pt idx="5">
                  <c:v>63</c:v>
                </c:pt>
                <c:pt idx="6">
                  <c:v>59</c:v>
                </c:pt>
                <c:pt idx="7">
                  <c:v>55</c:v>
                </c:pt>
                <c:pt idx="8">
                  <c:v>53</c:v>
                </c:pt>
                <c:pt idx="9">
                  <c:v>48</c:v>
                </c:pt>
                <c:pt idx="10">
                  <c:v>60</c:v>
                </c:pt>
                <c:pt idx="11">
                  <c:v>65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60</c:v>
                </c:pt>
                <c:pt idx="16">
                  <c:v>66</c:v>
                </c:pt>
                <c:pt idx="17">
                  <c:v>65</c:v>
                </c:pt>
                <c:pt idx="18">
                  <c:v>52</c:v>
                </c:pt>
                <c:pt idx="19">
                  <c:v>58</c:v>
                </c:pt>
                <c:pt idx="20">
                  <c:v>71</c:v>
                </c:pt>
                <c:pt idx="21">
                  <c:v>74</c:v>
                </c:pt>
                <c:pt idx="22">
                  <c:v>79</c:v>
                </c:pt>
                <c:pt idx="23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B50-4F2B-940E-0DFF111FA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55120"/>
        <c:axId val="210056688"/>
      </c:lineChart>
      <c:catAx>
        <c:axId val="210055120"/>
        <c:scaling>
          <c:orientation val="minMax"/>
        </c:scaling>
        <c:delete val="0"/>
        <c:axPos val="b"/>
        <c:title>
          <c:tx>
            <c:strRef>
              <c:f>'S.Exp.Alpha'!$A$6</c:f>
              <c:strCache>
                <c:ptCount val="1"/>
                <c:pt idx="0">
                  <c:v>Period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6688"/>
        <c:crosses val="autoZero"/>
        <c:auto val="1"/>
        <c:lblAlgn val="ctr"/>
        <c:lblOffset val="100"/>
        <c:noMultiLvlLbl val="0"/>
      </c:catAx>
      <c:valAx>
        <c:axId val="2100566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5120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'S.Exp.Smooth'!$C$2</c:f>
          <c:strCache>
            <c:ptCount val="1"/>
            <c:pt idx="0">
              <c:v>S.Exp.Smoothing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'S.Exp.Smooth'!$B$2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'S.Exp.Smooth'!$A$8:$A$30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'S.Exp.Smooth'!$B$8:$B$30</c:f>
              <c:numCache>
                <c:formatCode>General</c:formatCode>
                <c:ptCount val="23"/>
                <c:pt idx="0">
                  <c:v>51</c:v>
                </c:pt>
                <c:pt idx="1">
                  <c:v>58</c:v>
                </c:pt>
                <c:pt idx="2">
                  <c:v>52</c:v>
                </c:pt>
                <c:pt idx="3">
                  <c:v>62</c:v>
                </c:pt>
                <c:pt idx="4">
                  <c:v>63</c:v>
                </c:pt>
                <c:pt idx="5">
                  <c:v>59</c:v>
                </c:pt>
                <c:pt idx="6">
                  <c:v>55</c:v>
                </c:pt>
                <c:pt idx="7">
                  <c:v>53</c:v>
                </c:pt>
                <c:pt idx="8">
                  <c:v>48</c:v>
                </c:pt>
                <c:pt idx="9">
                  <c:v>60</c:v>
                </c:pt>
                <c:pt idx="10">
                  <c:v>65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60</c:v>
                </c:pt>
                <c:pt idx="15">
                  <c:v>66</c:v>
                </c:pt>
                <c:pt idx="16">
                  <c:v>65</c:v>
                </c:pt>
                <c:pt idx="17">
                  <c:v>52</c:v>
                </c:pt>
                <c:pt idx="18">
                  <c:v>58</c:v>
                </c:pt>
                <c:pt idx="19">
                  <c:v>71</c:v>
                </c:pt>
                <c:pt idx="20">
                  <c:v>74</c:v>
                </c:pt>
                <c:pt idx="21">
                  <c:v>79</c:v>
                </c:pt>
                <c:pt idx="22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A-4EA1-99FC-A83272A54BCF}"/>
            </c:ext>
          </c:extLst>
        </c:ser>
        <c:ser>
          <c:idx val="1"/>
          <c:order val="1"/>
          <c:tx>
            <c:strRef>
              <c:f>'S.Exp.Smooth'!$C$2</c:f>
              <c:strCache>
                <c:ptCount val="1"/>
                <c:pt idx="0">
                  <c:v>S.Exp.Smoothing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'S.Exp.Smooth'!$A$8:$A$30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'S.Exp.Smooth'!$C$8:$C$30</c:f>
              <c:numCache>
                <c:formatCode>0.0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A-4EA1-99FC-A83272A54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55120"/>
        <c:axId val="210056688"/>
      </c:lineChart>
      <c:catAx>
        <c:axId val="210055120"/>
        <c:scaling>
          <c:orientation val="minMax"/>
        </c:scaling>
        <c:delete val="0"/>
        <c:axPos val="b"/>
        <c:title>
          <c:tx>
            <c:strRef>
              <c:f>'S.Exp.Smooth'!$A$3</c:f>
              <c:strCache>
                <c:ptCount val="1"/>
                <c:pt idx="0">
                  <c:v>Period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6688"/>
        <c:crosses val="autoZero"/>
        <c:auto val="1"/>
        <c:lblAlgn val="ctr"/>
        <c:lblOffset val="100"/>
        <c:noMultiLvlLbl val="0"/>
      </c:catAx>
      <c:valAx>
        <c:axId val="2100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5120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Holt!$C$2</c:f>
          <c:strCache>
            <c:ptCount val="1"/>
            <c:pt idx="0">
              <c:v>Holt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Holt!$B$2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Holt!$A$8:$A$30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Holt!$B$8:$B$30</c:f>
              <c:numCache>
                <c:formatCode>General</c:formatCode>
                <c:ptCount val="23"/>
                <c:pt idx="0">
                  <c:v>51</c:v>
                </c:pt>
                <c:pt idx="1">
                  <c:v>58</c:v>
                </c:pt>
                <c:pt idx="2">
                  <c:v>52</c:v>
                </c:pt>
                <c:pt idx="3">
                  <c:v>62</c:v>
                </c:pt>
                <c:pt idx="4">
                  <c:v>63</c:v>
                </c:pt>
                <c:pt idx="5">
                  <c:v>59</c:v>
                </c:pt>
                <c:pt idx="6">
                  <c:v>55</c:v>
                </c:pt>
                <c:pt idx="7">
                  <c:v>53</c:v>
                </c:pt>
                <c:pt idx="8">
                  <c:v>48</c:v>
                </c:pt>
                <c:pt idx="9">
                  <c:v>60</c:v>
                </c:pt>
                <c:pt idx="10">
                  <c:v>65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60</c:v>
                </c:pt>
                <c:pt idx="15">
                  <c:v>66</c:v>
                </c:pt>
                <c:pt idx="16">
                  <c:v>65</c:v>
                </c:pt>
                <c:pt idx="17">
                  <c:v>52</c:v>
                </c:pt>
                <c:pt idx="18">
                  <c:v>58</c:v>
                </c:pt>
                <c:pt idx="19">
                  <c:v>71</c:v>
                </c:pt>
                <c:pt idx="20">
                  <c:v>74</c:v>
                </c:pt>
                <c:pt idx="21">
                  <c:v>79</c:v>
                </c:pt>
                <c:pt idx="22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1-4FC2-9821-55BEB51A8CD5}"/>
            </c:ext>
          </c:extLst>
        </c:ser>
        <c:ser>
          <c:idx val="1"/>
          <c:order val="1"/>
          <c:tx>
            <c:strRef>
              <c:f>Holt!$C$2</c:f>
              <c:strCache>
                <c:ptCount val="1"/>
                <c:pt idx="0">
                  <c:v>Holt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Holt!$A$8:$A$30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Holt!$C$8:$C$30</c:f>
              <c:numCache>
                <c:formatCode>0.0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1-4FC2-9821-55BEB51A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9227792"/>
        <c:axId val="689230144"/>
      </c:lineChart>
      <c:catAx>
        <c:axId val="689227792"/>
        <c:scaling>
          <c:orientation val="minMax"/>
        </c:scaling>
        <c:delete val="0"/>
        <c:axPos val="b"/>
        <c:title>
          <c:tx>
            <c:strRef>
              <c:f>Holt!$A$3</c:f>
              <c:strCache>
                <c:ptCount val="1"/>
                <c:pt idx="0">
                  <c:v>Period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230144"/>
        <c:crosses val="autoZero"/>
        <c:auto val="1"/>
        <c:lblAlgn val="ctr"/>
        <c:lblOffset val="100"/>
        <c:noMultiLvlLbl val="0"/>
      </c:catAx>
      <c:valAx>
        <c:axId val="6892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227792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'Holt-Winters(s3)'!$C$2</c:f>
          <c:strCache>
            <c:ptCount val="1"/>
            <c:pt idx="0">
              <c:v>Holt-Winters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'Holt-Winters(s3)'!$B$2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'Holt-Winters(s3)'!$A$19:$A$41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'Holt-Winters(s3)'!$B$19:$B$41</c:f>
              <c:numCache>
                <c:formatCode>General</c:formatCode>
                <c:ptCount val="23"/>
                <c:pt idx="0">
                  <c:v>51</c:v>
                </c:pt>
                <c:pt idx="1">
                  <c:v>58</c:v>
                </c:pt>
                <c:pt idx="2">
                  <c:v>52</c:v>
                </c:pt>
                <c:pt idx="3">
                  <c:v>62</c:v>
                </c:pt>
                <c:pt idx="4">
                  <c:v>63</c:v>
                </c:pt>
                <c:pt idx="5">
                  <c:v>59</c:v>
                </c:pt>
                <c:pt idx="6">
                  <c:v>55</c:v>
                </c:pt>
                <c:pt idx="7">
                  <c:v>53</c:v>
                </c:pt>
                <c:pt idx="8">
                  <c:v>48</c:v>
                </c:pt>
                <c:pt idx="9">
                  <c:v>60</c:v>
                </c:pt>
                <c:pt idx="10">
                  <c:v>65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60</c:v>
                </c:pt>
                <c:pt idx="15">
                  <c:v>66</c:v>
                </c:pt>
                <c:pt idx="16">
                  <c:v>65</c:v>
                </c:pt>
                <c:pt idx="17">
                  <c:v>52</c:v>
                </c:pt>
                <c:pt idx="18">
                  <c:v>58</c:v>
                </c:pt>
                <c:pt idx="19">
                  <c:v>71</c:v>
                </c:pt>
                <c:pt idx="20">
                  <c:v>74</c:v>
                </c:pt>
                <c:pt idx="21">
                  <c:v>79</c:v>
                </c:pt>
                <c:pt idx="22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4-4EDE-9CCA-5C287D82E3B5}"/>
            </c:ext>
          </c:extLst>
        </c:ser>
        <c:ser>
          <c:idx val="1"/>
          <c:order val="1"/>
          <c:tx>
            <c:strRef>
              <c:f>'Holt-Winters(s3)'!$C$2</c:f>
              <c:strCache>
                <c:ptCount val="1"/>
                <c:pt idx="0">
                  <c:v>Holt-Winters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'Holt-Winters(s3)'!$A$19:$A$41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'Holt-Winters(s3)'!$C$19:$C$41</c:f>
              <c:numCache>
                <c:formatCode>0.0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4-4EDE-9CCA-5C287D82E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631464"/>
        <c:axId val="619629112"/>
      </c:lineChart>
      <c:catAx>
        <c:axId val="619631464"/>
        <c:scaling>
          <c:orientation val="minMax"/>
        </c:scaling>
        <c:delete val="0"/>
        <c:axPos val="b"/>
        <c:title>
          <c:tx>
            <c:strRef>
              <c:f>'Holt-Winters(s3)'!$A$3</c:f>
              <c:strCache>
                <c:ptCount val="1"/>
                <c:pt idx="0">
                  <c:v>Period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29112"/>
        <c:crosses val="autoZero"/>
        <c:auto val="1"/>
        <c:lblAlgn val="ctr"/>
        <c:lblOffset val="100"/>
        <c:noMultiLvlLbl val="0"/>
      </c:catAx>
      <c:valAx>
        <c:axId val="61962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31464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'Holt-Winters(s6)'!$C$2</c:f>
          <c:strCache>
            <c:ptCount val="1"/>
            <c:pt idx="0">
              <c:v>Holt-Winters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'Holt-Winters(s6)'!$B$2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'Holt-Winters(s6)'!$A$19:$A$41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'Holt-Winters(s6)'!$B$19:$B$41</c:f>
              <c:numCache>
                <c:formatCode>General</c:formatCode>
                <c:ptCount val="23"/>
                <c:pt idx="0">
                  <c:v>51</c:v>
                </c:pt>
                <c:pt idx="1">
                  <c:v>58</c:v>
                </c:pt>
                <c:pt idx="2">
                  <c:v>52</c:v>
                </c:pt>
                <c:pt idx="3">
                  <c:v>62</c:v>
                </c:pt>
                <c:pt idx="4">
                  <c:v>63</c:v>
                </c:pt>
                <c:pt idx="5">
                  <c:v>59</c:v>
                </c:pt>
                <c:pt idx="6">
                  <c:v>55</c:v>
                </c:pt>
                <c:pt idx="7">
                  <c:v>53</c:v>
                </c:pt>
                <c:pt idx="8">
                  <c:v>48</c:v>
                </c:pt>
                <c:pt idx="9">
                  <c:v>60</c:v>
                </c:pt>
                <c:pt idx="10">
                  <c:v>65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60</c:v>
                </c:pt>
                <c:pt idx="15">
                  <c:v>66</c:v>
                </c:pt>
                <c:pt idx="16">
                  <c:v>65</c:v>
                </c:pt>
                <c:pt idx="17">
                  <c:v>52</c:v>
                </c:pt>
                <c:pt idx="18">
                  <c:v>58</c:v>
                </c:pt>
                <c:pt idx="19">
                  <c:v>71</c:v>
                </c:pt>
                <c:pt idx="20">
                  <c:v>74</c:v>
                </c:pt>
                <c:pt idx="21">
                  <c:v>79</c:v>
                </c:pt>
                <c:pt idx="22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0-460E-AF21-23CD3B673649}"/>
            </c:ext>
          </c:extLst>
        </c:ser>
        <c:ser>
          <c:idx val="1"/>
          <c:order val="1"/>
          <c:tx>
            <c:strRef>
              <c:f>'Holt-Winters(s6)'!$C$2</c:f>
              <c:strCache>
                <c:ptCount val="1"/>
                <c:pt idx="0">
                  <c:v>Holt-Winters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'Holt-Winters(s6)'!$A$19:$A$41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'Holt-Winters(s6)'!$C$19:$C$41</c:f>
              <c:numCache>
                <c:formatCode>0.0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0-460E-AF21-23CD3B673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631464"/>
        <c:axId val="619629112"/>
      </c:lineChart>
      <c:catAx>
        <c:axId val="619631464"/>
        <c:scaling>
          <c:orientation val="minMax"/>
        </c:scaling>
        <c:delete val="0"/>
        <c:axPos val="b"/>
        <c:title>
          <c:tx>
            <c:strRef>
              <c:f>'Holt-Winters(s6)'!$A$3</c:f>
              <c:strCache>
                <c:ptCount val="1"/>
                <c:pt idx="0">
                  <c:v>Period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29112"/>
        <c:crosses val="autoZero"/>
        <c:auto val="1"/>
        <c:lblAlgn val="ctr"/>
        <c:lblOffset val="100"/>
        <c:noMultiLvlLbl val="0"/>
      </c:catAx>
      <c:valAx>
        <c:axId val="61962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31464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'Holt-Winters(s12)'!$C$2</c:f>
          <c:strCache>
            <c:ptCount val="1"/>
            <c:pt idx="0">
              <c:v>Holt-Winters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'Holt-Winters(s12)'!$B$2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'Holt-Winters(s12)'!$A$19:$A$41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'Holt-Winters(s12)'!$B$19:$B$41</c:f>
              <c:numCache>
                <c:formatCode>General</c:formatCode>
                <c:ptCount val="23"/>
                <c:pt idx="0">
                  <c:v>51</c:v>
                </c:pt>
                <c:pt idx="1">
                  <c:v>58</c:v>
                </c:pt>
                <c:pt idx="2">
                  <c:v>52</c:v>
                </c:pt>
                <c:pt idx="3">
                  <c:v>62</c:v>
                </c:pt>
                <c:pt idx="4">
                  <c:v>63</c:v>
                </c:pt>
                <c:pt idx="5">
                  <c:v>59</c:v>
                </c:pt>
                <c:pt idx="6">
                  <c:v>55</c:v>
                </c:pt>
                <c:pt idx="7">
                  <c:v>53</c:v>
                </c:pt>
                <c:pt idx="8">
                  <c:v>48</c:v>
                </c:pt>
                <c:pt idx="9">
                  <c:v>60</c:v>
                </c:pt>
                <c:pt idx="10">
                  <c:v>65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60</c:v>
                </c:pt>
                <c:pt idx="15">
                  <c:v>66</c:v>
                </c:pt>
                <c:pt idx="16">
                  <c:v>65</c:v>
                </c:pt>
                <c:pt idx="17">
                  <c:v>52</c:v>
                </c:pt>
                <c:pt idx="18">
                  <c:v>58</c:v>
                </c:pt>
                <c:pt idx="19">
                  <c:v>71</c:v>
                </c:pt>
                <c:pt idx="20">
                  <c:v>74</c:v>
                </c:pt>
                <c:pt idx="21">
                  <c:v>79</c:v>
                </c:pt>
                <c:pt idx="22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0-49B4-A57E-A28C44185071}"/>
            </c:ext>
          </c:extLst>
        </c:ser>
        <c:ser>
          <c:idx val="1"/>
          <c:order val="1"/>
          <c:tx>
            <c:strRef>
              <c:f>'Holt-Winters(s12)'!$C$2</c:f>
              <c:strCache>
                <c:ptCount val="1"/>
                <c:pt idx="0">
                  <c:v>Holt-Winters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1270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'Holt-Winters(s12)'!$A$19:$A$41</c:f>
              <c:numCache>
                <c:formatCode>General</c:formatCode>
                <c:ptCount val="2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</c:numCache>
            </c:numRef>
          </c:cat>
          <c:val>
            <c:numRef>
              <c:f>'Holt-Winters(s12)'!$C$19:$C$41</c:f>
              <c:numCache>
                <c:formatCode>0.0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D0-49B4-A57E-A28C44185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631464"/>
        <c:axId val="619629112"/>
      </c:lineChart>
      <c:catAx>
        <c:axId val="619631464"/>
        <c:scaling>
          <c:orientation val="minMax"/>
        </c:scaling>
        <c:delete val="0"/>
        <c:axPos val="b"/>
        <c:title>
          <c:tx>
            <c:strRef>
              <c:f>'Holt-Winters(s12)'!$A$3</c:f>
              <c:strCache>
                <c:ptCount val="1"/>
                <c:pt idx="0">
                  <c:v>Period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29112"/>
        <c:crosses val="autoZero"/>
        <c:auto val="1"/>
        <c:lblAlgn val="ctr"/>
        <c:lblOffset val="100"/>
        <c:noMultiLvlLbl val="0"/>
      </c:catAx>
      <c:valAx>
        <c:axId val="61962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31464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'Decomposition(s12)'!$C$2</c:f>
          <c:strCache>
            <c:ptCount val="1"/>
            <c:pt idx="0">
              <c:v>Decomposition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'Decomposition(s12)'!$B$2</c:f>
              <c:strCache>
                <c:ptCount val="1"/>
                <c:pt idx="0">
                  <c:v>Demand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'Decomposition(s12)'!$A$12:$A$35</c:f>
              <c:numCache>
                <c:formatCode>General</c:formatCode>
                <c:ptCount val="2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</c:numCache>
            </c:numRef>
          </c:xVal>
          <c:yVal>
            <c:numRef>
              <c:f>'Decomposition(s12)'!$B$12:$B$35</c:f>
              <c:numCache>
                <c:formatCode>General</c:formatCode>
                <c:ptCount val="24"/>
                <c:pt idx="0">
                  <c:v>51</c:v>
                </c:pt>
                <c:pt idx="1">
                  <c:v>58</c:v>
                </c:pt>
                <c:pt idx="2">
                  <c:v>52</c:v>
                </c:pt>
                <c:pt idx="3">
                  <c:v>62</c:v>
                </c:pt>
                <c:pt idx="4">
                  <c:v>63</c:v>
                </c:pt>
                <c:pt idx="5">
                  <c:v>59</c:v>
                </c:pt>
                <c:pt idx="6">
                  <c:v>55</c:v>
                </c:pt>
                <c:pt idx="7">
                  <c:v>53</c:v>
                </c:pt>
                <c:pt idx="8">
                  <c:v>48</c:v>
                </c:pt>
                <c:pt idx="9">
                  <c:v>60</c:v>
                </c:pt>
                <c:pt idx="10">
                  <c:v>65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60</c:v>
                </c:pt>
                <c:pt idx="15">
                  <c:v>66</c:v>
                </c:pt>
                <c:pt idx="16">
                  <c:v>65</c:v>
                </c:pt>
                <c:pt idx="17">
                  <c:v>52</c:v>
                </c:pt>
                <c:pt idx="18">
                  <c:v>58</c:v>
                </c:pt>
                <c:pt idx="19">
                  <c:v>71</c:v>
                </c:pt>
                <c:pt idx="20">
                  <c:v>74</c:v>
                </c:pt>
                <c:pt idx="21">
                  <c:v>79</c:v>
                </c:pt>
                <c:pt idx="22">
                  <c:v>73</c:v>
                </c:pt>
                <c:pt idx="23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F-4858-B7FB-F4C1F215EC2A}"/>
            </c:ext>
          </c:extLst>
        </c:ser>
        <c:ser>
          <c:idx val="1"/>
          <c:order val="1"/>
          <c:tx>
            <c:strRef>
              <c:f>'Decomposition(s12)'!$C$2</c:f>
              <c:strCache>
                <c:ptCount val="1"/>
                <c:pt idx="0">
                  <c:v>Decomposition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'Decomposition(s12)'!$A$12:$A$35</c:f>
              <c:numCache>
                <c:formatCode>General</c:formatCode>
                <c:ptCount val="2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</c:numCache>
            </c:numRef>
          </c:xVal>
          <c:yVal>
            <c:numRef>
              <c:f>'Decomposition(s12)'!$C$12:$C$35</c:f>
              <c:numCache>
                <c:formatCode>0.0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F-4858-B7FB-F4C1F215EC2A}"/>
            </c:ext>
          </c:extLst>
        </c:ser>
        <c:ser>
          <c:idx val="2"/>
          <c:order val="2"/>
          <c:tx>
            <c:strRef>
              <c:f>'Decomposition(s12)'!$D$2</c:f>
              <c:strCache>
                <c:ptCount val="1"/>
                <c:pt idx="0">
                  <c:v>Centered 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31950205196027"/>
                  <c:y val="-4.74402143117785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'Decomposition(s12)'!$A$12:$A$35</c:f>
              <c:numCache>
                <c:formatCode>General</c:formatCode>
                <c:ptCount val="2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</c:numCache>
            </c:numRef>
          </c:xVal>
          <c:yVal>
            <c:numRef>
              <c:f>'Decomposition(s12)'!$D$12:$D$35</c:f>
              <c:numCache>
                <c:formatCode>0.00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CF-4858-B7FB-F4C1F215E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606192"/>
        <c:axId val="770606584"/>
      </c:scatterChart>
      <c:valAx>
        <c:axId val="770606192"/>
        <c:scaling>
          <c:orientation val="minMax"/>
          <c:max val="60"/>
          <c:min val="27"/>
        </c:scaling>
        <c:delete val="0"/>
        <c:axPos val="b"/>
        <c:title>
          <c:tx>
            <c:strRef>
              <c:f>'Decomposition(s12)'!$A$3</c:f>
              <c:strCache>
                <c:ptCount val="1"/>
                <c:pt idx="0">
                  <c:v>Week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06584"/>
        <c:crosses val="autoZero"/>
        <c:crossBetween val="midCat"/>
        <c:majorUnit val="1"/>
      </c:valAx>
      <c:valAx>
        <c:axId val="77060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06192"/>
        <c:crosses val="autoZero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204100</xdr:colOff>
      <xdr:row>0</xdr:row>
      <xdr:rowOff>133119</xdr:rowOff>
    </xdr:from>
    <xdr:to>
      <xdr:col>17</xdr:col>
      <xdr:colOff>205368</xdr:colOff>
      <xdr:row>19</xdr:row>
      <xdr:rowOff>31321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100543</xdr:colOff>
      <xdr:row>6</xdr:row>
      <xdr:rowOff>111125</xdr:rowOff>
    </xdr:from>
    <xdr:to>
      <xdr:col>17</xdr:col>
      <xdr:colOff>444500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283634</xdr:colOff>
      <xdr:row>0</xdr:row>
      <xdr:rowOff>155574</xdr:rowOff>
    </xdr:from>
    <xdr:to>
      <xdr:col>31</xdr:col>
      <xdr:colOff>95249</xdr:colOff>
      <xdr:row>31</xdr:row>
      <xdr:rowOff>184149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61385</xdr:colOff>
      <xdr:row>7</xdr:row>
      <xdr:rowOff>15875</xdr:rowOff>
    </xdr:from>
    <xdr:to>
      <xdr:col>16</xdr:col>
      <xdr:colOff>405342</xdr:colOff>
      <xdr:row>27</xdr:row>
      <xdr:rowOff>164571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533400</xdr:colOff>
          <xdr:row>1</xdr:row>
          <xdr:rowOff>95250</xdr:rowOff>
        </xdr:from>
        <xdr:to>
          <xdr:col>13</xdr:col>
          <xdr:colOff>333375</xdr:colOff>
          <xdr:row>3</xdr:row>
          <xdr:rowOff>57150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100541</xdr:colOff>
      <xdr:row>8</xdr:row>
      <xdr:rowOff>10584</xdr:rowOff>
    </xdr:from>
    <xdr:to>
      <xdr:col>17</xdr:col>
      <xdr:colOff>354542</xdr:colOff>
      <xdr:row>28</xdr:row>
      <xdr:rowOff>151871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333375</xdr:colOff>
          <xdr:row>0</xdr:row>
          <xdr:rowOff>57150</xdr:rowOff>
        </xdr:from>
        <xdr:to>
          <xdr:col>13</xdr:col>
          <xdr:colOff>400050</xdr:colOff>
          <xdr:row>5</xdr:row>
          <xdr:rowOff>85725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6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8819</xdr:colOff>
      <xdr:row>10</xdr:row>
      <xdr:rowOff>109361</xdr:rowOff>
    </xdr:from>
    <xdr:to>
      <xdr:col>18</xdr:col>
      <xdr:colOff>262820</xdr:colOff>
      <xdr:row>31</xdr:row>
      <xdr:rowOff>63676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276225</xdr:colOff>
          <xdr:row>0</xdr:row>
          <xdr:rowOff>152400</xdr:rowOff>
        </xdr:from>
        <xdr:to>
          <xdr:col>13</xdr:col>
          <xdr:colOff>628650</xdr:colOff>
          <xdr:row>9</xdr:row>
          <xdr:rowOff>19050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7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8819</xdr:colOff>
      <xdr:row>10</xdr:row>
      <xdr:rowOff>109361</xdr:rowOff>
    </xdr:from>
    <xdr:to>
      <xdr:col>18</xdr:col>
      <xdr:colOff>262820</xdr:colOff>
      <xdr:row>31</xdr:row>
      <xdr:rowOff>63676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276225</xdr:colOff>
          <xdr:row>0</xdr:row>
          <xdr:rowOff>152400</xdr:rowOff>
        </xdr:from>
        <xdr:to>
          <xdr:col>13</xdr:col>
          <xdr:colOff>628650</xdr:colOff>
          <xdr:row>9</xdr:row>
          <xdr:rowOff>19050</xdr:rowOff>
        </xdr:to>
        <xdr:sp macro="" textlink="">
          <xdr:nvSpPr>
            <xdr:cNvPr id="27649" name="Object 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00000000-0008-0000-0800-00000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8819</xdr:colOff>
      <xdr:row>10</xdr:row>
      <xdr:rowOff>109361</xdr:rowOff>
    </xdr:from>
    <xdr:to>
      <xdr:col>18</xdr:col>
      <xdr:colOff>262820</xdr:colOff>
      <xdr:row>31</xdr:row>
      <xdr:rowOff>63676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276225</xdr:colOff>
          <xdr:row>0</xdr:row>
          <xdr:rowOff>152400</xdr:rowOff>
        </xdr:from>
        <xdr:to>
          <xdr:col>13</xdr:col>
          <xdr:colOff>628650</xdr:colOff>
          <xdr:row>9</xdr:row>
          <xdr:rowOff>19050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09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185207</xdr:colOff>
      <xdr:row>14</xdr:row>
      <xdr:rowOff>10585</xdr:rowOff>
    </xdr:from>
    <xdr:to>
      <xdr:col>21</xdr:col>
      <xdr:colOff>439209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EC38-8D22-41BC-B964-1BF64BAEE469}">
  <dimension ref="A1:L79"/>
  <sheetViews>
    <sheetView zoomScale="76" zoomScaleNormal="130" workbookViewId="0">
      <selection activeCell="E15" sqref="E15"/>
    </sheetView>
  </sheetViews>
  <sheetFormatPr defaultColWidth="9" defaultRowHeight="15.75" x14ac:dyDescent="0.25"/>
  <cols>
    <col min="1" max="1" width="20" style="45" customWidth="1"/>
    <col min="2" max="2" width="15.42578125" style="45" bestFit="1" customWidth="1"/>
    <col min="3" max="3" width="14" style="45" bestFit="1" customWidth="1"/>
    <col min="4" max="4" width="16" style="45" customWidth="1"/>
    <col min="5" max="6" width="14" style="45" customWidth="1"/>
    <col min="7" max="16384" width="9" style="40"/>
  </cols>
  <sheetData>
    <row r="1" spans="1:6" ht="63" x14ac:dyDescent="0.25">
      <c r="A1" s="38" t="s">
        <v>38</v>
      </c>
      <c r="B1" s="38" t="s">
        <v>39</v>
      </c>
      <c r="C1" s="39" t="s">
        <v>40</v>
      </c>
      <c r="D1" s="39" t="s">
        <v>41</v>
      </c>
      <c r="E1" s="39" t="s">
        <v>42</v>
      </c>
      <c r="F1" s="39" t="s">
        <v>43</v>
      </c>
    </row>
    <row r="2" spans="1:6" x14ac:dyDescent="0.25">
      <c r="A2" s="41">
        <v>14</v>
      </c>
      <c r="B2" s="41">
        <v>210</v>
      </c>
      <c r="C2" s="42"/>
      <c r="D2" s="42"/>
      <c r="E2" s="42"/>
      <c r="F2" s="42"/>
    </row>
    <row r="3" spans="1:6" x14ac:dyDescent="0.25">
      <c r="A3" s="41">
        <v>21</v>
      </c>
      <c r="B3" s="41">
        <v>120</v>
      </c>
      <c r="C3" s="42"/>
      <c r="D3" s="42"/>
      <c r="E3" s="42"/>
      <c r="F3" s="42"/>
    </row>
    <row r="4" spans="1:6" x14ac:dyDescent="0.25">
      <c r="A4" s="41">
        <v>25</v>
      </c>
      <c r="B4" s="41">
        <v>50</v>
      </c>
      <c r="C4" s="42"/>
      <c r="D4" s="42"/>
      <c r="E4" s="42"/>
      <c r="F4" s="42"/>
    </row>
    <row r="5" spans="1:6" x14ac:dyDescent="0.25">
      <c r="A5" s="41">
        <v>30</v>
      </c>
      <c r="B5" s="41">
        <v>190</v>
      </c>
      <c r="C5" s="42"/>
      <c r="D5" s="42"/>
      <c r="E5" s="42"/>
      <c r="F5" s="42"/>
    </row>
    <row r="6" spans="1:6" x14ac:dyDescent="0.25">
      <c r="A6" s="41">
        <v>35</v>
      </c>
      <c r="B6" s="41">
        <v>200</v>
      </c>
      <c r="C6" s="42"/>
      <c r="D6" s="42"/>
      <c r="E6" s="42"/>
      <c r="F6" s="42"/>
    </row>
    <row r="7" spans="1:6" x14ac:dyDescent="0.25">
      <c r="A7" s="41">
        <v>44</v>
      </c>
      <c r="B7" s="41">
        <v>180</v>
      </c>
      <c r="C7" s="42"/>
      <c r="D7" s="42"/>
      <c r="E7" s="42"/>
      <c r="F7" s="42"/>
    </row>
    <row r="8" spans="1:6" x14ac:dyDescent="0.25">
      <c r="A8" s="41">
        <v>50</v>
      </c>
      <c r="B8" s="41">
        <v>200</v>
      </c>
      <c r="C8" s="42"/>
      <c r="D8" s="42"/>
      <c r="E8" s="42"/>
      <c r="F8" s="42"/>
    </row>
    <row r="9" spans="1:6" x14ac:dyDescent="0.25">
      <c r="A9" s="41">
        <v>76</v>
      </c>
      <c r="B9" s="41">
        <v>240</v>
      </c>
      <c r="C9" s="42"/>
      <c r="D9" s="42"/>
      <c r="E9" s="42"/>
      <c r="F9" s="42"/>
    </row>
    <row r="10" spans="1:6" x14ac:dyDescent="0.25">
      <c r="A10" s="41">
        <v>85</v>
      </c>
      <c r="B10" s="41">
        <v>410</v>
      </c>
      <c r="C10" s="42"/>
      <c r="D10" s="42"/>
      <c r="E10" s="42"/>
      <c r="F10" s="42"/>
    </row>
    <row r="11" spans="1:6" x14ac:dyDescent="0.25">
      <c r="A11" s="41">
        <v>88</v>
      </c>
      <c r="B11" s="41">
        <v>400</v>
      </c>
      <c r="C11" s="42"/>
      <c r="D11" s="42"/>
      <c r="E11" s="42"/>
      <c r="F11" s="42"/>
    </row>
    <row r="12" spans="1:6" x14ac:dyDescent="0.25">
      <c r="A12" s="41">
        <v>110</v>
      </c>
      <c r="B12" s="41">
        <v>500</v>
      </c>
      <c r="C12" s="42"/>
      <c r="D12" s="42"/>
      <c r="E12" s="42"/>
      <c r="F12" s="42"/>
    </row>
    <row r="13" spans="1:6" x14ac:dyDescent="0.25">
      <c r="A13" s="41">
        <v>100</v>
      </c>
      <c r="B13" s="41">
        <v>800</v>
      </c>
      <c r="C13" s="42"/>
      <c r="D13" s="42"/>
      <c r="E13" s="42"/>
      <c r="F13" s="42"/>
    </row>
    <row r="14" spans="1:6" x14ac:dyDescent="0.25">
      <c r="A14" s="43" t="s">
        <v>44</v>
      </c>
      <c r="B14" s="43" t="s">
        <v>45</v>
      </c>
      <c r="C14" s="44" t="s">
        <v>46</v>
      </c>
      <c r="D14" s="42"/>
      <c r="E14" s="42"/>
      <c r="F14" s="42"/>
    </row>
    <row r="15" spans="1:6" x14ac:dyDescent="0.25">
      <c r="D15" s="46" t="s">
        <v>47</v>
      </c>
      <c r="E15" s="47"/>
    </row>
    <row r="16" spans="1:6" x14ac:dyDescent="0.25">
      <c r="D16" s="45" t="s">
        <v>48</v>
      </c>
    </row>
    <row r="20" spans="12:12" x14ac:dyDescent="0.25">
      <c r="L20" s="48" t="s">
        <v>44</v>
      </c>
    </row>
    <row r="43" spans="1:6" ht="15" x14ac:dyDescent="0.25">
      <c r="A43" s="40"/>
      <c r="B43" s="40"/>
      <c r="C43" s="40"/>
      <c r="D43" s="40"/>
      <c r="E43" s="40"/>
      <c r="F43" s="40"/>
    </row>
    <row r="45" spans="1:6" ht="16.5" thickBot="1" x14ac:dyDescent="0.3">
      <c r="A45" s="49" t="s">
        <v>49</v>
      </c>
      <c r="B45" s="50"/>
      <c r="C45" s="50"/>
      <c r="D45" s="50"/>
      <c r="E45" s="50"/>
      <c r="F45" s="50"/>
    </row>
    <row r="46" spans="1:6" x14ac:dyDescent="0.25">
      <c r="A46" s="51" t="s">
        <v>50</v>
      </c>
      <c r="B46" s="52">
        <v>0.89390744240593356</v>
      </c>
    </row>
    <row r="47" spans="1:6" x14ac:dyDescent="0.25">
      <c r="A47" s="51" t="s">
        <v>51</v>
      </c>
      <c r="B47" s="52">
        <v>0.79907051558871744</v>
      </c>
    </row>
    <row r="48" spans="1:6" x14ac:dyDescent="0.25">
      <c r="A48" s="51" t="s">
        <v>52</v>
      </c>
      <c r="B48" s="52">
        <v>0.77674501732079715</v>
      </c>
    </row>
    <row r="49" spans="1:6" x14ac:dyDescent="0.25">
      <c r="A49" s="51" t="s">
        <v>53</v>
      </c>
      <c r="B49" s="52">
        <v>63.826284214812034</v>
      </c>
    </row>
    <row r="50" spans="1:6" x14ac:dyDescent="0.25">
      <c r="A50" s="51" t="s">
        <v>54</v>
      </c>
      <c r="B50" s="45">
        <v>11</v>
      </c>
    </row>
    <row r="51" spans="1:6" thickBot="1" x14ac:dyDescent="0.3">
      <c r="A51" s="40"/>
      <c r="B51" s="40"/>
      <c r="C51" s="40"/>
      <c r="D51" s="40"/>
      <c r="E51" s="40"/>
      <c r="F51" s="40"/>
    </row>
    <row r="52" spans="1:6" x14ac:dyDescent="0.25">
      <c r="A52" s="53"/>
      <c r="B52" s="53"/>
      <c r="C52" s="53"/>
      <c r="D52" s="53"/>
      <c r="E52" s="53"/>
      <c r="F52" s="53"/>
    </row>
    <row r="53" spans="1:6" ht="16.5" thickBot="1" x14ac:dyDescent="0.3">
      <c r="A53" s="49" t="s">
        <v>55</v>
      </c>
      <c r="B53" s="50"/>
      <c r="C53" s="50"/>
      <c r="D53" s="50"/>
      <c r="E53" s="50"/>
      <c r="F53" s="50"/>
    </row>
    <row r="54" spans="1:6" ht="15" x14ac:dyDescent="0.25">
      <c r="A54" s="54" t="s">
        <v>56</v>
      </c>
      <c r="B54" s="54" t="s">
        <v>57</v>
      </c>
      <c r="C54" s="54" t="s">
        <v>58</v>
      </c>
      <c r="D54" s="54" t="s">
        <v>59</v>
      </c>
      <c r="E54" s="54" t="s">
        <v>60</v>
      </c>
      <c r="F54" s="54"/>
    </row>
    <row r="55" spans="1:6" x14ac:dyDescent="0.25">
      <c r="A55" s="51" t="s">
        <v>61</v>
      </c>
      <c r="B55" s="52">
        <v>1</v>
      </c>
      <c r="C55" s="52">
        <v>145808.57626269761</v>
      </c>
      <c r="D55" s="52">
        <v>145808.57626269761</v>
      </c>
      <c r="E55" s="52">
        <v>35.791833445299147</v>
      </c>
      <c r="F55" s="52"/>
    </row>
    <row r="56" spans="1:6" x14ac:dyDescent="0.25">
      <c r="A56" s="51" t="s">
        <v>62</v>
      </c>
      <c r="B56" s="52">
        <v>9</v>
      </c>
      <c r="C56" s="52">
        <v>36664.151010029673</v>
      </c>
      <c r="D56" s="52">
        <v>4073.7945566699636</v>
      </c>
    </row>
    <row r="57" spans="1:6" ht="16.5" thickBot="1" x14ac:dyDescent="0.3">
      <c r="A57" s="55" t="s">
        <v>63</v>
      </c>
      <c r="B57" s="56">
        <v>10</v>
      </c>
      <c r="C57" s="56">
        <v>182472.72727272729</v>
      </c>
      <c r="D57" s="50"/>
      <c r="E57" s="50"/>
      <c r="F57" s="50"/>
    </row>
    <row r="58" spans="1:6" ht="16.5" thickBot="1" x14ac:dyDescent="0.3">
      <c r="A58" s="50"/>
      <c r="B58" s="50"/>
      <c r="C58" s="50"/>
      <c r="D58" s="50"/>
      <c r="E58" s="50"/>
      <c r="F58" s="50"/>
    </row>
    <row r="59" spans="1:6" ht="15" x14ac:dyDescent="0.25">
      <c r="A59" s="54" t="s">
        <v>56</v>
      </c>
      <c r="B59" s="54" t="s">
        <v>64</v>
      </c>
      <c r="C59" s="54" t="s">
        <v>53</v>
      </c>
      <c r="D59" s="54" t="s">
        <v>65</v>
      </c>
      <c r="E59" s="54" t="s">
        <v>66</v>
      </c>
      <c r="F59" s="54"/>
    </row>
    <row r="60" spans="1:6" x14ac:dyDescent="0.25">
      <c r="A60" s="57" t="s">
        <v>67</v>
      </c>
      <c r="B60" s="52">
        <v>47.722489052126036</v>
      </c>
      <c r="C60" s="52">
        <v>38.245471705888477</v>
      </c>
      <c r="D60" s="52">
        <v>-60.184735279369264</v>
      </c>
      <c r="E60" s="52">
        <v>155.62971338362132</v>
      </c>
      <c r="F60" s="52"/>
    </row>
    <row r="61" spans="1:6" x14ac:dyDescent="0.25">
      <c r="A61" s="57" t="s">
        <v>38</v>
      </c>
      <c r="B61" s="52">
        <v>3.7630668173470823</v>
      </c>
      <c r="C61" s="52">
        <v>0.62899900270460707</v>
      </c>
      <c r="D61" s="52">
        <v>1.9883851763128921</v>
      </c>
      <c r="E61" s="52">
        <v>5.5377484583812722</v>
      </c>
      <c r="F61" s="52"/>
    </row>
    <row r="62" spans="1:6" x14ac:dyDescent="0.25">
      <c r="A62" s="58" t="s">
        <v>68</v>
      </c>
      <c r="B62" s="59">
        <v>2.8214379250258097</v>
      </c>
      <c r="C62" s="60"/>
      <c r="D62" s="60"/>
      <c r="E62" s="60"/>
      <c r="F62" s="60"/>
    </row>
    <row r="63" spans="1:6" x14ac:dyDescent="0.25">
      <c r="A63" s="90" t="s">
        <v>69</v>
      </c>
      <c r="B63" s="91"/>
      <c r="C63" s="91"/>
      <c r="D63" s="91"/>
    </row>
    <row r="64" spans="1:6" ht="16.5" thickBot="1" x14ac:dyDescent="0.3">
      <c r="A64" s="90" t="s">
        <v>70</v>
      </c>
      <c r="B64" s="91"/>
      <c r="C64" s="91"/>
      <c r="D64" s="91"/>
    </row>
    <row r="65" spans="1:6" x14ac:dyDescent="0.25">
      <c r="A65" s="53"/>
      <c r="B65" s="53"/>
      <c r="C65" s="53"/>
      <c r="D65" s="53"/>
      <c r="E65" s="53"/>
      <c r="F65" s="53"/>
    </row>
    <row r="66" spans="1:6" ht="16.5" thickBot="1" x14ac:dyDescent="0.3">
      <c r="A66" s="49" t="s">
        <v>71</v>
      </c>
      <c r="B66" s="50"/>
      <c r="C66" s="50"/>
      <c r="D66" s="50"/>
      <c r="E66" s="50"/>
      <c r="F66" s="50"/>
    </row>
    <row r="67" spans="1:6" x14ac:dyDescent="0.25">
      <c r="A67" s="54" t="s">
        <v>72</v>
      </c>
      <c r="B67" s="54" t="s">
        <v>73</v>
      </c>
      <c r="C67" s="54" t="s">
        <v>62</v>
      </c>
      <c r="D67" s="54" t="s">
        <v>74</v>
      </c>
      <c r="E67" s="61"/>
      <c r="F67" s="61"/>
    </row>
    <row r="68" spans="1:6" x14ac:dyDescent="0.25">
      <c r="A68" s="45">
        <v>1</v>
      </c>
      <c r="B68" s="52">
        <v>100.40542449498518</v>
      </c>
      <c r="C68" s="52">
        <v>109.59457550501482</v>
      </c>
      <c r="D68" s="52">
        <v>1.8099569378489035</v>
      </c>
    </row>
    <row r="69" spans="1:6" x14ac:dyDescent="0.25">
      <c r="A69" s="45">
        <v>2</v>
      </c>
      <c r="B69" s="52">
        <v>126.74689221641476</v>
      </c>
      <c r="C69" s="52">
        <v>-6.7468922164147642</v>
      </c>
      <c r="D69" s="52">
        <v>-0.11142508029934299</v>
      </c>
    </row>
    <row r="70" spans="1:6" x14ac:dyDescent="0.25">
      <c r="A70" s="45">
        <v>3</v>
      </c>
      <c r="B70" s="52">
        <v>141.7991594858031</v>
      </c>
      <c r="C70" s="52">
        <v>-91.799159485803102</v>
      </c>
      <c r="D70" s="52">
        <v>-1.5160652325572863</v>
      </c>
    </row>
    <row r="71" spans="1:6" x14ac:dyDescent="0.25">
      <c r="A71" s="45">
        <v>4</v>
      </c>
      <c r="B71" s="52">
        <v>160.61449357253849</v>
      </c>
      <c r="C71" s="52">
        <v>29.385506427461507</v>
      </c>
      <c r="D71" s="52">
        <v>0.48530231524236156</v>
      </c>
    </row>
    <row r="72" spans="1:6" x14ac:dyDescent="0.25">
      <c r="A72" s="45">
        <v>5</v>
      </c>
      <c r="B72" s="52">
        <v>179.42982765927391</v>
      </c>
      <c r="C72" s="52">
        <v>20.570172340726089</v>
      </c>
      <c r="D72" s="52">
        <v>0.33971686982939386</v>
      </c>
    </row>
    <row r="73" spans="1:6" x14ac:dyDescent="0.25">
      <c r="A73" s="45">
        <v>6</v>
      </c>
      <c r="B73" s="52">
        <v>213.29742901539765</v>
      </c>
      <c r="C73" s="52">
        <v>-33.297429015397654</v>
      </c>
      <c r="D73" s="52">
        <v>-0.54990780685301988</v>
      </c>
    </row>
    <row r="74" spans="1:6" x14ac:dyDescent="0.25">
      <c r="A74" s="45">
        <v>7</v>
      </c>
      <c r="B74" s="52">
        <v>235.87582991948014</v>
      </c>
      <c r="C74" s="52">
        <v>-35.87582991948014</v>
      </c>
      <c r="D74" s="52">
        <v>-0.59249015715088149</v>
      </c>
    </row>
    <row r="75" spans="1:6" x14ac:dyDescent="0.25">
      <c r="A75" s="45">
        <v>8</v>
      </c>
      <c r="B75" s="52">
        <v>333.7155671705043</v>
      </c>
      <c r="C75" s="52">
        <v>-93.715567170504301</v>
      </c>
      <c r="D75" s="52">
        <v>-1.5477147495948624</v>
      </c>
    </row>
    <row r="76" spans="1:6" x14ac:dyDescent="0.25">
      <c r="A76" s="45">
        <v>9</v>
      </c>
      <c r="B76" s="52">
        <v>367.58316852662801</v>
      </c>
      <c r="C76" s="52">
        <v>42.416831473371985</v>
      </c>
      <c r="D76" s="52">
        <v>0.70051494841808482</v>
      </c>
    </row>
    <row r="77" spans="1:6" x14ac:dyDescent="0.25">
      <c r="A77" s="45">
        <v>10</v>
      </c>
      <c r="B77" s="52">
        <v>378.87236897866927</v>
      </c>
      <c r="C77" s="52">
        <v>21.127631021330728</v>
      </c>
      <c r="D77" s="52">
        <v>0.34892331277490529</v>
      </c>
    </row>
    <row r="78" spans="1:6" ht="16.5" thickBot="1" x14ac:dyDescent="0.3">
      <c r="A78" s="45">
        <v>11</v>
      </c>
      <c r="B78" s="52">
        <v>461.65983896030508</v>
      </c>
      <c r="C78" s="52">
        <v>38.34016103969492</v>
      </c>
      <c r="D78" s="52">
        <v>0.63318864234174366</v>
      </c>
    </row>
    <row r="79" spans="1:6" x14ac:dyDescent="0.25">
      <c r="A79" s="53"/>
      <c r="B79" s="53"/>
      <c r="C79" s="53"/>
      <c r="D79" s="53"/>
      <c r="E79" s="53"/>
      <c r="F79" s="53"/>
    </row>
  </sheetData>
  <mergeCells count="2">
    <mergeCell ref="A63:D63"/>
    <mergeCell ref="A64:D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F24F-818C-4E17-8052-F9EE135115DD}">
  <sheetPr>
    <tabColor theme="0" tint="-0.14999847407452621"/>
  </sheetPr>
  <dimension ref="A1:B46"/>
  <sheetViews>
    <sheetView workbookViewId="0">
      <selection activeCell="A3" sqref="A3:A10"/>
    </sheetView>
  </sheetViews>
  <sheetFormatPr defaultRowHeight="15" x14ac:dyDescent="0.25"/>
  <sheetData>
    <row r="1" spans="1:2" x14ac:dyDescent="0.25">
      <c r="A1" s="69" t="s">
        <v>20</v>
      </c>
      <c r="B1" s="69" t="s">
        <v>0</v>
      </c>
    </row>
    <row r="2" spans="1:2" x14ac:dyDescent="0.25">
      <c r="A2" s="69" t="s">
        <v>89</v>
      </c>
      <c r="B2" s="69" t="s">
        <v>2</v>
      </c>
    </row>
    <row r="3" spans="1:2" x14ac:dyDescent="0.25">
      <c r="A3" s="68">
        <v>17</v>
      </c>
      <c r="B3" s="68">
        <v>48</v>
      </c>
    </row>
    <row r="4" spans="1:2" x14ac:dyDescent="0.25">
      <c r="A4" s="68">
        <v>18</v>
      </c>
      <c r="B4" s="68">
        <v>55</v>
      </c>
    </row>
    <row r="5" spans="1:2" x14ac:dyDescent="0.25">
      <c r="A5" s="68">
        <v>19</v>
      </c>
      <c r="B5" s="68">
        <v>52</v>
      </c>
    </row>
    <row r="6" spans="1:2" x14ac:dyDescent="0.25">
      <c r="A6" s="68">
        <v>20</v>
      </c>
      <c r="B6" s="68">
        <v>44</v>
      </c>
    </row>
    <row r="7" spans="1:2" x14ac:dyDescent="0.25">
      <c r="A7" s="68">
        <v>21</v>
      </c>
      <c r="B7" s="68">
        <v>46</v>
      </c>
    </row>
    <row r="8" spans="1:2" x14ac:dyDescent="0.25">
      <c r="A8" s="68">
        <v>22</v>
      </c>
      <c r="B8" s="68">
        <v>54</v>
      </c>
    </row>
    <row r="9" spans="1:2" x14ac:dyDescent="0.25">
      <c r="A9" s="68">
        <v>23</v>
      </c>
      <c r="B9" s="68">
        <v>61</v>
      </c>
    </row>
    <row r="10" spans="1:2" x14ac:dyDescent="0.25">
      <c r="A10" s="68">
        <v>24</v>
      </c>
      <c r="B10" s="68">
        <v>52</v>
      </c>
    </row>
    <row r="11" spans="1:2" x14ac:dyDescent="0.25">
      <c r="A11" s="68">
        <v>25</v>
      </c>
      <c r="B11" s="68">
        <v>51</v>
      </c>
    </row>
    <row r="12" spans="1:2" x14ac:dyDescent="0.25">
      <c r="A12" s="68">
        <v>26</v>
      </c>
      <c r="B12" s="68">
        <v>58</v>
      </c>
    </row>
    <row r="13" spans="1:2" x14ac:dyDescent="0.25">
      <c r="A13" s="68">
        <v>27</v>
      </c>
      <c r="B13" s="68">
        <v>52</v>
      </c>
    </row>
    <row r="14" spans="1:2" x14ac:dyDescent="0.25">
      <c r="A14" s="68">
        <v>28</v>
      </c>
      <c r="B14" s="68">
        <v>62</v>
      </c>
    </row>
    <row r="15" spans="1:2" x14ac:dyDescent="0.25">
      <c r="A15" s="68">
        <v>29</v>
      </c>
      <c r="B15" s="68">
        <v>63</v>
      </c>
    </row>
    <row r="16" spans="1:2" x14ac:dyDescent="0.25">
      <c r="A16" s="68">
        <v>30</v>
      </c>
      <c r="B16" s="68">
        <v>59</v>
      </c>
    </row>
    <row r="17" spans="1:2" x14ac:dyDescent="0.25">
      <c r="A17" s="68">
        <v>31</v>
      </c>
      <c r="B17" s="68">
        <v>55</v>
      </c>
    </row>
    <row r="18" spans="1:2" x14ac:dyDescent="0.25">
      <c r="A18" s="68">
        <v>32</v>
      </c>
      <c r="B18" s="68">
        <v>53</v>
      </c>
    </row>
    <row r="19" spans="1:2" x14ac:dyDescent="0.25">
      <c r="A19" s="68">
        <v>33</v>
      </c>
      <c r="B19" s="68">
        <v>48</v>
      </c>
    </row>
    <row r="20" spans="1:2" x14ac:dyDescent="0.25">
      <c r="A20" s="68">
        <v>34</v>
      </c>
      <c r="B20" s="68">
        <v>60</v>
      </c>
    </row>
    <row r="21" spans="1:2" x14ac:dyDescent="0.25">
      <c r="A21" s="68">
        <v>35</v>
      </c>
      <c r="B21" s="68">
        <v>65</v>
      </c>
    </row>
    <row r="22" spans="1:2" x14ac:dyDescent="0.25">
      <c r="A22" s="68">
        <v>36</v>
      </c>
      <c r="B22" s="68">
        <v>49</v>
      </c>
    </row>
    <row r="23" spans="1:2" x14ac:dyDescent="0.25">
      <c r="A23" s="68">
        <v>37</v>
      </c>
      <c r="B23" s="68">
        <v>50</v>
      </c>
    </row>
    <row r="24" spans="1:2" x14ac:dyDescent="0.25">
      <c r="A24" s="68">
        <v>38</v>
      </c>
      <c r="B24" s="68">
        <v>51</v>
      </c>
    </row>
    <row r="25" spans="1:2" x14ac:dyDescent="0.25">
      <c r="A25" s="68">
        <v>39</v>
      </c>
      <c r="B25" s="68">
        <v>60</v>
      </c>
    </row>
    <row r="26" spans="1:2" x14ac:dyDescent="0.25">
      <c r="A26" s="68">
        <v>40</v>
      </c>
      <c r="B26" s="68">
        <v>66</v>
      </c>
    </row>
    <row r="27" spans="1:2" x14ac:dyDescent="0.25">
      <c r="A27" s="68">
        <v>41</v>
      </c>
      <c r="B27" s="68">
        <v>65</v>
      </c>
    </row>
    <row r="28" spans="1:2" x14ac:dyDescent="0.25">
      <c r="A28" s="68">
        <v>42</v>
      </c>
      <c r="B28" s="68">
        <v>52</v>
      </c>
    </row>
    <row r="29" spans="1:2" x14ac:dyDescent="0.25">
      <c r="A29" s="68">
        <v>43</v>
      </c>
      <c r="B29" s="68">
        <v>58</v>
      </c>
    </row>
    <row r="30" spans="1:2" x14ac:dyDescent="0.25">
      <c r="A30" s="68">
        <v>44</v>
      </c>
      <c r="B30" s="68">
        <v>71</v>
      </c>
    </row>
    <row r="31" spans="1:2" x14ac:dyDescent="0.25">
      <c r="A31" s="68">
        <v>45</v>
      </c>
      <c r="B31" s="68">
        <v>74</v>
      </c>
    </row>
    <row r="32" spans="1:2" x14ac:dyDescent="0.25">
      <c r="A32" s="68">
        <v>46</v>
      </c>
      <c r="B32" s="68">
        <v>79</v>
      </c>
    </row>
    <row r="33" spans="1:2" x14ac:dyDescent="0.25">
      <c r="A33" s="68">
        <v>47</v>
      </c>
      <c r="B33" s="68">
        <v>73</v>
      </c>
    </row>
    <row r="34" spans="1:2" x14ac:dyDescent="0.25">
      <c r="A34" s="68">
        <v>48</v>
      </c>
      <c r="B34" s="68">
        <v>69</v>
      </c>
    </row>
    <row r="35" spans="1:2" x14ac:dyDescent="0.25">
      <c r="A35" s="68">
        <v>49</v>
      </c>
      <c r="B35" s="68">
        <v>58</v>
      </c>
    </row>
    <row r="36" spans="1:2" x14ac:dyDescent="0.25">
      <c r="A36" s="68">
        <v>50</v>
      </c>
      <c r="B36" s="68">
        <v>75</v>
      </c>
    </row>
    <row r="37" spans="1:2" x14ac:dyDescent="0.25">
      <c r="A37" s="68">
        <v>51</v>
      </c>
      <c r="B37" s="68">
        <v>85</v>
      </c>
    </row>
    <row r="38" spans="1:2" x14ac:dyDescent="0.25">
      <c r="A38" s="68">
        <v>52</v>
      </c>
      <c r="B38" s="68">
        <v>89</v>
      </c>
    </row>
    <row r="39" spans="1:2" x14ac:dyDescent="0.25">
      <c r="A39" s="68">
        <v>53</v>
      </c>
      <c r="B39" s="68">
        <v>87</v>
      </c>
    </row>
    <row r="40" spans="1:2" x14ac:dyDescent="0.25">
      <c r="A40" s="68">
        <v>54</v>
      </c>
      <c r="B40" s="68">
        <v>81</v>
      </c>
    </row>
    <row r="41" spans="1:2" x14ac:dyDescent="0.25">
      <c r="A41" s="68">
        <v>55</v>
      </c>
      <c r="B41" s="68">
        <v>75</v>
      </c>
    </row>
    <row r="42" spans="1:2" x14ac:dyDescent="0.25">
      <c r="A42" s="68">
        <v>56</v>
      </c>
      <c r="B42" s="68">
        <v>85</v>
      </c>
    </row>
    <row r="43" spans="1:2" x14ac:dyDescent="0.25">
      <c r="A43" s="68">
        <v>57</v>
      </c>
      <c r="B43" s="68">
        <v>87</v>
      </c>
    </row>
    <row r="44" spans="1:2" x14ac:dyDescent="0.25">
      <c r="A44" s="68">
        <v>58</v>
      </c>
      <c r="B44" s="68">
        <v>76</v>
      </c>
    </row>
    <row r="45" spans="1:2" x14ac:dyDescent="0.25">
      <c r="A45" s="68">
        <v>59</v>
      </c>
      <c r="B45" s="68">
        <v>74</v>
      </c>
    </row>
    <row r="46" spans="1:2" x14ac:dyDescent="0.25">
      <c r="A46" s="68">
        <v>60</v>
      </c>
      <c r="B46" s="68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3BB2-CBE0-449B-B92B-C14965D144E0}">
  <sheetPr>
    <tabColor rgb="FFFFFF00"/>
  </sheetPr>
  <dimension ref="A2:H10"/>
  <sheetViews>
    <sheetView tabSelected="1" workbookViewId="0">
      <selection activeCell="M9" sqref="M9"/>
    </sheetView>
  </sheetViews>
  <sheetFormatPr defaultRowHeight="15" x14ac:dyDescent="0.25"/>
  <cols>
    <col min="2" max="2" width="25.5703125" bestFit="1" customWidth="1"/>
    <col min="3" max="3" width="10.5703125" customWidth="1"/>
    <col min="4" max="4" width="11.28515625" customWidth="1"/>
    <col min="5" max="5" width="11.5703125" customWidth="1"/>
    <col min="6" max="8" width="7.5703125" customWidth="1"/>
  </cols>
  <sheetData>
    <row r="2" spans="1:8" s="26" customFormat="1" ht="29.45" customHeight="1" x14ac:dyDescent="0.25">
      <c r="C2" s="92" t="s">
        <v>33</v>
      </c>
      <c r="D2" s="92" t="s">
        <v>24</v>
      </c>
      <c r="E2" s="92" t="s">
        <v>90</v>
      </c>
      <c r="F2" s="92" t="s">
        <v>25</v>
      </c>
      <c r="G2" s="92"/>
      <c r="H2" s="92"/>
    </row>
    <row r="3" spans="1:8" s="26" customFormat="1" x14ac:dyDescent="0.25">
      <c r="C3" s="92"/>
      <c r="D3" s="92"/>
      <c r="E3" s="92"/>
      <c r="F3" s="30" t="s">
        <v>26</v>
      </c>
      <c r="G3" s="29" t="s">
        <v>27</v>
      </c>
      <c r="H3" s="29" t="s">
        <v>28</v>
      </c>
    </row>
    <row r="4" spans="1:8" x14ac:dyDescent="0.25">
      <c r="A4" s="27" t="s">
        <v>29</v>
      </c>
      <c r="B4" s="27" t="s">
        <v>22</v>
      </c>
      <c r="C4" s="35"/>
      <c r="D4" s="35"/>
      <c r="E4" s="35"/>
      <c r="F4" s="28" t="s">
        <v>34</v>
      </c>
      <c r="G4" s="28" t="s">
        <v>34</v>
      </c>
      <c r="H4" s="28" t="s">
        <v>34</v>
      </c>
    </row>
    <row r="5" spans="1:8" x14ac:dyDescent="0.25">
      <c r="A5" s="27" t="s">
        <v>30</v>
      </c>
      <c r="B5" s="27" t="s">
        <v>23</v>
      </c>
      <c r="C5" s="35"/>
      <c r="D5" s="35"/>
      <c r="E5" s="35"/>
      <c r="F5" s="36"/>
      <c r="G5" s="28" t="s">
        <v>34</v>
      </c>
      <c r="H5" s="28" t="s">
        <v>34</v>
      </c>
    </row>
    <row r="6" spans="1:8" x14ac:dyDescent="0.25">
      <c r="A6" s="27" t="s">
        <v>31</v>
      </c>
      <c r="B6" s="27" t="s">
        <v>11</v>
      </c>
      <c r="C6" s="35"/>
      <c r="D6" s="35"/>
      <c r="E6" s="35"/>
      <c r="F6" s="36"/>
      <c r="G6" s="36"/>
      <c r="H6" s="28" t="s">
        <v>34</v>
      </c>
    </row>
    <row r="7" spans="1:8" x14ac:dyDescent="0.25">
      <c r="A7" s="27" t="s">
        <v>32</v>
      </c>
      <c r="B7" s="27" t="s">
        <v>36</v>
      </c>
      <c r="C7" s="35"/>
      <c r="D7" s="35"/>
      <c r="E7" s="35"/>
      <c r="F7" s="36"/>
      <c r="G7" s="36"/>
      <c r="H7" s="36"/>
    </row>
    <row r="8" spans="1:8" x14ac:dyDescent="0.25">
      <c r="A8" s="27" t="s">
        <v>32</v>
      </c>
      <c r="B8" s="27" t="s">
        <v>35</v>
      </c>
      <c r="C8" s="35"/>
      <c r="D8" s="35"/>
      <c r="E8" s="35"/>
      <c r="F8" s="36"/>
      <c r="G8" s="36"/>
      <c r="H8" s="36"/>
    </row>
    <row r="9" spans="1:8" x14ac:dyDescent="0.25">
      <c r="A9" s="27" t="s">
        <v>32</v>
      </c>
      <c r="B9" s="27" t="s">
        <v>93</v>
      </c>
      <c r="C9" s="35"/>
      <c r="D9" s="35"/>
      <c r="E9" s="35"/>
      <c r="F9" s="36"/>
      <c r="G9" s="36"/>
      <c r="H9" s="36"/>
    </row>
    <row r="10" spans="1:8" x14ac:dyDescent="0.25">
      <c r="A10" s="27" t="s">
        <v>94</v>
      </c>
      <c r="B10" s="27" t="s">
        <v>95</v>
      </c>
      <c r="C10" s="35"/>
      <c r="D10" s="35"/>
      <c r="E10" s="35"/>
      <c r="F10" s="28" t="s">
        <v>34</v>
      </c>
      <c r="G10" s="28" t="s">
        <v>34</v>
      </c>
      <c r="H10" s="28" t="s">
        <v>34</v>
      </c>
    </row>
  </sheetData>
  <mergeCells count="4">
    <mergeCell ref="F2:H2"/>
    <mergeCell ref="D2:D3"/>
    <mergeCell ref="C2:C3"/>
    <mergeCell ref="E2:E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80" zoomScaleNormal="80" workbookViewId="0">
      <selection activeCell="F4" sqref="F4:F5"/>
    </sheetView>
  </sheetViews>
  <sheetFormatPr defaultColWidth="9" defaultRowHeight="15" x14ac:dyDescent="0.25"/>
  <cols>
    <col min="1" max="1" width="7.85546875" customWidth="1"/>
    <col min="3" max="3" width="14" bestFit="1" customWidth="1"/>
    <col min="4" max="4" width="12.85546875" bestFit="1" customWidth="1"/>
    <col min="5" max="5" width="9" bestFit="1" customWidth="1"/>
  </cols>
  <sheetData>
    <row r="1" spans="1:6" x14ac:dyDescent="0.25">
      <c r="A1" s="7" t="s">
        <v>19</v>
      </c>
    </row>
    <row r="2" spans="1:6" s="6" customFormat="1" x14ac:dyDescent="0.25">
      <c r="B2" s="5" t="s">
        <v>0</v>
      </c>
      <c r="C2" s="5" t="s">
        <v>1</v>
      </c>
      <c r="D2" s="6" t="s">
        <v>6</v>
      </c>
    </row>
    <row r="3" spans="1:6" ht="15.75" thickBot="1" x14ac:dyDescent="0.3">
      <c r="A3" s="5" t="s">
        <v>20</v>
      </c>
      <c r="B3" s="6" t="s">
        <v>2</v>
      </c>
      <c r="C3" s="6" t="s">
        <v>3</v>
      </c>
      <c r="E3" s="1"/>
    </row>
    <row r="4" spans="1:6" ht="15.75" thickBot="1" x14ac:dyDescent="0.3">
      <c r="A4" s="3">
        <v>21</v>
      </c>
      <c r="B4" s="4">
        <f>VLOOKUP($A4,TS_Data!$A:$B,2,FALSE)</f>
        <v>46</v>
      </c>
      <c r="E4" s="15" t="s">
        <v>13</v>
      </c>
      <c r="F4" s="84"/>
    </row>
    <row r="5" spans="1:6" ht="15.75" thickBot="1" x14ac:dyDescent="0.3">
      <c r="A5" s="3">
        <v>22</v>
      </c>
      <c r="B5" s="4">
        <f>VLOOKUP($A5,TS_Data!$A:$B,2,FALSE)</f>
        <v>54</v>
      </c>
      <c r="E5" s="15" t="s">
        <v>17</v>
      </c>
      <c r="F5" s="84"/>
    </row>
    <row r="6" spans="1:6" x14ac:dyDescent="0.25">
      <c r="A6" s="3">
        <v>23</v>
      </c>
      <c r="B6" s="4">
        <f>VLOOKUP($A6,TS_Data!$A:$B,2,FALSE)</f>
        <v>61</v>
      </c>
      <c r="D6" s="20"/>
    </row>
    <row r="7" spans="1:6" x14ac:dyDescent="0.25">
      <c r="A7" s="3">
        <v>24</v>
      </c>
      <c r="B7" s="4">
        <f>VLOOKUP($A7,TS_Data!$A:$B,2,FALSE)</f>
        <v>52</v>
      </c>
      <c r="D7" s="20"/>
    </row>
    <row r="8" spans="1:6" x14ac:dyDescent="0.25">
      <c r="A8" s="3">
        <v>25</v>
      </c>
      <c r="B8" s="4">
        <f>VLOOKUP($A8,TS_Data!$A:$B,2,FALSE)</f>
        <v>51</v>
      </c>
      <c r="C8" s="2"/>
      <c r="D8" s="12"/>
    </row>
    <row r="9" spans="1:6" x14ac:dyDescent="0.25">
      <c r="A9" s="3">
        <v>26</v>
      </c>
      <c r="B9" s="4">
        <f>VLOOKUP($A9,TS_Data!$A:$B,2,FALSE)</f>
        <v>58</v>
      </c>
      <c r="C9" s="2"/>
      <c r="D9" s="12"/>
    </row>
    <row r="10" spans="1:6" x14ac:dyDescent="0.25">
      <c r="A10" s="3">
        <v>27</v>
      </c>
      <c r="B10" s="4">
        <f>VLOOKUP($A10,TS_Data!$A:$B,2,FALSE)</f>
        <v>52</v>
      </c>
      <c r="C10" s="2"/>
      <c r="D10" s="12"/>
    </row>
    <row r="11" spans="1:6" x14ac:dyDescent="0.25">
      <c r="A11" s="3">
        <v>28</v>
      </c>
      <c r="B11" s="4">
        <f>VLOOKUP($A11,TS_Data!$A:$B,2,FALSE)</f>
        <v>62</v>
      </c>
      <c r="C11" s="2"/>
      <c r="D11" s="12"/>
    </row>
    <row r="12" spans="1:6" x14ac:dyDescent="0.25">
      <c r="A12" s="3">
        <v>29</v>
      </c>
      <c r="B12" s="4">
        <f>VLOOKUP($A12,TS_Data!$A:$B,2,FALSE)</f>
        <v>63</v>
      </c>
      <c r="C12" s="2"/>
      <c r="D12" s="12"/>
    </row>
    <row r="13" spans="1:6" x14ac:dyDescent="0.25">
      <c r="A13" s="3">
        <v>30</v>
      </c>
      <c r="B13" s="4">
        <f>VLOOKUP($A13,TS_Data!$A:$B,2,FALSE)</f>
        <v>59</v>
      </c>
      <c r="C13" s="2"/>
      <c r="D13" s="12"/>
    </row>
    <row r="14" spans="1:6" x14ac:dyDescent="0.25">
      <c r="A14" s="3">
        <v>31</v>
      </c>
      <c r="B14" s="4">
        <f>VLOOKUP($A14,TS_Data!$A:$B,2,FALSE)</f>
        <v>55</v>
      </c>
      <c r="C14" s="2"/>
      <c r="D14" s="12"/>
    </row>
    <row r="15" spans="1:6" x14ac:dyDescent="0.25">
      <c r="A15" s="3">
        <v>32</v>
      </c>
      <c r="B15" s="4">
        <f>VLOOKUP($A15,TS_Data!$A:$B,2,FALSE)</f>
        <v>53</v>
      </c>
      <c r="C15" s="2"/>
      <c r="D15" s="12"/>
    </row>
    <row r="16" spans="1:6" x14ac:dyDescent="0.25">
      <c r="A16" s="3">
        <v>33</v>
      </c>
      <c r="B16" s="4">
        <f>VLOOKUP($A16,TS_Data!$A:$B,2,FALSE)</f>
        <v>48</v>
      </c>
      <c r="C16" s="2"/>
      <c r="D16" s="12"/>
    </row>
    <row r="17" spans="1:4" x14ac:dyDescent="0.25">
      <c r="A17" s="3">
        <v>34</v>
      </c>
      <c r="B17" s="4">
        <f>VLOOKUP($A17,TS_Data!$A:$B,2,FALSE)</f>
        <v>60</v>
      </c>
      <c r="C17" s="2"/>
      <c r="D17" s="12"/>
    </row>
    <row r="18" spans="1:4" x14ac:dyDescent="0.25">
      <c r="A18" s="3">
        <v>35</v>
      </c>
      <c r="B18" s="4">
        <f>VLOOKUP($A18,TS_Data!$A:$B,2,FALSE)</f>
        <v>65</v>
      </c>
      <c r="C18" s="2"/>
      <c r="D18" s="12"/>
    </row>
    <row r="19" spans="1:4" x14ac:dyDescent="0.25">
      <c r="A19" s="3">
        <v>36</v>
      </c>
      <c r="B19" s="4">
        <f>VLOOKUP($A19,TS_Data!$A:$B,2,FALSE)</f>
        <v>49</v>
      </c>
      <c r="C19" s="2"/>
      <c r="D19" s="12"/>
    </row>
    <row r="20" spans="1:4" x14ac:dyDescent="0.25">
      <c r="A20" s="3">
        <v>37</v>
      </c>
      <c r="B20" s="4">
        <f>VLOOKUP($A20,TS_Data!$A:$B,2,FALSE)</f>
        <v>50</v>
      </c>
      <c r="C20" s="2"/>
      <c r="D20" s="12"/>
    </row>
    <row r="21" spans="1:4" x14ac:dyDescent="0.25">
      <c r="A21" s="3">
        <v>38</v>
      </c>
      <c r="B21" s="4">
        <f>VLOOKUP($A21,TS_Data!$A:$B,2,FALSE)</f>
        <v>51</v>
      </c>
      <c r="C21" s="2"/>
      <c r="D21" s="12"/>
    </row>
    <row r="22" spans="1:4" x14ac:dyDescent="0.25">
      <c r="A22" s="3">
        <v>39</v>
      </c>
      <c r="B22" s="4">
        <f>VLOOKUP($A22,TS_Data!$A:$B,2,FALSE)</f>
        <v>60</v>
      </c>
      <c r="C22" s="2"/>
      <c r="D22" s="12"/>
    </row>
    <row r="23" spans="1:4" x14ac:dyDescent="0.25">
      <c r="A23" s="3">
        <v>40</v>
      </c>
      <c r="B23" s="4">
        <f>VLOOKUP($A23,TS_Data!$A:$B,2,FALSE)</f>
        <v>66</v>
      </c>
      <c r="C23" s="2"/>
      <c r="D23" s="12"/>
    </row>
    <row r="24" spans="1:4" x14ac:dyDescent="0.25">
      <c r="A24" s="3">
        <v>41</v>
      </c>
      <c r="B24" s="4">
        <f>VLOOKUP($A24,TS_Data!$A:$B,2,FALSE)</f>
        <v>65</v>
      </c>
      <c r="C24" s="2"/>
      <c r="D24" s="12"/>
    </row>
    <row r="25" spans="1:4" x14ac:dyDescent="0.25">
      <c r="A25" s="3">
        <v>42</v>
      </c>
      <c r="B25" s="4">
        <f>VLOOKUP($A25,TS_Data!$A:$B,2,FALSE)</f>
        <v>52</v>
      </c>
      <c r="C25" s="2"/>
      <c r="D25" s="12"/>
    </row>
    <row r="26" spans="1:4" x14ac:dyDescent="0.25">
      <c r="A26" s="3">
        <v>43</v>
      </c>
      <c r="B26" s="4">
        <f>VLOOKUP($A26,TS_Data!$A:$B,2,FALSE)</f>
        <v>58</v>
      </c>
      <c r="C26" s="2"/>
      <c r="D26" s="12"/>
    </row>
    <row r="27" spans="1:4" x14ac:dyDescent="0.25">
      <c r="A27" s="3">
        <v>44</v>
      </c>
      <c r="B27" s="4">
        <f>VLOOKUP($A27,TS_Data!$A:$B,2,FALSE)</f>
        <v>71</v>
      </c>
      <c r="C27" s="2"/>
      <c r="D27" s="12"/>
    </row>
    <row r="28" spans="1:4" x14ac:dyDescent="0.25">
      <c r="A28" s="3">
        <v>45</v>
      </c>
      <c r="B28" s="4">
        <f>VLOOKUP($A28,TS_Data!$A:$B,2,FALSE)</f>
        <v>74</v>
      </c>
      <c r="C28" s="2"/>
      <c r="D28" s="12"/>
    </row>
    <row r="29" spans="1:4" x14ac:dyDescent="0.25">
      <c r="A29" s="3">
        <v>46</v>
      </c>
      <c r="B29" s="4">
        <f>VLOOKUP($A29,TS_Data!$A:$B,2,FALSE)</f>
        <v>79</v>
      </c>
      <c r="C29" s="2"/>
      <c r="D29" s="12"/>
    </row>
    <row r="30" spans="1:4" x14ac:dyDescent="0.25">
      <c r="A30" s="3">
        <v>47</v>
      </c>
      <c r="B30" s="4">
        <f>VLOOKUP($A30,TS_Data!$A:$B,2,FALSE)</f>
        <v>73</v>
      </c>
      <c r="C30" s="2"/>
      <c r="D30" s="12"/>
    </row>
    <row r="31" spans="1:4" x14ac:dyDescent="0.25">
      <c r="A31" s="3">
        <v>48</v>
      </c>
      <c r="B31" s="4">
        <f>VLOOKUP($A31,TS_Data!$A:$B,2,FALSE)</f>
        <v>69</v>
      </c>
      <c r="C31" s="2"/>
      <c r="D31" s="12"/>
    </row>
    <row r="32" spans="1:4" x14ac:dyDescent="0.25">
      <c r="A32" s="3">
        <v>49</v>
      </c>
      <c r="C32" s="2"/>
      <c r="D32" s="20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62CA-C670-4C90-93A4-9774FD37E031}">
  <dimension ref="A1:N34"/>
  <sheetViews>
    <sheetView zoomScale="50" zoomScaleNormal="50" workbookViewId="0">
      <selection activeCell="B12" sqref="B12"/>
    </sheetView>
  </sheetViews>
  <sheetFormatPr defaultColWidth="9" defaultRowHeight="15" x14ac:dyDescent="0.25"/>
  <cols>
    <col min="1" max="1" width="7.85546875" customWidth="1"/>
    <col min="3" max="14" width="11.85546875" customWidth="1"/>
  </cols>
  <sheetData>
    <row r="1" spans="1:14" ht="15.75" thickBot="1" x14ac:dyDescent="0.3">
      <c r="A1" s="7" t="s">
        <v>7</v>
      </c>
    </row>
    <row r="2" spans="1:14" ht="15.75" thickBot="1" x14ac:dyDescent="0.3">
      <c r="A2" s="7"/>
      <c r="C2" s="15" t="s">
        <v>13</v>
      </c>
      <c r="D2" s="84">
        <f>AVERAGE(D11:D34)</f>
        <v>273.04166666666669</v>
      </c>
      <c r="E2" s="15" t="s">
        <v>13</v>
      </c>
      <c r="F2" s="84">
        <f>AVERAGE(F11:F34)</f>
        <v>62.227354111363802</v>
      </c>
      <c r="G2" s="15" t="s">
        <v>13</v>
      </c>
      <c r="H2" s="84">
        <f>AVERAGE(H11:H34)</f>
        <v>52.636465922991825</v>
      </c>
      <c r="I2" s="15" t="s">
        <v>13</v>
      </c>
      <c r="J2" s="84">
        <f>AVERAGE(J11:J34)</f>
        <v>51.921294745717915</v>
      </c>
      <c r="K2" s="15" t="s">
        <v>13</v>
      </c>
      <c r="L2" s="84">
        <f>AVERAGE(L11:L34)</f>
        <v>52.002090644654494</v>
      </c>
      <c r="M2" s="15" t="s">
        <v>13</v>
      </c>
      <c r="N2" s="84">
        <f>AVERAGE(N11:N34)</f>
        <v>52.208333333333336</v>
      </c>
    </row>
    <row r="3" spans="1:14" ht="15.75" thickBot="1" x14ac:dyDescent="0.3">
      <c r="A3" s="7"/>
      <c r="C3" s="15" t="s">
        <v>17</v>
      </c>
      <c r="D3" s="84">
        <f>SQRT(D2)</f>
        <v>16.52397248444413</v>
      </c>
      <c r="E3" s="15" t="s">
        <v>17</v>
      </c>
      <c r="F3" s="84">
        <f>SQRT(F2)</f>
        <v>7.8884316636048641</v>
      </c>
      <c r="G3" s="15" t="s">
        <v>17</v>
      </c>
      <c r="H3" s="84">
        <f>SQRT(H2)</f>
        <v>7.2550993048332444</v>
      </c>
      <c r="I3" s="15" t="s">
        <v>17</v>
      </c>
      <c r="J3" s="84">
        <f>SQRT(J2)</f>
        <v>7.2056432569006574</v>
      </c>
      <c r="K3" s="15" t="s">
        <v>17</v>
      </c>
      <c r="L3" s="84">
        <f>SQRT(L2)</f>
        <v>7.2112475095959985</v>
      </c>
      <c r="M3" s="15" t="s">
        <v>17</v>
      </c>
      <c r="N3" s="84">
        <f>SQRT(N2)</f>
        <v>7.2255334289817892</v>
      </c>
    </row>
    <row r="4" spans="1:14" x14ac:dyDescent="0.25">
      <c r="A4" s="7"/>
      <c r="C4" s="13" t="s">
        <v>9</v>
      </c>
      <c r="D4" s="17">
        <v>0</v>
      </c>
      <c r="E4" s="13" t="s">
        <v>9</v>
      </c>
      <c r="F4" s="17">
        <v>0.2</v>
      </c>
      <c r="G4" s="13" t="s">
        <v>9</v>
      </c>
      <c r="H4" s="17">
        <v>0.4</v>
      </c>
      <c r="I4" s="13" t="s">
        <v>9</v>
      </c>
      <c r="J4" s="17">
        <v>0.6</v>
      </c>
      <c r="K4" s="13" t="s">
        <v>9</v>
      </c>
      <c r="L4" s="17">
        <v>0.8</v>
      </c>
      <c r="M4" s="13" t="s">
        <v>9</v>
      </c>
      <c r="N4" s="17">
        <v>1</v>
      </c>
    </row>
    <row r="5" spans="1:14" x14ac:dyDescent="0.25">
      <c r="B5" s="5" t="s">
        <v>0</v>
      </c>
      <c r="C5" s="5" t="str">
        <f>"S.Exp"&amp;"|α="&amp;D4</f>
        <v>S.Exp|α=0</v>
      </c>
      <c r="D5" s="6" t="s">
        <v>37</v>
      </c>
      <c r="E5" s="5" t="str">
        <f>"S.Exp"&amp;"|α="&amp;F4</f>
        <v>S.Exp|α=0.2</v>
      </c>
      <c r="F5" s="6" t="s">
        <v>37</v>
      </c>
      <c r="G5" s="5" t="str">
        <f>"S.Exp"&amp;"|α="&amp;H4</f>
        <v>S.Exp|α=0.4</v>
      </c>
      <c r="H5" s="6" t="s">
        <v>37</v>
      </c>
      <c r="I5" s="5" t="str">
        <f>"S.Exp"&amp;"|α="&amp;J4</f>
        <v>S.Exp|α=0.6</v>
      </c>
      <c r="J5" s="6" t="s">
        <v>37</v>
      </c>
      <c r="K5" s="5" t="str">
        <f>"S.Exp"&amp;"|α="&amp;L4</f>
        <v>S.Exp|α=0.8</v>
      </c>
      <c r="L5" s="6" t="s">
        <v>37</v>
      </c>
      <c r="M5" s="5" t="str">
        <f>"S.Exp"&amp;"|α="&amp;N4</f>
        <v>S.Exp|α=1</v>
      </c>
      <c r="N5" s="6" t="s">
        <v>37</v>
      </c>
    </row>
    <row r="6" spans="1:14" ht="15.75" thickBot="1" x14ac:dyDescent="0.3">
      <c r="A6" s="5" t="s">
        <v>20</v>
      </c>
      <c r="B6" s="6" t="s">
        <v>2</v>
      </c>
      <c r="C6" s="6" t="s">
        <v>3</v>
      </c>
      <c r="E6" s="6" t="s">
        <v>3</v>
      </c>
      <c r="G6" s="6" t="s">
        <v>3</v>
      </c>
      <c r="I6" s="6" t="s">
        <v>3</v>
      </c>
      <c r="K6" s="6" t="s">
        <v>3</v>
      </c>
      <c r="M6" s="6" t="s">
        <v>3</v>
      </c>
    </row>
    <row r="7" spans="1:14" ht="15.75" thickBot="1" x14ac:dyDescent="0.3">
      <c r="A7" s="3">
        <v>21</v>
      </c>
      <c r="B7" s="4">
        <f>VLOOKUP($A7,TS_Data!$A:$B,2,FALSE)</f>
        <v>46</v>
      </c>
      <c r="C7" s="8">
        <f>$B7</f>
        <v>46</v>
      </c>
      <c r="E7" s="8">
        <f>$B7</f>
        <v>46</v>
      </c>
      <c r="G7" s="8">
        <f>$B7</f>
        <v>46</v>
      </c>
      <c r="I7" s="8">
        <f>$B7</f>
        <v>46</v>
      </c>
      <c r="K7" s="8">
        <f>$B7</f>
        <v>46</v>
      </c>
      <c r="M7" s="8">
        <f>$B7</f>
        <v>46</v>
      </c>
    </row>
    <row r="8" spans="1:14" x14ac:dyDescent="0.25">
      <c r="A8" s="3">
        <v>22</v>
      </c>
      <c r="B8" s="4">
        <f>VLOOKUP($A8,TS_Data!$A:$B,2,FALSE)</f>
        <v>54</v>
      </c>
      <c r="C8" s="2">
        <f>D$4*$B7+(1-D$4)*C7</f>
        <v>46</v>
      </c>
      <c r="E8" s="2">
        <f>F$4*$B7+(1-F$4)*E7</f>
        <v>46.000000000000007</v>
      </c>
      <c r="G8" s="2">
        <f>H$4*$B7+(1-H$4)*G7</f>
        <v>46</v>
      </c>
      <c r="I8" s="2">
        <f>J$4*$B7+(1-J$4)*I7</f>
        <v>46</v>
      </c>
      <c r="K8" s="2">
        <f>L$4*$B7+(1-L$4)*K7</f>
        <v>46</v>
      </c>
      <c r="M8" s="2">
        <f>N$4*$B7+(1-N$4)*M7</f>
        <v>46</v>
      </c>
    </row>
    <row r="9" spans="1:14" x14ac:dyDescent="0.25">
      <c r="A9" s="3">
        <v>23</v>
      </c>
      <c r="B9" s="4">
        <f>VLOOKUP($A9,TS_Data!$A:$B,2,FALSE)</f>
        <v>61</v>
      </c>
      <c r="C9" s="2">
        <f t="shared" ref="C9:M31" si="0">D$4*$B8+(1-D$4)*C8</f>
        <v>46</v>
      </c>
      <c r="D9" s="20"/>
      <c r="E9" s="2">
        <f t="shared" si="0"/>
        <v>47.600000000000009</v>
      </c>
      <c r="F9" s="20"/>
      <c r="G9" s="2">
        <f t="shared" si="0"/>
        <v>49.2</v>
      </c>
      <c r="H9" s="20"/>
      <c r="I9" s="2">
        <f t="shared" si="0"/>
        <v>50.8</v>
      </c>
      <c r="J9" s="20"/>
      <c r="K9" s="2">
        <f t="shared" si="0"/>
        <v>52.4</v>
      </c>
      <c r="L9" s="20"/>
      <c r="M9" s="2">
        <f t="shared" si="0"/>
        <v>54</v>
      </c>
      <c r="N9" s="20"/>
    </row>
    <row r="10" spans="1:14" ht="15.75" thickBot="1" x14ac:dyDescent="0.3">
      <c r="A10" s="3">
        <v>24</v>
      </c>
      <c r="B10" s="4">
        <f>VLOOKUP($A10,TS_Data!$A:$B,2,FALSE)</f>
        <v>52</v>
      </c>
      <c r="C10" s="2">
        <f t="shared" si="0"/>
        <v>46</v>
      </c>
      <c r="D10" s="20"/>
      <c r="E10" s="2">
        <f t="shared" si="0"/>
        <v>50.280000000000008</v>
      </c>
      <c r="F10" s="20"/>
      <c r="G10" s="2">
        <f t="shared" si="0"/>
        <v>53.92</v>
      </c>
      <c r="H10" s="20"/>
      <c r="I10" s="2">
        <f t="shared" si="0"/>
        <v>56.92</v>
      </c>
      <c r="J10" s="20"/>
      <c r="K10" s="2">
        <f t="shared" si="0"/>
        <v>59.28</v>
      </c>
      <c r="L10" s="20"/>
      <c r="M10" s="2">
        <f t="shared" si="0"/>
        <v>61</v>
      </c>
      <c r="N10" s="20"/>
    </row>
    <row r="11" spans="1:14" x14ac:dyDescent="0.25">
      <c r="A11" s="3">
        <v>25</v>
      </c>
      <c r="B11" s="4">
        <f>VLOOKUP($A11,TS_Data!$A:$B,2,FALSE)</f>
        <v>51</v>
      </c>
      <c r="C11" s="70">
        <f t="shared" si="0"/>
        <v>46</v>
      </c>
      <c r="D11" s="71">
        <f>($B11-C11)^2</f>
        <v>25</v>
      </c>
      <c r="E11" s="72">
        <f t="shared" si="0"/>
        <v>50.624000000000009</v>
      </c>
      <c r="F11" s="71">
        <f>($B11-E11)^2</f>
        <v>0.1413759999999929</v>
      </c>
      <c r="G11" s="72">
        <f t="shared" si="0"/>
        <v>53.152000000000001</v>
      </c>
      <c r="H11" s="71">
        <f>($B11-G11)^2</f>
        <v>4.6311040000000041</v>
      </c>
      <c r="I11" s="72">
        <f t="shared" si="0"/>
        <v>53.968000000000004</v>
      </c>
      <c r="J11" s="71">
        <f>($B11-I11)^2</f>
        <v>8.8090240000000204</v>
      </c>
      <c r="K11" s="72">
        <f t="shared" si="0"/>
        <v>53.456000000000003</v>
      </c>
      <c r="L11" s="71">
        <f>($B11-K11)^2</f>
        <v>6.0319360000000151</v>
      </c>
      <c r="M11" s="72">
        <f t="shared" si="0"/>
        <v>52</v>
      </c>
      <c r="N11" s="73">
        <f>($B11-M11)^2</f>
        <v>1</v>
      </c>
    </row>
    <row r="12" spans="1:14" x14ac:dyDescent="0.25">
      <c r="A12" s="3">
        <v>26</v>
      </c>
      <c r="B12" s="4">
        <f>VLOOKUP($A12,TS_Data!$A:$B,2,FALSE)</f>
        <v>58</v>
      </c>
      <c r="C12" s="74">
        <f t="shared" si="0"/>
        <v>46</v>
      </c>
      <c r="D12" s="37">
        <f t="shared" ref="D12:F31" si="1">($B12-C12)^2</f>
        <v>144</v>
      </c>
      <c r="E12" s="2">
        <f t="shared" si="0"/>
        <v>50.699200000000012</v>
      </c>
      <c r="F12" s="37">
        <f t="shared" si="1"/>
        <v>53.30168063999983</v>
      </c>
      <c r="G12" s="2">
        <f t="shared" si="0"/>
        <v>52.291200000000003</v>
      </c>
      <c r="H12" s="37">
        <f t="shared" ref="H12" si="2">($B12-G12)^2</f>
        <v>32.590397439999961</v>
      </c>
      <c r="I12" s="2">
        <f t="shared" si="0"/>
        <v>52.187200000000004</v>
      </c>
      <c r="J12" s="37">
        <f t="shared" ref="J12" si="3">($B12-I12)^2</f>
        <v>33.788643839999949</v>
      </c>
      <c r="K12" s="2">
        <f t="shared" si="0"/>
        <v>51.491200000000006</v>
      </c>
      <c r="L12" s="37">
        <f t="shared" ref="L12" si="4">($B12-K12)^2</f>
        <v>42.364477439999916</v>
      </c>
      <c r="M12" s="2">
        <f t="shared" si="0"/>
        <v>51</v>
      </c>
      <c r="N12" s="75">
        <f t="shared" ref="N12" si="5">($B12-M12)^2</f>
        <v>49</v>
      </c>
    </row>
    <row r="13" spans="1:14" x14ac:dyDescent="0.25">
      <c r="A13" s="3">
        <v>27</v>
      </c>
      <c r="B13" s="4">
        <f>VLOOKUP($A13,TS_Data!$A:$B,2,FALSE)</f>
        <v>52</v>
      </c>
      <c r="C13" s="74">
        <f t="shared" si="0"/>
        <v>46</v>
      </c>
      <c r="D13" s="37">
        <f t="shared" si="1"/>
        <v>36</v>
      </c>
      <c r="E13" s="2">
        <f t="shared" si="0"/>
        <v>52.159360000000014</v>
      </c>
      <c r="F13" s="37">
        <f t="shared" si="1"/>
        <v>2.5395609600004372E-2</v>
      </c>
      <c r="G13" s="2">
        <f t="shared" si="0"/>
        <v>54.574719999999999</v>
      </c>
      <c r="H13" s="37">
        <f t="shared" ref="H13" si="6">($B13-G13)^2</f>
        <v>6.6291830783999961</v>
      </c>
      <c r="I13" s="2">
        <f t="shared" si="0"/>
        <v>55.674880000000002</v>
      </c>
      <c r="J13" s="37">
        <f t="shared" ref="J13" si="7">($B13-I13)^2</f>
        <v>13.504743014400013</v>
      </c>
      <c r="K13" s="2">
        <f t="shared" si="0"/>
        <v>56.698240000000006</v>
      </c>
      <c r="L13" s="37">
        <f t="shared" ref="L13" si="8">($B13-K13)^2</f>
        <v>22.07345909760005</v>
      </c>
      <c r="M13" s="2">
        <f t="shared" si="0"/>
        <v>58</v>
      </c>
      <c r="N13" s="75">
        <f t="shared" ref="N13" si="9">($B13-M13)^2</f>
        <v>36</v>
      </c>
    </row>
    <row r="14" spans="1:14" x14ac:dyDescent="0.25">
      <c r="A14" s="3">
        <v>28</v>
      </c>
      <c r="B14" s="4">
        <f>VLOOKUP($A14,TS_Data!$A:$B,2,FALSE)</f>
        <v>62</v>
      </c>
      <c r="C14" s="74">
        <f t="shared" si="0"/>
        <v>46</v>
      </c>
      <c r="D14" s="37">
        <f t="shared" si="1"/>
        <v>256</v>
      </c>
      <c r="E14" s="2">
        <f t="shared" si="0"/>
        <v>52.127488000000014</v>
      </c>
      <c r="F14" s="37">
        <f t="shared" si="1"/>
        <v>97.466493190143723</v>
      </c>
      <c r="G14" s="2">
        <f t="shared" si="0"/>
        <v>53.544832</v>
      </c>
      <c r="H14" s="37">
        <f t="shared" ref="H14" si="10">($B14-G14)^2</f>
        <v>71.489865908224004</v>
      </c>
      <c r="I14" s="2">
        <f t="shared" si="0"/>
        <v>53.469952000000006</v>
      </c>
      <c r="J14" s="37">
        <f t="shared" ref="J14" si="11">($B14-I14)^2</f>
        <v>72.761718882303896</v>
      </c>
      <c r="K14" s="2">
        <f t="shared" si="0"/>
        <v>52.939647999999998</v>
      </c>
      <c r="L14" s="37">
        <f t="shared" ref="L14" si="12">($B14-K14)^2</f>
        <v>82.089978363904038</v>
      </c>
      <c r="M14" s="2">
        <f t="shared" si="0"/>
        <v>52</v>
      </c>
      <c r="N14" s="75">
        <f t="shared" ref="N14" si="13">($B14-M14)^2</f>
        <v>100</v>
      </c>
    </row>
    <row r="15" spans="1:14" x14ac:dyDescent="0.25">
      <c r="A15" s="3">
        <v>29</v>
      </c>
      <c r="B15" s="4">
        <f>VLOOKUP($A15,TS_Data!$A:$B,2,FALSE)</f>
        <v>63</v>
      </c>
      <c r="C15" s="74">
        <f t="shared" si="0"/>
        <v>46</v>
      </c>
      <c r="D15" s="37">
        <f t="shared" si="1"/>
        <v>289</v>
      </c>
      <c r="E15" s="2">
        <f t="shared" si="0"/>
        <v>54.101990400000012</v>
      </c>
      <c r="F15" s="37">
        <f t="shared" si="1"/>
        <v>79.174574841691935</v>
      </c>
      <c r="G15" s="2">
        <f t="shared" si="0"/>
        <v>56.926899199999994</v>
      </c>
      <c r="H15" s="37">
        <f t="shared" ref="H15" si="14">($B15-G15)^2</f>
        <v>36.882553326960711</v>
      </c>
      <c r="I15" s="2">
        <f t="shared" si="0"/>
        <v>58.587980799999997</v>
      </c>
      <c r="J15" s="37">
        <f t="shared" ref="J15" si="15">($B15-I15)^2</f>
        <v>19.465913421168668</v>
      </c>
      <c r="K15" s="2">
        <f t="shared" si="0"/>
        <v>60.187929599999997</v>
      </c>
      <c r="L15" s="37">
        <f t="shared" ref="L15" si="16">($B15-K15)^2</f>
        <v>7.9077399345561776</v>
      </c>
      <c r="M15" s="2">
        <f t="shared" si="0"/>
        <v>62</v>
      </c>
      <c r="N15" s="75">
        <f t="shared" ref="N15" si="17">($B15-M15)^2</f>
        <v>1</v>
      </c>
    </row>
    <row r="16" spans="1:14" x14ac:dyDescent="0.25">
      <c r="A16" s="3">
        <v>30</v>
      </c>
      <c r="B16" s="4">
        <f>VLOOKUP($A16,TS_Data!$A:$B,2,FALSE)</f>
        <v>59</v>
      </c>
      <c r="C16" s="74">
        <f t="shared" si="0"/>
        <v>46</v>
      </c>
      <c r="D16" s="37">
        <f t="shared" si="1"/>
        <v>169</v>
      </c>
      <c r="E16" s="2">
        <f t="shared" si="0"/>
        <v>55.881592320000017</v>
      </c>
      <c r="F16" s="37">
        <f t="shared" si="1"/>
        <v>9.7244664586828762</v>
      </c>
      <c r="G16" s="2">
        <f t="shared" si="0"/>
        <v>59.356139519999999</v>
      </c>
      <c r="H16" s="37">
        <f t="shared" ref="H16" si="18">($B16-G16)^2</f>
        <v>0.12683535770582988</v>
      </c>
      <c r="I16" s="2">
        <f t="shared" si="0"/>
        <v>61.235192319999996</v>
      </c>
      <c r="J16" s="37">
        <f t="shared" ref="J16" si="19">($B16-I16)^2</f>
        <v>4.9960847073869639</v>
      </c>
      <c r="K16" s="2">
        <f t="shared" si="0"/>
        <v>62.437585920000004</v>
      </c>
      <c r="L16" s="37">
        <f t="shared" ref="L16" si="20">($B16-K16)^2</f>
        <v>11.816996957382271</v>
      </c>
      <c r="M16" s="2">
        <f t="shared" si="0"/>
        <v>63</v>
      </c>
      <c r="N16" s="75">
        <f t="shared" ref="N16" si="21">($B16-M16)^2</f>
        <v>16</v>
      </c>
    </row>
    <row r="17" spans="1:14" x14ac:dyDescent="0.25">
      <c r="A17" s="3">
        <v>31</v>
      </c>
      <c r="B17" s="4">
        <f>VLOOKUP($A17,TS_Data!$A:$B,2,FALSE)</f>
        <v>55</v>
      </c>
      <c r="C17" s="74">
        <f t="shared" si="0"/>
        <v>46</v>
      </c>
      <c r="D17" s="37">
        <f t="shared" si="1"/>
        <v>81</v>
      </c>
      <c r="E17" s="2">
        <f t="shared" si="0"/>
        <v>56.505273856000017</v>
      </c>
      <c r="F17" s="37">
        <f t="shared" si="1"/>
        <v>2.2658493815571585</v>
      </c>
      <c r="G17" s="2">
        <f t="shared" si="0"/>
        <v>59.213683711999998</v>
      </c>
      <c r="H17" s="37">
        <f t="shared" ref="H17" si="22">($B17-G17)^2</f>
        <v>17.755130424774084</v>
      </c>
      <c r="I17" s="2">
        <f t="shared" si="0"/>
        <v>59.894076927999997</v>
      </c>
      <c r="J17" s="37">
        <f t="shared" ref="J17" si="23">($B17-I17)^2</f>
        <v>23.951988977181887</v>
      </c>
      <c r="K17" s="2">
        <f t="shared" si="0"/>
        <v>59.687517184000001</v>
      </c>
      <c r="L17" s="37">
        <f t="shared" ref="L17" si="24">($B17-K17)^2</f>
        <v>21.972817350295298</v>
      </c>
      <c r="M17" s="2">
        <f t="shared" si="0"/>
        <v>59</v>
      </c>
      <c r="N17" s="75">
        <f t="shared" ref="N17" si="25">($B17-M17)^2</f>
        <v>16</v>
      </c>
    </row>
    <row r="18" spans="1:14" x14ac:dyDescent="0.25">
      <c r="A18" s="3">
        <v>32</v>
      </c>
      <c r="B18" s="4">
        <f>VLOOKUP($A18,TS_Data!$A:$B,2,FALSE)</f>
        <v>53</v>
      </c>
      <c r="C18" s="74">
        <f t="shared" si="0"/>
        <v>46</v>
      </c>
      <c r="D18" s="37">
        <f t="shared" si="1"/>
        <v>49</v>
      </c>
      <c r="E18" s="2">
        <f t="shared" si="0"/>
        <v>56.204219084800016</v>
      </c>
      <c r="F18" s="37">
        <f t="shared" si="1"/>
        <v>10.267019943396653</v>
      </c>
      <c r="G18" s="2">
        <f t="shared" si="0"/>
        <v>57.528210227199999</v>
      </c>
      <c r="H18" s="37">
        <f t="shared" ref="H18" si="26">($B18-G18)^2</f>
        <v>20.504687861718665</v>
      </c>
      <c r="I18" s="2">
        <f t="shared" si="0"/>
        <v>56.957630771200002</v>
      </c>
      <c r="J18" s="37">
        <f t="shared" ref="J18" si="27">($B18-I18)^2</f>
        <v>15.66284132114912</v>
      </c>
      <c r="K18" s="2">
        <f t="shared" si="0"/>
        <v>55.9375034368</v>
      </c>
      <c r="L18" s="37">
        <f t="shared" ref="L18" si="28">($B18-K18)^2</f>
        <v>8.6289264412118118</v>
      </c>
      <c r="M18" s="2">
        <f t="shared" si="0"/>
        <v>55</v>
      </c>
      <c r="N18" s="75">
        <f t="shared" ref="N18" si="29">($B18-M18)^2</f>
        <v>4</v>
      </c>
    </row>
    <row r="19" spans="1:14" x14ac:dyDescent="0.25">
      <c r="A19" s="3">
        <v>33</v>
      </c>
      <c r="B19" s="4">
        <f>VLOOKUP($A19,TS_Data!$A:$B,2,FALSE)</f>
        <v>48</v>
      </c>
      <c r="C19" s="74">
        <f t="shared" si="0"/>
        <v>46</v>
      </c>
      <c r="D19" s="37">
        <f t="shared" si="1"/>
        <v>4</v>
      </c>
      <c r="E19" s="2">
        <f t="shared" si="0"/>
        <v>55.563375267840016</v>
      </c>
      <c r="F19" s="37">
        <f t="shared" si="1"/>
        <v>57.204645442174026</v>
      </c>
      <c r="G19" s="2">
        <f t="shared" si="0"/>
        <v>55.716926136319998</v>
      </c>
      <c r="H19" s="37">
        <f t="shared" ref="H19" si="30">($B19-G19)^2</f>
        <v>59.550948993418693</v>
      </c>
      <c r="I19" s="2">
        <f t="shared" si="0"/>
        <v>54.583052308479999</v>
      </c>
      <c r="J19" s="37">
        <f t="shared" ref="J19" si="31">($B19-I19)^2</f>
        <v>43.336577696183845</v>
      </c>
      <c r="K19" s="2">
        <f t="shared" si="0"/>
        <v>53.587500687360006</v>
      </c>
      <c r="L19" s="37">
        <f t="shared" ref="L19" si="32">($B19-K19)^2</f>
        <v>31.220163931248536</v>
      </c>
      <c r="M19" s="2">
        <f t="shared" si="0"/>
        <v>53</v>
      </c>
      <c r="N19" s="75">
        <f t="shared" ref="N19" si="33">($B19-M19)^2</f>
        <v>25</v>
      </c>
    </row>
    <row r="20" spans="1:14" x14ac:dyDescent="0.25">
      <c r="A20" s="3">
        <v>34</v>
      </c>
      <c r="B20" s="4">
        <f>VLOOKUP($A20,TS_Data!$A:$B,2,FALSE)</f>
        <v>60</v>
      </c>
      <c r="C20" s="74">
        <f t="shared" si="0"/>
        <v>46</v>
      </c>
      <c r="D20" s="37">
        <f t="shared" si="1"/>
        <v>196</v>
      </c>
      <c r="E20" s="2">
        <f t="shared" si="0"/>
        <v>54.05070021427202</v>
      </c>
      <c r="F20" s="37">
        <f t="shared" si="1"/>
        <v>35.394167940462992</v>
      </c>
      <c r="G20" s="2">
        <f t="shared" si="0"/>
        <v>52.630155681791997</v>
      </c>
      <c r="H20" s="37">
        <f t="shared" ref="H20" si="34">($B20-G20)^2</f>
        <v>54.314605274622778</v>
      </c>
      <c r="I20" s="2">
        <f t="shared" si="0"/>
        <v>50.633220923392003</v>
      </c>
      <c r="J20" s="37">
        <f t="shared" ref="J20" si="35">($B20-I20)^2</f>
        <v>87.736550269981365</v>
      </c>
      <c r="K20" s="2">
        <f t="shared" si="0"/>
        <v>49.117500137472007</v>
      </c>
      <c r="L20" s="37">
        <f t="shared" ref="L20" si="36">($B20-K20)^2</f>
        <v>118.42880325792179</v>
      </c>
      <c r="M20" s="2">
        <f t="shared" si="0"/>
        <v>48</v>
      </c>
      <c r="N20" s="75">
        <f t="shared" ref="N20" si="37">($B20-M20)^2</f>
        <v>144</v>
      </c>
    </row>
    <row r="21" spans="1:14" x14ac:dyDescent="0.25">
      <c r="A21" s="3">
        <v>35</v>
      </c>
      <c r="B21" s="4">
        <f>VLOOKUP($A21,TS_Data!$A:$B,2,FALSE)</f>
        <v>65</v>
      </c>
      <c r="C21" s="74">
        <f t="shared" si="0"/>
        <v>46</v>
      </c>
      <c r="D21" s="37">
        <f t="shared" si="1"/>
        <v>361</v>
      </c>
      <c r="E21" s="2">
        <f t="shared" si="0"/>
        <v>55.24056017141762</v>
      </c>
      <c r="F21" s="37">
        <f t="shared" si="1"/>
        <v>95.246665767720074</v>
      </c>
      <c r="G21" s="2">
        <f t="shared" si="0"/>
        <v>55.578093409075194</v>
      </c>
      <c r="H21" s="37">
        <f t="shared" ref="H21" si="38">($B21-G21)^2</f>
        <v>88.77232380811229</v>
      </c>
      <c r="I21" s="2">
        <f t="shared" si="0"/>
        <v>56.253288369356802</v>
      </c>
      <c r="J21" s="37">
        <f t="shared" ref="J21" si="39">($B21-I21)^2</f>
        <v>76.504964349628978</v>
      </c>
      <c r="K21" s="2">
        <f t="shared" si="0"/>
        <v>57.823500027494397</v>
      </c>
      <c r="L21" s="37">
        <f t="shared" ref="L21" si="40">($B21-K21)^2</f>
        <v>51.502151855372922</v>
      </c>
      <c r="M21" s="2">
        <f t="shared" si="0"/>
        <v>60</v>
      </c>
      <c r="N21" s="75">
        <f t="shared" ref="N21" si="41">($B21-M21)^2</f>
        <v>25</v>
      </c>
    </row>
    <row r="22" spans="1:14" x14ac:dyDescent="0.25">
      <c r="A22" s="3">
        <v>36</v>
      </c>
      <c r="B22" s="4">
        <f>VLOOKUP($A22,TS_Data!$A:$B,2,FALSE)</f>
        <v>49</v>
      </c>
      <c r="C22" s="74">
        <f t="shared" si="0"/>
        <v>46</v>
      </c>
      <c r="D22" s="37">
        <f t="shared" si="1"/>
        <v>9</v>
      </c>
      <c r="E22" s="2">
        <f t="shared" si="0"/>
        <v>57.1924481371341</v>
      </c>
      <c r="F22" s="37">
        <f t="shared" si="1"/>
        <v>67.116206479631984</v>
      </c>
      <c r="G22" s="2">
        <f t="shared" si="0"/>
        <v>59.346856045445115</v>
      </c>
      <c r="H22" s="37">
        <f t="shared" ref="H22" si="42">($B22-G22)^2</f>
        <v>107.05743002516412</v>
      </c>
      <c r="I22" s="2">
        <f t="shared" si="0"/>
        <v>61.501315347742718</v>
      </c>
      <c r="J22" s="37">
        <f t="shared" ref="J22" si="43">($B22-I22)^2</f>
        <v>156.28288542370763</v>
      </c>
      <c r="K22" s="2">
        <f t="shared" si="0"/>
        <v>63.564700005498878</v>
      </c>
      <c r="L22" s="37">
        <f t="shared" ref="L22" si="44">($B22-K22)^2</f>
        <v>212.13048625017902</v>
      </c>
      <c r="M22" s="2">
        <f t="shared" si="0"/>
        <v>65</v>
      </c>
      <c r="N22" s="75">
        <f t="shared" ref="N22" si="45">($B22-M22)^2</f>
        <v>256</v>
      </c>
    </row>
    <row r="23" spans="1:14" x14ac:dyDescent="0.25">
      <c r="A23" s="3">
        <v>37</v>
      </c>
      <c r="B23" s="4">
        <f>VLOOKUP($A23,TS_Data!$A:$B,2,FALSE)</f>
        <v>50</v>
      </c>
      <c r="C23" s="74">
        <f t="shared" si="0"/>
        <v>46</v>
      </c>
      <c r="D23" s="37">
        <f t="shared" si="1"/>
        <v>16</v>
      </c>
      <c r="E23" s="2">
        <f t="shared" si="0"/>
        <v>55.553958509707286</v>
      </c>
      <c r="F23" s="37">
        <f t="shared" si="1"/>
        <v>30.846455127549977</v>
      </c>
      <c r="G23" s="2">
        <f t="shared" si="0"/>
        <v>55.208113627267068</v>
      </c>
      <c r="H23" s="37">
        <f t="shared" ref="H23" si="46">($B23-G23)^2</f>
        <v>27.124447554524931</v>
      </c>
      <c r="I23" s="2">
        <f t="shared" si="0"/>
        <v>54.00052613909709</v>
      </c>
      <c r="J23" s="37">
        <f t="shared" ref="J23" si="47">($B23-I23)^2</f>
        <v>16.004209389599069</v>
      </c>
      <c r="K23" s="2">
        <f t="shared" si="0"/>
        <v>51.912940001099777</v>
      </c>
      <c r="L23" s="37">
        <f t="shared" ref="L23" si="48">($B23-K23)^2</f>
        <v>3.6593394478076151</v>
      </c>
      <c r="M23" s="2">
        <f t="shared" si="0"/>
        <v>49</v>
      </c>
      <c r="N23" s="75">
        <f t="shared" ref="N23" si="49">($B23-M23)^2</f>
        <v>1</v>
      </c>
    </row>
    <row r="24" spans="1:14" x14ac:dyDescent="0.25">
      <c r="A24" s="3">
        <v>38</v>
      </c>
      <c r="B24" s="4">
        <f>VLOOKUP($A24,TS_Data!$A:$B,2,FALSE)</f>
        <v>51</v>
      </c>
      <c r="C24" s="74">
        <f t="shared" si="0"/>
        <v>46</v>
      </c>
      <c r="D24" s="37">
        <f t="shared" si="1"/>
        <v>25</v>
      </c>
      <c r="E24" s="2">
        <f t="shared" si="0"/>
        <v>54.443166807765834</v>
      </c>
      <c r="F24" s="37">
        <f t="shared" si="1"/>
        <v>11.855397666100366</v>
      </c>
      <c r="G24" s="2">
        <f t="shared" si="0"/>
        <v>53.124868176360238</v>
      </c>
      <c r="H24" s="37">
        <f t="shared" ref="H24" si="50">($B24-G24)^2</f>
        <v>4.5150647669084822</v>
      </c>
      <c r="I24" s="2">
        <f t="shared" si="0"/>
        <v>51.600210455638837</v>
      </c>
      <c r="J24" s="37">
        <f t="shared" ref="J24" si="51">($B24-I24)^2</f>
        <v>0.36025259105818086</v>
      </c>
      <c r="K24" s="2">
        <f t="shared" si="0"/>
        <v>50.382588000219954</v>
      </c>
      <c r="L24" s="37">
        <f t="shared" ref="L24" si="52">($B24-K24)^2</f>
        <v>0.38119757747239552</v>
      </c>
      <c r="M24" s="2">
        <f t="shared" si="0"/>
        <v>50</v>
      </c>
      <c r="N24" s="75">
        <f t="shared" ref="N24" si="53">($B24-M24)^2</f>
        <v>1</v>
      </c>
    </row>
    <row r="25" spans="1:14" x14ac:dyDescent="0.25">
      <c r="A25" s="3">
        <v>39</v>
      </c>
      <c r="B25" s="4">
        <f>VLOOKUP($A25,TS_Data!$A:$B,2,FALSE)</f>
        <v>60</v>
      </c>
      <c r="C25" s="74">
        <f t="shared" si="0"/>
        <v>46</v>
      </c>
      <c r="D25" s="37">
        <f t="shared" si="1"/>
        <v>196</v>
      </c>
      <c r="E25" s="2">
        <f t="shared" si="0"/>
        <v>53.754533446212676</v>
      </c>
      <c r="F25" s="37">
        <f t="shared" si="1"/>
        <v>39.005852474476114</v>
      </c>
      <c r="G25" s="2">
        <f t="shared" si="0"/>
        <v>52.274920905816145</v>
      </c>
      <c r="H25" s="37">
        <f t="shared" ref="H25" si="54">($B25-G25)^2</f>
        <v>59.67684701139644</v>
      </c>
      <c r="I25" s="2">
        <f t="shared" si="0"/>
        <v>51.240084182255529</v>
      </c>
      <c r="J25" s="37">
        <f t="shared" ref="J25" si="55">($B25-I25)^2</f>
        <v>76.736125133969779</v>
      </c>
      <c r="K25" s="2">
        <f t="shared" si="0"/>
        <v>50.876517600043996</v>
      </c>
      <c r="L25" s="37">
        <f t="shared" ref="L25" si="56">($B25-K25)^2</f>
        <v>83.237931102306959</v>
      </c>
      <c r="M25" s="2">
        <f t="shared" si="0"/>
        <v>51</v>
      </c>
      <c r="N25" s="75">
        <f t="shared" ref="N25" si="57">($B25-M25)^2</f>
        <v>81</v>
      </c>
    </row>
    <row r="26" spans="1:14" x14ac:dyDescent="0.25">
      <c r="A26" s="3">
        <v>40</v>
      </c>
      <c r="B26" s="4">
        <f>VLOOKUP($A26,TS_Data!$A:$B,2,FALSE)</f>
        <v>66</v>
      </c>
      <c r="C26" s="74">
        <f t="shared" si="0"/>
        <v>46</v>
      </c>
      <c r="D26" s="37">
        <f t="shared" si="1"/>
        <v>400</v>
      </c>
      <c r="E26" s="2">
        <f t="shared" si="0"/>
        <v>55.003626756970142</v>
      </c>
      <c r="F26" s="37">
        <f t="shared" si="1"/>
        <v>120.920224500023</v>
      </c>
      <c r="G26" s="2">
        <f t="shared" si="0"/>
        <v>55.364952543489686</v>
      </c>
      <c r="H26" s="37">
        <f t="shared" ref="H26" si="58">($B26-G26)^2</f>
        <v>113.1042344022265</v>
      </c>
      <c r="I26" s="2">
        <f t="shared" si="0"/>
        <v>56.496033672902215</v>
      </c>
      <c r="J26" s="37">
        <f t="shared" ref="J26" si="59">($B26-I26)^2</f>
        <v>90.325375946608574</v>
      </c>
      <c r="K26" s="2">
        <f t="shared" si="0"/>
        <v>58.175303520008796</v>
      </c>
      <c r="L26" s="37">
        <f t="shared" ref="L26" si="60">($B26-K26)^2</f>
        <v>61.225875003986729</v>
      </c>
      <c r="M26" s="2">
        <f t="shared" si="0"/>
        <v>60</v>
      </c>
      <c r="N26" s="75">
        <f t="shared" ref="N26" si="61">($B26-M26)^2</f>
        <v>36</v>
      </c>
    </row>
    <row r="27" spans="1:14" x14ac:dyDescent="0.25">
      <c r="A27" s="3">
        <v>41</v>
      </c>
      <c r="B27" s="4">
        <f>VLOOKUP($A27,TS_Data!$A:$B,2,FALSE)</f>
        <v>65</v>
      </c>
      <c r="C27" s="74">
        <f t="shared" si="0"/>
        <v>46</v>
      </c>
      <c r="D27" s="37">
        <f t="shared" si="1"/>
        <v>361</v>
      </c>
      <c r="E27" s="2">
        <f t="shared" si="0"/>
        <v>57.202901405576121</v>
      </c>
      <c r="F27" s="37">
        <f t="shared" si="1"/>
        <v>60.794746491166833</v>
      </c>
      <c r="G27" s="2">
        <f t="shared" si="0"/>
        <v>59.618971526093816</v>
      </c>
      <c r="H27" s="37">
        <f t="shared" ref="H27" si="62">($B27-G27)^2</f>
        <v>28.955467436989117</v>
      </c>
      <c r="I27" s="2">
        <f t="shared" si="0"/>
        <v>62.19841346916089</v>
      </c>
      <c r="J27" s="37">
        <f t="shared" ref="J27" si="63">($B27-I27)^2</f>
        <v>7.8488870897791188</v>
      </c>
      <c r="K27" s="2">
        <f t="shared" si="0"/>
        <v>64.435060704001756</v>
      </c>
      <c r="L27" s="37">
        <f t="shared" ref="L27" si="64">($B27-K27)^2</f>
        <v>0.31915640816299107</v>
      </c>
      <c r="M27" s="2">
        <f t="shared" si="0"/>
        <v>66</v>
      </c>
      <c r="N27" s="75">
        <f t="shared" ref="N27" si="65">($B27-M27)^2</f>
        <v>1</v>
      </c>
    </row>
    <row r="28" spans="1:14" x14ac:dyDescent="0.25">
      <c r="A28" s="3">
        <v>42</v>
      </c>
      <c r="B28" s="4">
        <f>VLOOKUP($A28,TS_Data!$A:$B,2,FALSE)</f>
        <v>52</v>
      </c>
      <c r="C28" s="74">
        <f t="shared" si="0"/>
        <v>46</v>
      </c>
      <c r="D28" s="37">
        <f t="shared" si="1"/>
        <v>36</v>
      </c>
      <c r="E28" s="2">
        <f t="shared" si="0"/>
        <v>58.762321124460897</v>
      </c>
      <c r="F28" s="37">
        <f t="shared" si="1"/>
        <v>45.728986990330085</v>
      </c>
      <c r="G28" s="2">
        <f t="shared" si="0"/>
        <v>61.771382915656289</v>
      </c>
      <c r="H28" s="37">
        <f t="shared" ref="H28" si="66">($B28-G28)^2</f>
        <v>95.479924084379604</v>
      </c>
      <c r="I28" s="2">
        <f t="shared" si="0"/>
        <v>63.879365387664357</v>
      </c>
      <c r="J28" s="37">
        <f t="shared" ref="J28" si="67">($B28-I28)^2</f>
        <v>141.11932201363794</v>
      </c>
      <c r="K28" s="2">
        <f t="shared" si="0"/>
        <v>64.887012140800351</v>
      </c>
      <c r="L28" s="37">
        <f t="shared" ref="L28" si="68">($B28-K28)^2</f>
        <v>166.07508191713566</v>
      </c>
      <c r="M28" s="2">
        <f t="shared" si="0"/>
        <v>65</v>
      </c>
      <c r="N28" s="75">
        <f t="shared" ref="N28" si="69">($B28-M28)^2</f>
        <v>169</v>
      </c>
    </row>
    <row r="29" spans="1:14" x14ac:dyDescent="0.25">
      <c r="A29" s="3">
        <v>43</v>
      </c>
      <c r="B29" s="4">
        <f>VLOOKUP($A29,TS_Data!$A:$B,2,FALSE)</f>
        <v>58</v>
      </c>
      <c r="C29" s="74">
        <f t="shared" si="0"/>
        <v>46</v>
      </c>
      <c r="D29" s="37">
        <f t="shared" si="1"/>
        <v>144</v>
      </c>
      <c r="E29" s="2">
        <f t="shared" si="0"/>
        <v>57.409856899568716</v>
      </c>
      <c r="F29" s="37">
        <f t="shared" si="1"/>
        <v>0.3482688789866486</v>
      </c>
      <c r="G29" s="2">
        <f t="shared" si="0"/>
        <v>57.862829749393768</v>
      </c>
      <c r="H29" s="37">
        <f t="shared" ref="H29" si="70">($B29-G29)^2</f>
        <v>1.881567765137649E-2</v>
      </c>
      <c r="I29" s="2">
        <f t="shared" si="0"/>
        <v>56.751746155065746</v>
      </c>
      <c r="J29" s="37">
        <f t="shared" ref="J29" si="71">($B29-I29)^2</f>
        <v>1.558137661393149</v>
      </c>
      <c r="K29" s="2">
        <f t="shared" si="0"/>
        <v>54.57740242816007</v>
      </c>
      <c r="L29" s="37">
        <f t="shared" ref="L29" si="72">($B29-K29)^2</f>
        <v>11.714174138764584</v>
      </c>
      <c r="M29" s="2">
        <f t="shared" si="0"/>
        <v>52</v>
      </c>
      <c r="N29" s="75">
        <f t="shared" ref="N29" si="73">($B29-M29)^2</f>
        <v>36</v>
      </c>
    </row>
    <row r="30" spans="1:14" x14ac:dyDescent="0.25">
      <c r="A30" s="3">
        <v>44</v>
      </c>
      <c r="B30" s="4">
        <f>VLOOKUP($A30,TS_Data!$A:$B,2,FALSE)</f>
        <v>71</v>
      </c>
      <c r="C30" s="74">
        <f t="shared" si="0"/>
        <v>46</v>
      </c>
      <c r="D30" s="37">
        <f t="shared" si="1"/>
        <v>625</v>
      </c>
      <c r="E30" s="2">
        <f t="shared" si="0"/>
        <v>57.52788551965498</v>
      </c>
      <c r="F30" s="37">
        <f t="shared" si="1"/>
        <v>181.49786857152196</v>
      </c>
      <c r="G30" s="2">
        <f t="shared" si="0"/>
        <v>57.917697849636262</v>
      </c>
      <c r="H30" s="37">
        <f t="shared" ref="H30" si="74">($B30-G30)^2</f>
        <v>171.14662955341169</v>
      </c>
      <c r="I30" s="2">
        <f t="shared" si="0"/>
        <v>57.500698462026293</v>
      </c>
      <c r="J30" s="37">
        <f t="shared" ref="J30" si="75">($B30-I30)^2</f>
        <v>182.2311420131393</v>
      </c>
      <c r="K30" s="2">
        <f t="shared" si="0"/>
        <v>57.315480485632015</v>
      </c>
      <c r="L30" s="37">
        <f t="shared" ref="L30" si="76">($B30-K30)^2</f>
        <v>187.26607433911818</v>
      </c>
      <c r="M30" s="2">
        <f t="shared" si="0"/>
        <v>58</v>
      </c>
      <c r="N30" s="75">
        <f t="shared" ref="N30" si="77">($B30-M30)^2</f>
        <v>169</v>
      </c>
    </row>
    <row r="31" spans="1:14" x14ac:dyDescent="0.25">
      <c r="A31" s="3">
        <v>45</v>
      </c>
      <c r="B31" s="4">
        <f>VLOOKUP($A31,TS_Data!$A:$B,2,FALSE)</f>
        <v>74</v>
      </c>
      <c r="C31" s="74">
        <f t="shared" si="0"/>
        <v>46</v>
      </c>
      <c r="D31" s="37">
        <f t="shared" si="1"/>
        <v>784</v>
      </c>
      <c r="E31" s="2">
        <f t="shared" si="0"/>
        <v>60.222308415723987</v>
      </c>
      <c r="F31" s="37">
        <f t="shared" si="1"/>
        <v>189.82478539143008</v>
      </c>
      <c r="G31" s="2">
        <f t="shared" si="0"/>
        <v>63.150618709781753</v>
      </c>
      <c r="H31" s="37">
        <f t="shared" ref="H31:H34" si="78">($B31-G31)^2</f>
        <v>117.70907438053776</v>
      </c>
      <c r="I31" s="2">
        <f t="shared" si="0"/>
        <v>65.60027938481052</v>
      </c>
      <c r="J31" s="37">
        <f t="shared" ref="J31:J34" si="79">($B31-I31)^2</f>
        <v>70.555306413239137</v>
      </c>
      <c r="K31" s="2">
        <f t="shared" si="0"/>
        <v>68.263096097126407</v>
      </c>
      <c r="L31" s="37">
        <f t="shared" ref="L31:L34" si="80">($B31-K31)^2</f>
        <v>32.91206639080626</v>
      </c>
      <c r="M31" s="2">
        <f t="shared" si="0"/>
        <v>71</v>
      </c>
      <c r="N31" s="75">
        <f t="shared" ref="N31:N34" si="81">($B31-M31)^2</f>
        <v>9</v>
      </c>
    </row>
    <row r="32" spans="1:14" x14ac:dyDescent="0.25">
      <c r="A32" s="3">
        <v>46</v>
      </c>
      <c r="B32" s="4">
        <f>VLOOKUP($A32,TS_Data!$A:$B,2,FALSE)</f>
        <v>79</v>
      </c>
      <c r="C32" s="74">
        <f t="shared" ref="C32:C34" si="82">D$4*$B31+(1-D$4)*C31</f>
        <v>46</v>
      </c>
      <c r="D32" s="37">
        <f t="shared" ref="D32" si="83">($B32-C32)^2</f>
        <v>1089</v>
      </c>
      <c r="E32" s="2">
        <f t="shared" ref="E32:E34" si="84">F$4*$B31+(1-F$4)*E31</f>
        <v>62.977846732579195</v>
      </c>
      <c r="F32" s="37">
        <f t="shared" ref="F32" si="85">($B32-E32)^2</f>
        <v>256.70939532472318</v>
      </c>
      <c r="G32" s="2">
        <f t="shared" ref="G32:G34" si="86">H$4*$B31+(1-H$4)*G31</f>
        <v>67.490371225869055</v>
      </c>
      <c r="H32" s="37">
        <f t="shared" si="78"/>
        <v>132.47155451830301</v>
      </c>
      <c r="I32" s="2">
        <f t="shared" ref="I32:I34" si="87">J$4*$B31+(1-J$4)*I31</f>
        <v>70.640111753924202</v>
      </c>
      <c r="J32" s="37">
        <f t="shared" si="79"/>
        <v>69.887731486876277</v>
      </c>
      <c r="K32" s="2">
        <f t="shared" ref="K32:K34" si="88">L$4*$B31+(1-L$4)*K31</f>
        <v>72.852619219425279</v>
      </c>
      <c r="L32" s="37">
        <f t="shared" si="80"/>
        <v>37.79029046137947</v>
      </c>
      <c r="M32" s="2">
        <f t="shared" ref="M32:M34" si="89">N$4*$B31+(1-N$4)*M31</f>
        <v>74</v>
      </c>
      <c r="N32" s="75">
        <f t="shared" si="81"/>
        <v>25</v>
      </c>
    </row>
    <row r="33" spans="1:14" x14ac:dyDescent="0.25">
      <c r="A33" s="3">
        <v>47</v>
      </c>
      <c r="B33" s="4">
        <f>VLOOKUP($A33,TS_Data!$A:$B,2,FALSE)</f>
        <v>73</v>
      </c>
      <c r="C33" s="74">
        <f t="shared" si="82"/>
        <v>46</v>
      </c>
      <c r="D33" s="37">
        <f t="shared" ref="D33" si="90">($B33-C33)^2</f>
        <v>729</v>
      </c>
      <c r="E33" s="2">
        <f t="shared" si="84"/>
        <v>66.182277386063362</v>
      </c>
      <c r="F33" s="37">
        <f t="shared" ref="F33" si="91">($B33-E33)^2</f>
        <v>46.481341640583025</v>
      </c>
      <c r="G33" s="2">
        <f t="shared" si="86"/>
        <v>72.094222735521441</v>
      </c>
      <c r="H33" s="37">
        <f t="shared" si="78"/>
        <v>0.82043245284626076</v>
      </c>
      <c r="I33" s="2">
        <f t="shared" si="87"/>
        <v>75.656044701569684</v>
      </c>
      <c r="J33" s="37">
        <f t="shared" si="79"/>
        <v>7.0545734567363905</v>
      </c>
      <c r="K33" s="2">
        <f t="shared" si="88"/>
        <v>77.770523843885059</v>
      </c>
      <c r="L33" s="37">
        <f t="shared" si="80"/>
        <v>22.757897745075876</v>
      </c>
      <c r="M33" s="2">
        <f t="shared" si="89"/>
        <v>79</v>
      </c>
      <c r="N33" s="75">
        <f t="shared" si="81"/>
        <v>36</v>
      </c>
    </row>
    <row r="34" spans="1:14" ht="15.75" thickBot="1" x14ac:dyDescent="0.3">
      <c r="A34" s="3">
        <v>48</v>
      </c>
      <c r="B34" s="4">
        <f>VLOOKUP($A34,TS_Data!$A:$B,2,FALSE)</f>
        <v>69</v>
      </c>
      <c r="C34" s="76">
        <f t="shared" si="82"/>
        <v>46</v>
      </c>
      <c r="D34" s="77">
        <f t="shared" ref="D34" si="92">($B34-C34)^2</f>
        <v>529</v>
      </c>
      <c r="E34" s="78">
        <f t="shared" si="84"/>
        <v>67.545821908850684</v>
      </c>
      <c r="F34" s="77">
        <f t="shared" ref="F34" si="93">($B34-E34)^2</f>
        <v>2.1146339207786693</v>
      </c>
      <c r="G34" s="78">
        <f t="shared" si="86"/>
        <v>72.456533641312859</v>
      </c>
      <c r="H34" s="77">
        <f t="shared" si="78"/>
        <v>11.947624813527533</v>
      </c>
      <c r="I34" s="78">
        <f t="shared" si="87"/>
        <v>74.062417880627876</v>
      </c>
      <c r="J34" s="77">
        <f t="shared" si="79"/>
        <v>25.62807479810084</v>
      </c>
      <c r="K34" s="78">
        <f t="shared" si="88"/>
        <v>73.954104768777015</v>
      </c>
      <c r="L34" s="77">
        <f t="shared" si="80"/>
        <v>24.543154060019155</v>
      </c>
      <c r="M34" s="78">
        <f t="shared" si="89"/>
        <v>73</v>
      </c>
      <c r="N34" s="79">
        <f t="shared" si="81"/>
        <v>16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zoomScale="70" zoomScaleNormal="70" workbookViewId="0">
      <selection activeCell="R8" sqref="R8"/>
    </sheetView>
  </sheetViews>
  <sheetFormatPr defaultColWidth="9" defaultRowHeight="15" x14ac:dyDescent="0.25"/>
  <cols>
    <col min="1" max="1" width="7.85546875" customWidth="1"/>
    <col min="3" max="3" width="14.5703125" bestFit="1" customWidth="1"/>
    <col min="4" max="4" width="14.28515625" customWidth="1"/>
    <col min="5" max="5" width="6" customWidth="1"/>
    <col min="6" max="6" width="8.85546875" customWidth="1"/>
  </cols>
  <sheetData>
    <row r="1" spans="1:7" ht="15.75" thickBot="1" x14ac:dyDescent="0.3">
      <c r="A1" s="7" t="s">
        <v>7</v>
      </c>
    </row>
    <row r="2" spans="1:7" ht="15.75" thickBot="1" x14ac:dyDescent="0.3">
      <c r="B2" s="5" t="s">
        <v>0</v>
      </c>
      <c r="C2" s="5" t="s">
        <v>8</v>
      </c>
      <c r="D2" s="6" t="s">
        <v>6</v>
      </c>
      <c r="F2" s="15" t="s">
        <v>13</v>
      </c>
      <c r="G2" s="84" t="e">
        <f>AVERAGE(D8:D31)</f>
        <v>#DIV/0!</v>
      </c>
    </row>
    <row r="3" spans="1:7" ht="15.75" thickBot="1" x14ac:dyDescent="0.3">
      <c r="A3" s="5" t="s">
        <v>20</v>
      </c>
      <c r="B3" s="6" t="s">
        <v>2</v>
      </c>
      <c r="C3" s="6" t="s">
        <v>3</v>
      </c>
      <c r="F3" s="15" t="s">
        <v>17</v>
      </c>
      <c r="G3" s="84" t="e">
        <f>SQRT(G2)</f>
        <v>#DIV/0!</v>
      </c>
    </row>
    <row r="4" spans="1:7" ht="15.75" thickBot="1" x14ac:dyDescent="0.3">
      <c r="A4" s="3">
        <v>21</v>
      </c>
      <c r="B4" s="4">
        <f>VLOOKUP($A4,TS_Data!$A:$B,2,FALSE)</f>
        <v>46</v>
      </c>
      <c r="C4" s="8">
        <f>B4</f>
        <v>46</v>
      </c>
      <c r="F4" s="14" t="s">
        <v>10</v>
      </c>
      <c r="G4" s="13"/>
    </row>
    <row r="5" spans="1:7" x14ac:dyDescent="0.25">
      <c r="A5" s="3">
        <v>22</v>
      </c>
      <c r="B5" s="4">
        <f>VLOOKUP($A5,TS_Data!$A:$B,2,FALSE)</f>
        <v>54</v>
      </c>
      <c r="C5" s="2"/>
      <c r="F5" s="13" t="s">
        <v>9</v>
      </c>
      <c r="G5" s="83"/>
    </row>
    <row r="6" spans="1:7" x14ac:dyDescent="0.25">
      <c r="A6" s="3">
        <v>23</v>
      </c>
      <c r="B6" s="4">
        <f>VLOOKUP($A6,TS_Data!$A:$B,2,FALSE)</f>
        <v>61</v>
      </c>
      <c r="C6" s="2"/>
      <c r="D6" s="20"/>
    </row>
    <row r="7" spans="1:7" x14ac:dyDescent="0.25">
      <c r="A7" s="3">
        <v>24</v>
      </c>
      <c r="B7" s="4">
        <f>VLOOKUP($A7,TS_Data!$A:$B,2,FALSE)</f>
        <v>52</v>
      </c>
      <c r="C7" s="2"/>
      <c r="D7" s="20"/>
    </row>
    <row r="8" spans="1:7" x14ac:dyDescent="0.25">
      <c r="A8" s="3">
        <v>25</v>
      </c>
      <c r="B8" s="4">
        <f>VLOOKUP($A8,TS_Data!$A:$B,2,FALSE)</f>
        <v>51</v>
      </c>
      <c r="C8" s="2"/>
      <c r="D8" s="12"/>
    </row>
    <row r="9" spans="1:7" x14ac:dyDescent="0.25">
      <c r="A9" s="3">
        <v>26</v>
      </c>
      <c r="B9" s="4">
        <f>VLOOKUP($A9,TS_Data!$A:$B,2,FALSE)</f>
        <v>58</v>
      </c>
      <c r="C9" s="2"/>
      <c r="D9" s="12"/>
    </row>
    <row r="10" spans="1:7" x14ac:dyDescent="0.25">
      <c r="A10" s="3">
        <v>27</v>
      </c>
      <c r="B10" s="4">
        <f>VLOOKUP($A10,TS_Data!$A:$B,2,FALSE)</f>
        <v>52</v>
      </c>
      <c r="C10" s="2"/>
      <c r="D10" s="12"/>
    </row>
    <row r="11" spans="1:7" x14ac:dyDescent="0.25">
      <c r="A11" s="3">
        <v>28</v>
      </c>
      <c r="B11" s="4">
        <f>VLOOKUP($A11,TS_Data!$A:$B,2,FALSE)</f>
        <v>62</v>
      </c>
      <c r="C11" s="2"/>
      <c r="D11" s="12"/>
    </row>
    <row r="12" spans="1:7" x14ac:dyDescent="0.25">
      <c r="A12" s="3">
        <v>29</v>
      </c>
      <c r="B12" s="4">
        <f>VLOOKUP($A12,TS_Data!$A:$B,2,FALSE)</f>
        <v>63</v>
      </c>
      <c r="C12" s="2"/>
      <c r="D12" s="12"/>
    </row>
    <row r="13" spans="1:7" x14ac:dyDescent="0.25">
      <c r="A13" s="3">
        <v>30</v>
      </c>
      <c r="B13" s="4">
        <f>VLOOKUP($A13,TS_Data!$A:$B,2,FALSE)</f>
        <v>59</v>
      </c>
      <c r="C13" s="2"/>
      <c r="D13" s="12"/>
    </row>
    <row r="14" spans="1:7" x14ac:dyDescent="0.25">
      <c r="A14" s="3">
        <v>31</v>
      </c>
      <c r="B14" s="4">
        <f>VLOOKUP($A14,TS_Data!$A:$B,2,FALSE)</f>
        <v>55</v>
      </c>
      <c r="C14" s="2"/>
      <c r="D14" s="12"/>
    </row>
    <row r="15" spans="1:7" x14ac:dyDescent="0.25">
      <c r="A15" s="3">
        <v>32</v>
      </c>
      <c r="B15" s="4">
        <f>VLOOKUP($A15,TS_Data!$A:$B,2,FALSE)</f>
        <v>53</v>
      </c>
      <c r="C15" s="2"/>
      <c r="D15" s="12"/>
    </row>
    <row r="16" spans="1:7" x14ac:dyDescent="0.25">
      <c r="A16" s="3">
        <v>33</v>
      </c>
      <c r="B16" s="4">
        <f>VLOOKUP($A16,TS_Data!$A:$B,2,FALSE)</f>
        <v>48</v>
      </c>
      <c r="C16" s="2"/>
      <c r="D16" s="12"/>
    </row>
    <row r="17" spans="1:4" x14ac:dyDescent="0.25">
      <c r="A17" s="3">
        <v>34</v>
      </c>
      <c r="B17" s="4">
        <f>VLOOKUP($A17,TS_Data!$A:$B,2,FALSE)</f>
        <v>60</v>
      </c>
      <c r="C17" s="2"/>
      <c r="D17" s="12"/>
    </row>
    <row r="18" spans="1:4" x14ac:dyDescent="0.25">
      <c r="A18" s="3">
        <v>35</v>
      </c>
      <c r="B18" s="4">
        <f>VLOOKUP($A18,TS_Data!$A:$B,2,FALSE)</f>
        <v>65</v>
      </c>
      <c r="C18" s="2"/>
      <c r="D18" s="12"/>
    </row>
    <row r="19" spans="1:4" x14ac:dyDescent="0.25">
      <c r="A19" s="3">
        <v>36</v>
      </c>
      <c r="B19" s="4">
        <f>VLOOKUP($A19,TS_Data!$A:$B,2,FALSE)</f>
        <v>49</v>
      </c>
      <c r="C19" s="2"/>
      <c r="D19" s="12"/>
    </row>
    <row r="20" spans="1:4" x14ac:dyDescent="0.25">
      <c r="A20" s="3">
        <v>37</v>
      </c>
      <c r="B20" s="4">
        <f>VLOOKUP($A20,TS_Data!$A:$B,2,FALSE)</f>
        <v>50</v>
      </c>
      <c r="C20" s="2"/>
      <c r="D20" s="12"/>
    </row>
    <row r="21" spans="1:4" x14ac:dyDescent="0.25">
      <c r="A21" s="3">
        <v>38</v>
      </c>
      <c r="B21" s="4">
        <f>VLOOKUP($A21,TS_Data!$A:$B,2,FALSE)</f>
        <v>51</v>
      </c>
      <c r="C21" s="2"/>
      <c r="D21" s="12"/>
    </row>
    <row r="22" spans="1:4" x14ac:dyDescent="0.25">
      <c r="A22" s="3">
        <v>39</v>
      </c>
      <c r="B22" s="4">
        <f>VLOOKUP($A22,TS_Data!$A:$B,2,FALSE)</f>
        <v>60</v>
      </c>
      <c r="C22" s="2"/>
      <c r="D22" s="12"/>
    </row>
    <row r="23" spans="1:4" x14ac:dyDescent="0.25">
      <c r="A23" s="3">
        <v>40</v>
      </c>
      <c r="B23" s="4">
        <f>VLOOKUP($A23,TS_Data!$A:$B,2,FALSE)</f>
        <v>66</v>
      </c>
      <c r="C23" s="2"/>
      <c r="D23" s="12"/>
    </row>
    <row r="24" spans="1:4" x14ac:dyDescent="0.25">
      <c r="A24" s="3">
        <v>41</v>
      </c>
      <c r="B24" s="4">
        <f>VLOOKUP($A24,TS_Data!$A:$B,2,FALSE)</f>
        <v>65</v>
      </c>
      <c r="C24" s="2"/>
      <c r="D24" s="12"/>
    </row>
    <row r="25" spans="1:4" x14ac:dyDescent="0.25">
      <c r="A25" s="3">
        <v>42</v>
      </c>
      <c r="B25" s="4">
        <f>VLOOKUP($A25,TS_Data!$A:$B,2,FALSE)</f>
        <v>52</v>
      </c>
      <c r="C25" s="2"/>
      <c r="D25" s="12"/>
    </row>
    <row r="26" spans="1:4" x14ac:dyDescent="0.25">
      <c r="A26" s="3">
        <v>43</v>
      </c>
      <c r="B26" s="4">
        <f>VLOOKUP($A26,TS_Data!$A:$B,2,FALSE)</f>
        <v>58</v>
      </c>
      <c r="C26" s="2"/>
      <c r="D26" s="12"/>
    </row>
    <row r="27" spans="1:4" x14ac:dyDescent="0.25">
      <c r="A27" s="3">
        <v>44</v>
      </c>
      <c r="B27" s="4">
        <f>VLOOKUP($A27,TS_Data!$A:$B,2,FALSE)</f>
        <v>71</v>
      </c>
      <c r="C27" s="2"/>
      <c r="D27" s="12"/>
    </row>
    <row r="28" spans="1:4" x14ac:dyDescent="0.25">
      <c r="A28" s="3">
        <v>45</v>
      </c>
      <c r="B28" s="4">
        <f>VLOOKUP($A28,TS_Data!$A:$B,2,FALSE)</f>
        <v>74</v>
      </c>
      <c r="C28" s="2"/>
      <c r="D28" s="12"/>
    </row>
    <row r="29" spans="1:4" x14ac:dyDescent="0.25">
      <c r="A29" s="3">
        <v>46</v>
      </c>
      <c r="B29" s="4">
        <f>VLOOKUP($A29,TS_Data!$A:$B,2,FALSE)</f>
        <v>79</v>
      </c>
      <c r="C29" s="2"/>
      <c r="D29" s="12"/>
    </row>
    <row r="30" spans="1:4" x14ac:dyDescent="0.25">
      <c r="A30" s="3">
        <v>47</v>
      </c>
      <c r="B30" s="4">
        <f>VLOOKUP($A30,TS_Data!$A:$B,2,FALSE)</f>
        <v>73</v>
      </c>
      <c r="C30" s="2"/>
      <c r="D30" s="12"/>
    </row>
    <row r="31" spans="1:4" x14ac:dyDescent="0.25">
      <c r="A31" s="3">
        <v>48</v>
      </c>
      <c r="B31" s="4">
        <f>VLOOKUP($A31,TS_Data!$A:$B,2,FALSE)</f>
        <v>69</v>
      </c>
      <c r="C31" s="2"/>
      <c r="D31" s="12"/>
    </row>
    <row r="32" spans="1:4" x14ac:dyDescent="0.25">
      <c r="A32" s="3">
        <v>49</v>
      </c>
      <c r="C32" s="2"/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shapeId="3073" r:id="rId4">
          <objectPr defaultSize="0" autoPict="0" r:id="rId5">
            <anchor moveWithCells="1">
              <from>
                <xdr:col>7</xdr:col>
                <xdr:colOff>533400</xdr:colOff>
                <xdr:row>1</xdr:row>
                <xdr:rowOff>95250</xdr:rowOff>
              </from>
              <to>
                <xdr:col>13</xdr:col>
                <xdr:colOff>333375</xdr:colOff>
                <xdr:row>3</xdr:row>
                <xdr:rowOff>57150</xdr:rowOff>
              </to>
            </anchor>
          </objectPr>
        </oleObject>
      </mc:Choice>
      <mc:Fallback>
        <oleObject shapeId="3073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zoomScale="80" zoomScaleNormal="80" workbookViewId="0">
      <selection activeCell="I2" sqref="I2"/>
    </sheetView>
  </sheetViews>
  <sheetFormatPr defaultColWidth="9" defaultRowHeight="15" x14ac:dyDescent="0.25"/>
  <cols>
    <col min="1" max="1" width="7.85546875" customWidth="1"/>
    <col min="3" max="3" width="8.7109375" customWidth="1"/>
    <col min="4" max="4" width="10.140625" customWidth="1"/>
    <col min="5" max="5" width="12.140625" bestFit="1" customWidth="1"/>
    <col min="6" max="6" width="14.28515625" customWidth="1"/>
    <col min="9" max="9" width="10.28515625" customWidth="1"/>
  </cols>
  <sheetData>
    <row r="1" spans="1:9" ht="15.75" thickBot="1" x14ac:dyDescent="0.3">
      <c r="A1" s="7" t="s">
        <v>18</v>
      </c>
    </row>
    <row r="2" spans="1:9" ht="15.75" thickBot="1" x14ac:dyDescent="0.3">
      <c r="B2" s="5" t="s">
        <v>0</v>
      </c>
      <c r="C2" s="6" t="s">
        <v>11</v>
      </c>
      <c r="H2" s="15" t="s">
        <v>13</v>
      </c>
      <c r="I2" s="84" t="e">
        <f>AVERAGE(F8:F31)</f>
        <v>#DIV/0!</v>
      </c>
    </row>
    <row r="3" spans="1:9" ht="15.75" thickBot="1" x14ac:dyDescent="0.3">
      <c r="A3" s="5" t="s">
        <v>20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H3" s="15" t="s">
        <v>17</v>
      </c>
      <c r="I3" s="84" t="e">
        <f>SQRT(I2)</f>
        <v>#DIV/0!</v>
      </c>
    </row>
    <row r="4" spans="1:9" ht="15.75" thickBot="1" x14ac:dyDescent="0.3">
      <c r="A4" s="3">
        <v>21</v>
      </c>
      <c r="B4" s="4">
        <f>VLOOKUP($A4,TS_Data!$A:$B,2,FALSE)</f>
        <v>46</v>
      </c>
      <c r="C4" s="31"/>
      <c r="D4" s="10">
        <f>B4</f>
        <v>46</v>
      </c>
      <c r="E4" s="11">
        <v>0</v>
      </c>
      <c r="F4" s="6"/>
      <c r="H4" s="14" t="s">
        <v>10</v>
      </c>
      <c r="I4" s="13"/>
    </row>
    <row r="5" spans="1:9" x14ac:dyDescent="0.25">
      <c r="A5" s="3">
        <v>22</v>
      </c>
      <c r="B5" s="4">
        <f>VLOOKUP($A5,TS_Data!$A:$B,2,FALSE)</f>
        <v>54</v>
      </c>
      <c r="C5" s="31"/>
      <c r="D5" s="9"/>
      <c r="E5" s="9"/>
      <c r="F5" s="6"/>
      <c r="H5" s="13" t="s">
        <v>9</v>
      </c>
      <c r="I5" s="83"/>
    </row>
    <row r="6" spans="1:9" x14ac:dyDescent="0.25">
      <c r="A6" s="3">
        <v>23</v>
      </c>
      <c r="B6" s="4">
        <f>VLOOKUP($A6,TS_Data!$A:$B,2,FALSE)</f>
        <v>61</v>
      </c>
      <c r="C6" s="31"/>
      <c r="D6" s="9"/>
      <c r="E6" s="9"/>
      <c r="F6" s="20"/>
      <c r="H6" s="13" t="s">
        <v>12</v>
      </c>
      <c r="I6" s="83"/>
    </row>
    <row r="7" spans="1:9" x14ac:dyDescent="0.25">
      <c r="A7" s="3">
        <v>24</v>
      </c>
      <c r="B7" s="4">
        <f>VLOOKUP($A7,TS_Data!$A:$B,2,FALSE)</f>
        <v>52</v>
      </c>
      <c r="C7" s="31"/>
      <c r="D7" s="9"/>
      <c r="E7" s="9"/>
      <c r="F7" s="20"/>
    </row>
    <row r="8" spans="1:9" x14ac:dyDescent="0.25">
      <c r="A8" s="3">
        <v>25</v>
      </c>
      <c r="B8" s="4">
        <f>VLOOKUP($A8,TS_Data!$A:$B,2,FALSE)</f>
        <v>51</v>
      </c>
      <c r="C8" s="2"/>
      <c r="D8" s="9"/>
      <c r="E8" s="9"/>
      <c r="F8" s="12"/>
    </row>
    <row r="9" spans="1:9" x14ac:dyDescent="0.25">
      <c r="A9" s="3">
        <v>26</v>
      </c>
      <c r="B9" s="4">
        <f>VLOOKUP($A9,TS_Data!$A:$B,2,FALSE)</f>
        <v>58</v>
      </c>
      <c r="C9" s="2"/>
      <c r="D9" s="9"/>
      <c r="E9" s="9"/>
      <c r="F9" s="12"/>
    </row>
    <row r="10" spans="1:9" x14ac:dyDescent="0.25">
      <c r="A10" s="3">
        <v>27</v>
      </c>
      <c r="B10" s="4">
        <f>VLOOKUP($A10,TS_Data!$A:$B,2,FALSE)</f>
        <v>52</v>
      </c>
      <c r="C10" s="2"/>
      <c r="D10" s="9"/>
      <c r="E10" s="9"/>
      <c r="F10" s="12"/>
    </row>
    <row r="11" spans="1:9" x14ac:dyDescent="0.25">
      <c r="A11" s="3">
        <v>28</v>
      </c>
      <c r="B11" s="4">
        <f>VLOOKUP($A11,TS_Data!$A:$B,2,FALSE)</f>
        <v>62</v>
      </c>
      <c r="C11" s="2"/>
      <c r="D11" s="9"/>
      <c r="E11" s="9"/>
      <c r="F11" s="12"/>
    </row>
    <row r="12" spans="1:9" x14ac:dyDescent="0.25">
      <c r="A12" s="3">
        <v>29</v>
      </c>
      <c r="B12" s="4">
        <f>VLOOKUP($A12,TS_Data!$A:$B,2,FALSE)</f>
        <v>63</v>
      </c>
      <c r="C12" s="2"/>
      <c r="D12" s="9"/>
      <c r="E12" s="9"/>
      <c r="F12" s="12"/>
    </row>
    <row r="13" spans="1:9" x14ac:dyDescent="0.25">
      <c r="A13" s="3">
        <v>30</v>
      </c>
      <c r="B13" s="4">
        <f>VLOOKUP($A13,TS_Data!$A:$B,2,FALSE)</f>
        <v>59</v>
      </c>
      <c r="C13" s="2"/>
      <c r="D13" s="9"/>
      <c r="E13" s="9"/>
      <c r="F13" s="12"/>
    </row>
    <row r="14" spans="1:9" x14ac:dyDescent="0.25">
      <c r="A14" s="3">
        <v>31</v>
      </c>
      <c r="B14" s="4">
        <f>VLOOKUP($A14,TS_Data!$A:$B,2,FALSE)</f>
        <v>55</v>
      </c>
      <c r="C14" s="2"/>
      <c r="D14" s="9"/>
      <c r="E14" s="9"/>
      <c r="F14" s="12"/>
    </row>
    <row r="15" spans="1:9" x14ac:dyDescent="0.25">
      <c r="A15" s="3">
        <v>32</v>
      </c>
      <c r="B15" s="4">
        <f>VLOOKUP($A15,TS_Data!$A:$B,2,FALSE)</f>
        <v>53</v>
      </c>
      <c r="C15" s="2"/>
      <c r="D15" s="9"/>
      <c r="E15" s="9"/>
      <c r="F15" s="12"/>
    </row>
    <row r="16" spans="1:9" x14ac:dyDescent="0.25">
      <c r="A16" s="3">
        <v>33</v>
      </c>
      <c r="B16" s="4">
        <f>VLOOKUP($A16,TS_Data!$A:$B,2,FALSE)</f>
        <v>48</v>
      </c>
      <c r="C16" s="2"/>
      <c r="D16" s="9"/>
      <c r="E16" s="9"/>
      <c r="F16" s="12"/>
    </row>
    <row r="17" spans="1:6" x14ac:dyDescent="0.25">
      <c r="A17" s="3">
        <v>34</v>
      </c>
      <c r="B17" s="4">
        <f>VLOOKUP($A17,TS_Data!$A:$B,2,FALSE)</f>
        <v>60</v>
      </c>
      <c r="C17" s="2"/>
      <c r="D17" s="9"/>
      <c r="E17" s="9"/>
      <c r="F17" s="12"/>
    </row>
    <row r="18" spans="1:6" x14ac:dyDescent="0.25">
      <c r="A18" s="3">
        <v>35</v>
      </c>
      <c r="B18" s="4">
        <f>VLOOKUP($A18,TS_Data!$A:$B,2,FALSE)</f>
        <v>65</v>
      </c>
      <c r="C18" s="2"/>
      <c r="D18" s="9"/>
      <c r="E18" s="9"/>
      <c r="F18" s="12"/>
    </row>
    <row r="19" spans="1:6" x14ac:dyDescent="0.25">
      <c r="A19" s="3">
        <v>36</v>
      </c>
      <c r="B19" s="4">
        <f>VLOOKUP($A19,TS_Data!$A:$B,2,FALSE)</f>
        <v>49</v>
      </c>
      <c r="C19" s="2"/>
      <c r="D19" s="9"/>
      <c r="E19" s="9"/>
      <c r="F19" s="12"/>
    </row>
    <row r="20" spans="1:6" x14ac:dyDescent="0.25">
      <c r="A20" s="3">
        <v>37</v>
      </c>
      <c r="B20" s="4">
        <f>VLOOKUP($A20,TS_Data!$A:$B,2,FALSE)</f>
        <v>50</v>
      </c>
      <c r="C20" s="2"/>
      <c r="D20" s="9"/>
      <c r="E20" s="9"/>
      <c r="F20" s="12"/>
    </row>
    <row r="21" spans="1:6" x14ac:dyDescent="0.25">
      <c r="A21" s="3">
        <v>38</v>
      </c>
      <c r="B21" s="4">
        <f>VLOOKUP($A21,TS_Data!$A:$B,2,FALSE)</f>
        <v>51</v>
      </c>
      <c r="C21" s="2"/>
      <c r="D21" s="9"/>
      <c r="E21" s="9"/>
      <c r="F21" s="12"/>
    </row>
    <row r="22" spans="1:6" x14ac:dyDescent="0.25">
      <c r="A22" s="3">
        <v>39</v>
      </c>
      <c r="B22" s="4">
        <f>VLOOKUP($A22,TS_Data!$A:$B,2,FALSE)</f>
        <v>60</v>
      </c>
      <c r="C22" s="2"/>
      <c r="D22" s="9"/>
      <c r="E22" s="9"/>
      <c r="F22" s="12"/>
    </row>
    <row r="23" spans="1:6" x14ac:dyDescent="0.25">
      <c r="A23" s="3">
        <v>40</v>
      </c>
      <c r="B23" s="4">
        <f>VLOOKUP($A23,TS_Data!$A:$B,2,FALSE)</f>
        <v>66</v>
      </c>
      <c r="C23" s="2"/>
      <c r="D23" s="9"/>
      <c r="E23" s="9"/>
      <c r="F23" s="12"/>
    </row>
    <row r="24" spans="1:6" x14ac:dyDescent="0.25">
      <c r="A24" s="3">
        <v>41</v>
      </c>
      <c r="B24" s="4">
        <f>VLOOKUP($A24,TS_Data!$A:$B,2,FALSE)</f>
        <v>65</v>
      </c>
      <c r="C24" s="2"/>
      <c r="D24" s="9"/>
      <c r="E24" s="9"/>
      <c r="F24" s="12"/>
    </row>
    <row r="25" spans="1:6" x14ac:dyDescent="0.25">
      <c r="A25" s="3">
        <v>42</v>
      </c>
      <c r="B25" s="4">
        <f>VLOOKUP($A25,TS_Data!$A:$B,2,FALSE)</f>
        <v>52</v>
      </c>
      <c r="C25" s="2"/>
      <c r="D25" s="9"/>
      <c r="E25" s="9"/>
      <c r="F25" s="12"/>
    </row>
    <row r="26" spans="1:6" x14ac:dyDescent="0.25">
      <c r="A26" s="3">
        <v>43</v>
      </c>
      <c r="B26" s="4">
        <f>VLOOKUP($A26,TS_Data!$A:$B,2,FALSE)</f>
        <v>58</v>
      </c>
      <c r="C26" s="2"/>
      <c r="D26" s="9"/>
      <c r="E26" s="9"/>
      <c r="F26" s="12"/>
    </row>
    <row r="27" spans="1:6" x14ac:dyDescent="0.25">
      <c r="A27" s="3">
        <v>44</v>
      </c>
      <c r="B27" s="4">
        <f>VLOOKUP($A27,TS_Data!$A:$B,2,FALSE)</f>
        <v>71</v>
      </c>
      <c r="C27" s="2"/>
      <c r="D27" s="9"/>
      <c r="E27" s="9"/>
      <c r="F27" s="12"/>
    </row>
    <row r="28" spans="1:6" x14ac:dyDescent="0.25">
      <c r="A28" s="3">
        <v>45</v>
      </c>
      <c r="B28" s="4">
        <f>VLOOKUP($A28,TS_Data!$A:$B,2,FALSE)</f>
        <v>74</v>
      </c>
      <c r="C28" s="2"/>
      <c r="D28" s="9"/>
      <c r="E28" s="9"/>
      <c r="F28" s="12"/>
    </row>
    <row r="29" spans="1:6" x14ac:dyDescent="0.25">
      <c r="A29" s="3">
        <v>46</v>
      </c>
      <c r="B29" s="4">
        <f>VLOOKUP($A29,TS_Data!$A:$B,2,FALSE)</f>
        <v>79</v>
      </c>
      <c r="C29" s="2"/>
      <c r="D29" s="9"/>
      <c r="E29" s="9"/>
      <c r="F29" s="12"/>
    </row>
    <row r="30" spans="1:6" x14ac:dyDescent="0.25">
      <c r="A30" s="3">
        <v>47</v>
      </c>
      <c r="B30" s="4">
        <f>VLOOKUP($A30,TS_Data!$A:$B,2,FALSE)</f>
        <v>73</v>
      </c>
      <c r="C30" s="2"/>
      <c r="D30" s="9"/>
      <c r="E30" s="9"/>
      <c r="F30" s="12"/>
    </row>
    <row r="31" spans="1:6" x14ac:dyDescent="0.25">
      <c r="A31" s="3">
        <v>48</v>
      </c>
      <c r="B31" s="4">
        <f>VLOOKUP($A31,TS_Data!$A:$B,2,FALSE)</f>
        <v>69</v>
      </c>
      <c r="C31" s="2"/>
      <c r="D31" s="9"/>
      <c r="E31" s="9"/>
      <c r="F31" s="12"/>
    </row>
    <row r="32" spans="1:6" x14ac:dyDescent="0.25">
      <c r="A32" s="3">
        <v>49</v>
      </c>
      <c r="C32" s="2"/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shapeId="4097" r:id="rId4">
          <objectPr defaultSize="0" autoPict="0" r:id="rId5">
            <anchor moveWithCells="1">
              <from>
                <xdr:col>9</xdr:col>
                <xdr:colOff>333375</xdr:colOff>
                <xdr:row>0</xdr:row>
                <xdr:rowOff>57150</xdr:rowOff>
              </from>
              <to>
                <xdr:col>13</xdr:col>
                <xdr:colOff>400050</xdr:colOff>
                <xdr:row>5</xdr:row>
                <xdr:rowOff>85725</xdr:rowOff>
              </to>
            </anchor>
          </objectPr>
        </oleObject>
      </mc:Choice>
      <mc:Fallback>
        <oleObject shapeId="4097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AA00-6539-4DA0-8CC9-74A7178ACB0F}">
  <dimension ref="A1:J43"/>
  <sheetViews>
    <sheetView zoomScale="90" zoomScaleNormal="90" workbookViewId="0">
      <selection activeCell="J2" sqref="J2"/>
    </sheetView>
  </sheetViews>
  <sheetFormatPr defaultColWidth="9" defaultRowHeight="15" x14ac:dyDescent="0.25"/>
  <cols>
    <col min="1" max="1" width="7.85546875" customWidth="1"/>
    <col min="3" max="3" width="8.7109375" customWidth="1"/>
    <col min="4" max="4" width="10.140625" customWidth="1"/>
    <col min="5" max="5" width="12.140625" bestFit="1" customWidth="1"/>
    <col min="6" max="6" width="11" style="22" customWidth="1"/>
    <col min="7" max="7" width="14.28515625" customWidth="1"/>
    <col min="10" max="10" width="9.28515625" bestFit="1" customWidth="1"/>
  </cols>
  <sheetData>
    <row r="1" spans="1:10" ht="15.75" thickBot="1" x14ac:dyDescent="0.3">
      <c r="A1" s="7" t="s">
        <v>21</v>
      </c>
    </row>
    <row r="2" spans="1:10" ht="15.75" thickBot="1" x14ac:dyDescent="0.3">
      <c r="B2" s="5" t="s">
        <v>0</v>
      </c>
      <c r="C2" s="16" t="s">
        <v>16</v>
      </c>
      <c r="I2" s="15" t="s">
        <v>13</v>
      </c>
      <c r="J2" s="84" t="e">
        <f>AVERAGE(G19:G42)</f>
        <v>#DIV/0!</v>
      </c>
    </row>
    <row r="3" spans="1:10" ht="15.75" thickBot="1" x14ac:dyDescent="0.3">
      <c r="A3" s="5" t="s">
        <v>20</v>
      </c>
      <c r="B3" s="6" t="s">
        <v>2</v>
      </c>
      <c r="C3" s="6" t="s">
        <v>3</v>
      </c>
      <c r="D3" s="6" t="s">
        <v>4</v>
      </c>
      <c r="E3" s="6" t="s">
        <v>5</v>
      </c>
      <c r="F3" s="23" t="s">
        <v>15</v>
      </c>
      <c r="G3" s="6" t="s">
        <v>6</v>
      </c>
      <c r="I3" s="15" t="s">
        <v>17</v>
      </c>
      <c r="J3" s="84" t="e">
        <f>SQRT(J2)</f>
        <v>#DIV/0!</v>
      </c>
    </row>
    <row r="4" spans="1:10" x14ac:dyDescent="0.25">
      <c r="A4" s="5"/>
      <c r="B4" s="6"/>
      <c r="C4" s="6"/>
      <c r="D4" s="6"/>
      <c r="E4" s="6"/>
      <c r="F4" s="24">
        <v>1</v>
      </c>
      <c r="G4" s="6"/>
      <c r="I4" s="14" t="s">
        <v>10</v>
      </c>
      <c r="J4" s="13"/>
    </row>
    <row r="5" spans="1:10" x14ac:dyDescent="0.25">
      <c r="A5" s="5"/>
      <c r="B5" s="6"/>
      <c r="C5" s="6"/>
      <c r="D5" s="6"/>
      <c r="E5" s="6"/>
      <c r="F5" s="24">
        <v>1</v>
      </c>
      <c r="G5" s="6"/>
      <c r="I5" s="13" t="s">
        <v>9</v>
      </c>
      <c r="J5" s="83"/>
    </row>
    <row r="6" spans="1:10" x14ac:dyDescent="0.25">
      <c r="A6" s="5"/>
      <c r="B6" s="6"/>
      <c r="C6" s="6"/>
      <c r="D6" s="6"/>
      <c r="E6" s="6"/>
      <c r="F6" s="24">
        <v>1</v>
      </c>
      <c r="G6" s="6"/>
      <c r="I6" s="13" t="s">
        <v>12</v>
      </c>
      <c r="J6" s="83"/>
    </row>
    <row r="7" spans="1:10" x14ac:dyDescent="0.25">
      <c r="A7" s="5"/>
      <c r="B7" s="6"/>
      <c r="C7" s="6"/>
      <c r="D7" s="6"/>
      <c r="E7" s="6"/>
      <c r="F7" s="24">
        <v>1</v>
      </c>
      <c r="G7" s="6"/>
      <c r="I7" s="13" t="s">
        <v>14</v>
      </c>
      <c r="J7" s="83"/>
    </row>
    <row r="8" spans="1:10" x14ac:dyDescent="0.25">
      <c r="A8" s="5"/>
      <c r="B8" s="6"/>
      <c r="C8" s="6"/>
      <c r="D8" s="6"/>
      <c r="E8" s="6"/>
      <c r="F8" s="24">
        <v>1</v>
      </c>
      <c r="G8" s="6"/>
      <c r="H8" s="21"/>
      <c r="I8" s="81"/>
      <c r="J8" s="82"/>
    </row>
    <row r="9" spans="1:10" x14ac:dyDescent="0.25">
      <c r="A9" s="5"/>
      <c r="B9" s="6"/>
      <c r="C9" s="6"/>
      <c r="D9" s="6"/>
      <c r="E9" s="6"/>
      <c r="F9" s="24">
        <v>1</v>
      </c>
      <c r="G9" s="6"/>
      <c r="H9" s="21"/>
      <c r="I9" s="81"/>
      <c r="J9" s="82"/>
    </row>
    <row r="10" spans="1:10" x14ac:dyDescent="0.25">
      <c r="A10" s="5"/>
      <c r="B10" s="6"/>
      <c r="C10" s="6"/>
      <c r="D10" s="6"/>
      <c r="E10" s="6"/>
      <c r="F10" s="24">
        <v>1</v>
      </c>
      <c r="G10" s="6"/>
    </row>
    <row r="11" spans="1:10" x14ac:dyDescent="0.25">
      <c r="A11" s="21"/>
      <c r="C11" s="31"/>
      <c r="D11" s="18"/>
      <c r="E11" s="18"/>
      <c r="F11" s="24">
        <v>1</v>
      </c>
      <c r="G11" s="20"/>
    </row>
    <row r="12" spans="1:10" x14ac:dyDescent="0.25">
      <c r="A12" s="21"/>
      <c r="C12" s="31"/>
      <c r="D12" s="19"/>
      <c r="E12" s="19"/>
      <c r="F12" s="24">
        <v>1</v>
      </c>
      <c r="G12" s="20"/>
    </row>
    <row r="13" spans="1:10" x14ac:dyDescent="0.25">
      <c r="A13" s="21"/>
      <c r="C13" s="31"/>
      <c r="D13" s="19"/>
      <c r="E13" s="19"/>
      <c r="F13" s="24">
        <v>1</v>
      </c>
      <c r="G13" s="20"/>
    </row>
    <row r="14" spans="1:10" x14ac:dyDescent="0.25">
      <c r="A14" s="21"/>
      <c r="C14" s="31"/>
      <c r="D14" s="19"/>
      <c r="E14" s="19"/>
      <c r="F14" s="24">
        <v>1</v>
      </c>
      <c r="G14" s="20"/>
    </row>
    <row r="15" spans="1:10" x14ac:dyDescent="0.25">
      <c r="A15" s="3">
        <v>21</v>
      </c>
      <c r="B15" s="4">
        <f>VLOOKUP($A15,TS_Data!$A:$B,2,FALSE)</f>
        <v>46</v>
      </c>
      <c r="C15" s="31"/>
      <c r="D15" s="32">
        <f>B15</f>
        <v>46</v>
      </c>
      <c r="E15" s="33">
        <v>0</v>
      </c>
      <c r="F15" s="24">
        <v>1</v>
      </c>
      <c r="G15" s="20"/>
    </row>
    <row r="16" spans="1:10" x14ac:dyDescent="0.25">
      <c r="A16" s="3">
        <v>22</v>
      </c>
      <c r="B16" s="4">
        <f>VLOOKUP($A16,TS_Data!$A:$B,2,FALSE)</f>
        <v>54</v>
      </c>
      <c r="C16" s="31"/>
      <c r="D16" s="9"/>
      <c r="E16" s="9"/>
      <c r="F16" s="25"/>
      <c r="G16" s="20"/>
    </row>
    <row r="17" spans="1:7" x14ac:dyDescent="0.25">
      <c r="A17" s="3">
        <v>23</v>
      </c>
      <c r="B17" s="4">
        <f>VLOOKUP($A17,TS_Data!$A:$B,2,FALSE)</f>
        <v>61</v>
      </c>
      <c r="C17" s="31"/>
      <c r="D17" s="9"/>
      <c r="E17" s="9"/>
      <c r="F17" s="25"/>
      <c r="G17" s="20"/>
    </row>
    <row r="18" spans="1:7" x14ac:dyDescent="0.25">
      <c r="A18" s="3">
        <v>24</v>
      </c>
      <c r="B18" s="4">
        <f>VLOOKUP($A18,TS_Data!$A:$B,2,FALSE)</f>
        <v>52</v>
      </c>
      <c r="C18" s="31"/>
      <c r="D18" s="9"/>
      <c r="E18" s="9"/>
      <c r="F18" s="25"/>
      <c r="G18" s="20"/>
    </row>
    <row r="19" spans="1:7" x14ac:dyDescent="0.25">
      <c r="A19" s="3">
        <v>25</v>
      </c>
      <c r="B19" s="4">
        <f>VLOOKUP($A19,TS_Data!$A:$B,2,FALSE)</f>
        <v>51</v>
      </c>
      <c r="C19" s="2"/>
      <c r="D19" s="9"/>
      <c r="E19" s="9"/>
      <c r="F19" s="25"/>
      <c r="G19" s="12"/>
    </row>
    <row r="20" spans="1:7" x14ac:dyDescent="0.25">
      <c r="A20" s="3">
        <v>26</v>
      </c>
      <c r="B20" s="4">
        <f>VLOOKUP($A20,TS_Data!$A:$B,2,FALSE)</f>
        <v>58</v>
      </c>
      <c r="C20" s="2"/>
      <c r="D20" s="9"/>
      <c r="E20" s="9"/>
      <c r="F20" s="25"/>
      <c r="G20" s="12"/>
    </row>
    <row r="21" spans="1:7" x14ac:dyDescent="0.25">
      <c r="A21" s="3">
        <v>27</v>
      </c>
      <c r="B21" s="4">
        <f>VLOOKUP($A21,TS_Data!$A:$B,2,FALSE)</f>
        <v>52</v>
      </c>
      <c r="C21" s="2"/>
      <c r="D21" s="9"/>
      <c r="E21" s="9"/>
      <c r="F21" s="25"/>
      <c r="G21" s="12"/>
    </row>
    <row r="22" spans="1:7" x14ac:dyDescent="0.25">
      <c r="A22" s="3">
        <v>28</v>
      </c>
      <c r="B22" s="4">
        <f>VLOOKUP($A22,TS_Data!$A:$B,2,FALSE)</f>
        <v>62</v>
      </c>
      <c r="C22" s="2"/>
      <c r="D22" s="9"/>
      <c r="E22" s="9"/>
      <c r="F22" s="25"/>
      <c r="G22" s="12"/>
    </row>
    <row r="23" spans="1:7" x14ac:dyDescent="0.25">
      <c r="A23" s="3">
        <v>29</v>
      </c>
      <c r="B23" s="4">
        <f>VLOOKUP($A23,TS_Data!$A:$B,2,FALSE)</f>
        <v>63</v>
      </c>
      <c r="C23" s="2"/>
      <c r="D23" s="9"/>
      <c r="E23" s="9"/>
      <c r="F23" s="25"/>
      <c r="G23" s="12"/>
    </row>
    <row r="24" spans="1:7" x14ac:dyDescent="0.25">
      <c r="A24" s="3">
        <v>30</v>
      </c>
      <c r="B24" s="4">
        <f>VLOOKUP($A24,TS_Data!$A:$B,2,FALSE)</f>
        <v>59</v>
      </c>
      <c r="C24" s="2"/>
      <c r="D24" s="9"/>
      <c r="E24" s="9"/>
      <c r="F24" s="25"/>
      <c r="G24" s="12"/>
    </row>
    <row r="25" spans="1:7" x14ac:dyDescent="0.25">
      <c r="A25" s="3">
        <v>31</v>
      </c>
      <c r="B25" s="4">
        <f>VLOOKUP($A25,TS_Data!$A:$B,2,FALSE)</f>
        <v>55</v>
      </c>
      <c r="C25" s="2"/>
      <c r="D25" s="9"/>
      <c r="E25" s="9"/>
      <c r="F25" s="25"/>
      <c r="G25" s="12"/>
    </row>
    <row r="26" spans="1:7" x14ac:dyDescent="0.25">
      <c r="A26" s="3">
        <v>32</v>
      </c>
      <c r="B26" s="4">
        <f>VLOOKUP($A26,TS_Data!$A:$B,2,FALSE)</f>
        <v>53</v>
      </c>
      <c r="C26" s="2"/>
      <c r="D26" s="9"/>
      <c r="E26" s="9"/>
      <c r="F26" s="25"/>
      <c r="G26" s="12"/>
    </row>
    <row r="27" spans="1:7" x14ac:dyDescent="0.25">
      <c r="A27" s="3">
        <v>33</v>
      </c>
      <c r="B27" s="4">
        <f>VLOOKUP($A27,TS_Data!$A:$B,2,FALSE)</f>
        <v>48</v>
      </c>
      <c r="C27" s="2"/>
      <c r="D27" s="9"/>
      <c r="E27" s="9"/>
      <c r="F27" s="25"/>
      <c r="G27" s="12"/>
    </row>
    <row r="28" spans="1:7" x14ac:dyDescent="0.25">
      <c r="A28" s="3">
        <v>34</v>
      </c>
      <c r="B28" s="4">
        <f>VLOOKUP($A28,TS_Data!$A:$B,2,FALSE)</f>
        <v>60</v>
      </c>
      <c r="C28" s="2"/>
      <c r="D28" s="9"/>
      <c r="E28" s="9"/>
      <c r="F28" s="25"/>
      <c r="G28" s="12"/>
    </row>
    <row r="29" spans="1:7" x14ac:dyDescent="0.25">
      <c r="A29" s="3">
        <v>35</v>
      </c>
      <c r="B29" s="4">
        <f>VLOOKUP($A29,TS_Data!$A:$B,2,FALSE)</f>
        <v>65</v>
      </c>
      <c r="C29" s="2"/>
      <c r="D29" s="9"/>
      <c r="E29" s="9"/>
      <c r="F29" s="25"/>
      <c r="G29" s="12"/>
    </row>
    <row r="30" spans="1:7" x14ac:dyDescent="0.25">
      <c r="A30" s="3">
        <v>36</v>
      </c>
      <c r="B30" s="4">
        <f>VLOOKUP($A30,TS_Data!$A:$B,2,FALSE)</f>
        <v>49</v>
      </c>
      <c r="C30" s="2"/>
      <c r="D30" s="9"/>
      <c r="E30" s="9"/>
      <c r="F30" s="25"/>
      <c r="G30" s="12"/>
    </row>
    <row r="31" spans="1:7" x14ac:dyDescent="0.25">
      <c r="A31" s="3">
        <v>37</v>
      </c>
      <c r="B31" s="4">
        <f>VLOOKUP($A31,TS_Data!$A:$B,2,FALSE)</f>
        <v>50</v>
      </c>
      <c r="C31" s="2"/>
      <c r="D31" s="9"/>
      <c r="E31" s="9"/>
      <c r="F31" s="25"/>
      <c r="G31" s="12"/>
    </row>
    <row r="32" spans="1:7" x14ac:dyDescent="0.25">
      <c r="A32" s="3">
        <v>38</v>
      </c>
      <c r="B32" s="4">
        <f>VLOOKUP($A32,TS_Data!$A:$B,2,FALSE)</f>
        <v>51</v>
      </c>
      <c r="C32" s="2"/>
      <c r="D32" s="9"/>
      <c r="E32" s="9"/>
      <c r="F32" s="25"/>
      <c r="G32" s="12"/>
    </row>
    <row r="33" spans="1:7" x14ac:dyDescent="0.25">
      <c r="A33" s="3">
        <v>39</v>
      </c>
      <c r="B33" s="4">
        <f>VLOOKUP($A33,TS_Data!$A:$B,2,FALSE)</f>
        <v>60</v>
      </c>
      <c r="C33" s="2"/>
      <c r="D33" s="9"/>
      <c r="E33" s="9"/>
      <c r="F33" s="25"/>
      <c r="G33" s="12"/>
    </row>
    <row r="34" spans="1:7" x14ac:dyDescent="0.25">
      <c r="A34" s="3">
        <v>40</v>
      </c>
      <c r="B34" s="4">
        <f>VLOOKUP($A34,TS_Data!$A:$B,2,FALSE)</f>
        <v>66</v>
      </c>
      <c r="C34" s="2"/>
      <c r="D34" s="9"/>
      <c r="E34" s="9"/>
      <c r="F34" s="25"/>
      <c r="G34" s="12"/>
    </row>
    <row r="35" spans="1:7" x14ac:dyDescent="0.25">
      <c r="A35" s="3">
        <v>41</v>
      </c>
      <c r="B35" s="4">
        <f>VLOOKUP($A35,TS_Data!$A:$B,2,FALSE)</f>
        <v>65</v>
      </c>
      <c r="C35" s="2"/>
      <c r="D35" s="9"/>
      <c r="E35" s="9"/>
      <c r="F35" s="25"/>
      <c r="G35" s="12"/>
    </row>
    <row r="36" spans="1:7" x14ac:dyDescent="0.25">
      <c r="A36" s="3">
        <v>42</v>
      </c>
      <c r="B36" s="4">
        <f>VLOOKUP($A36,TS_Data!$A:$B,2,FALSE)</f>
        <v>52</v>
      </c>
      <c r="C36" s="2"/>
      <c r="D36" s="9"/>
      <c r="E36" s="9"/>
      <c r="F36" s="25"/>
      <c r="G36" s="12"/>
    </row>
    <row r="37" spans="1:7" x14ac:dyDescent="0.25">
      <c r="A37" s="3">
        <v>43</v>
      </c>
      <c r="B37" s="4">
        <f>VLOOKUP($A37,TS_Data!$A:$B,2,FALSE)</f>
        <v>58</v>
      </c>
      <c r="C37" s="2"/>
      <c r="D37" s="9"/>
      <c r="E37" s="9"/>
      <c r="F37" s="25"/>
      <c r="G37" s="12"/>
    </row>
    <row r="38" spans="1:7" x14ac:dyDescent="0.25">
      <c r="A38" s="3">
        <v>44</v>
      </c>
      <c r="B38" s="4">
        <f>VLOOKUP($A38,TS_Data!$A:$B,2,FALSE)</f>
        <v>71</v>
      </c>
      <c r="C38" s="2"/>
      <c r="D38" s="9"/>
      <c r="E38" s="9"/>
      <c r="F38" s="25"/>
      <c r="G38" s="12"/>
    </row>
    <row r="39" spans="1:7" x14ac:dyDescent="0.25">
      <c r="A39" s="3">
        <v>45</v>
      </c>
      <c r="B39" s="4">
        <f>VLOOKUP($A39,TS_Data!$A:$B,2,FALSE)</f>
        <v>74</v>
      </c>
      <c r="C39" s="2"/>
      <c r="D39" s="9"/>
      <c r="E39" s="9"/>
      <c r="F39" s="25"/>
      <c r="G39" s="12"/>
    </row>
    <row r="40" spans="1:7" x14ac:dyDescent="0.25">
      <c r="A40" s="3">
        <v>46</v>
      </c>
      <c r="B40" s="4">
        <f>VLOOKUP($A40,TS_Data!$A:$B,2,FALSE)</f>
        <v>79</v>
      </c>
      <c r="C40" s="2"/>
      <c r="D40" s="9"/>
      <c r="E40" s="9"/>
      <c r="F40" s="25"/>
      <c r="G40" s="12"/>
    </row>
    <row r="41" spans="1:7" x14ac:dyDescent="0.25">
      <c r="A41" s="3">
        <v>47</v>
      </c>
      <c r="B41" s="4">
        <f>VLOOKUP($A41,TS_Data!$A:$B,2,FALSE)</f>
        <v>73</v>
      </c>
      <c r="C41" s="2"/>
      <c r="D41" s="9"/>
      <c r="E41" s="9"/>
      <c r="F41" s="25"/>
      <c r="G41" s="12"/>
    </row>
    <row r="42" spans="1:7" x14ac:dyDescent="0.25">
      <c r="A42" s="3">
        <v>48</v>
      </c>
      <c r="B42" s="4">
        <f>VLOOKUP($A42,TS_Data!$A:$B,2,FALSE)</f>
        <v>69</v>
      </c>
      <c r="C42" s="2"/>
      <c r="D42" s="9"/>
      <c r="E42" s="9"/>
      <c r="F42" s="25"/>
      <c r="G42" s="12"/>
    </row>
    <row r="43" spans="1:7" x14ac:dyDescent="0.25">
      <c r="A43" s="3">
        <v>49</v>
      </c>
      <c r="C43" s="2"/>
      <c r="D43" s="19"/>
      <c r="E43" s="19"/>
      <c r="F43" s="80"/>
      <c r="G43" s="20"/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shapeId="26625" r:id="rId4">
          <objectPr defaultSize="0" autoPict="0" r:id="rId5">
            <anchor moveWithCells="1">
              <from>
                <xdr:col>10</xdr:col>
                <xdr:colOff>276225</xdr:colOff>
                <xdr:row>0</xdr:row>
                <xdr:rowOff>152400</xdr:rowOff>
              </from>
              <to>
                <xdr:col>13</xdr:col>
                <xdr:colOff>628650</xdr:colOff>
                <xdr:row>9</xdr:row>
                <xdr:rowOff>19050</xdr:rowOff>
              </to>
            </anchor>
          </objectPr>
        </oleObject>
      </mc:Choice>
      <mc:Fallback>
        <oleObject shapeId="26625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B38C-957E-4E33-8F60-40EE2B43D258}">
  <dimension ref="A1:J43"/>
  <sheetViews>
    <sheetView zoomScale="90" zoomScaleNormal="90" workbookViewId="0">
      <selection activeCell="J2" sqref="J2"/>
    </sheetView>
  </sheetViews>
  <sheetFormatPr defaultColWidth="9" defaultRowHeight="15" x14ac:dyDescent="0.25"/>
  <cols>
    <col min="1" max="1" width="7.85546875" customWidth="1"/>
    <col min="3" max="3" width="8.7109375" customWidth="1"/>
    <col min="4" max="4" width="10.140625" customWidth="1"/>
    <col min="5" max="5" width="12.140625" bestFit="1" customWidth="1"/>
    <col min="6" max="6" width="11" style="22" customWidth="1"/>
    <col min="7" max="7" width="14.28515625" customWidth="1"/>
    <col min="10" max="10" width="9.28515625" bestFit="1" customWidth="1"/>
  </cols>
  <sheetData>
    <row r="1" spans="1:10" ht="15.75" thickBot="1" x14ac:dyDescent="0.3">
      <c r="A1" s="7" t="s">
        <v>21</v>
      </c>
    </row>
    <row r="2" spans="1:10" ht="15.75" thickBot="1" x14ac:dyDescent="0.3">
      <c r="B2" s="5" t="s">
        <v>0</v>
      </c>
      <c r="C2" s="16" t="s">
        <v>16</v>
      </c>
      <c r="I2" s="15" t="s">
        <v>13</v>
      </c>
      <c r="J2" s="84" t="e">
        <f>AVERAGE(G19:G42)</f>
        <v>#DIV/0!</v>
      </c>
    </row>
    <row r="3" spans="1:10" ht="15.75" thickBot="1" x14ac:dyDescent="0.3">
      <c r="A3" s="5" t="s">
        <v>20</v>
      </c>
      <c r="B3" s="6" t="s">
        <v>2</v>
      </c>
      <c r="C3" s="6" t="s">
        <v>3</v>
      </c>
      <c r="D3" s="6" t="s">
        <v>4</v>
      </c>
      <c r="E3" s="6" t="s">
        <v>5</v>
      </c>
      <c r="F3" s="23" t="s">
        <v>15</v>
      </c>
      <c r="G3" s="6" t="s">
        <v>6</v>
      </c>
      <c r="I3" s="15" t="s">
        <v>17</v>
      </c>
      <c r="J3" s="84" t="e">
        <f>SQRT(J2)</f>
        <v>#DIV/0!</v>
      </c>
    </row>
    <row r="4" spans="1:10" x14ac:dyDescent="0.25">
      <c r="A4" s="5"/>
      <c r="B4" s="6"/>
      <c r="C4" s="6"/>
      <c r="D4" s="6"/>
      <c r="E4" s="6"/>
      <c r="F4" s="24">
        <v>1</v>
      </c>
      <c r="G4" s="6"/>
      <c r="I4" s="14" t="s">
        <v>10</v>
      </c>
      <c r="J4" s="13"/>
    </row>
    <row r="5" spans="1:10" x14ac:dyDescent="0.25">
      <c r="A5" s="5"/>
      <c r="B5" s="6"/>
      <c r="C5" s="6"/>
      <c r="D5" s="6"/>
      <c r="E5" s="6"/>
      <c r="F5" s="24">
        <v>1</v>
      </c>
      <c r="G5" s="6"/>
      <c r="I5" s="13" t="s">
        <v>9</v>
      </c>
      <c r="J5" s="83"/>
    </row>
    <row r="6" spans="1:10" x14ac:dyDescent="0.25">
      <c r="A6" s="5"/>
      <c r="B6" s="6"/>
      <c r="C6" s="6"/>
      <c r="D6" s="6"/>
      <c r="E6" s="6"/>
      <c r="F6" s="24">
        <v>1</v>
      </c>
      <c r="G6" s="6"/>
      <c r="I6" s="13" t="s">
        <v>12</v>
      </c>
      <c r="J6" s="83"/>
    </row>
    <row r="7" spans="1:10" x14ac:dyDescent="0.25">
      <c r="A7" s="5"/>
      <c r="B7" s="6"/>
      <c r="C7" s="6"/>
      <c r="D7" s="6"/>
      <c r="E7" s="6"/>
      <c r="F7" s="24">
        <v>1</v>
      </c>
      <c r="G7" s="6"/>
      <c r="I7" s="13" t="s">
        <v>14</v>
      </c>
      <c r="J7" s="83"/>
    </row>
    <row r="8" spans="1:10" x14ac:dyDescent="0.25">
      <c r="A8" s="5"/>
      <c r="B8" s="6"/>
      <c r="C8" s="6"/>
      <c r="D8" s="6"/>
      <c r="E8" s="6"/>
      <c r="F8" s="24">
        <v>1</v>
      </c>
      <c r="G8" s="6"/>
      <c r="H8" s="21"/>
      <c r="I8" s="81"/>
      <c r="J8" s="82"/>
    </row>
    <row r="9" spans="1:10" x14ac:dyDescent="0.25">
      <c r="A9" s="5"/>
      <c r="B9" s="6"/>
      <c r="C9" s="6"/>
      <c r="D9" s="6"/>
      <c r="E9" s="6"/>
      <c r="F9" s="24">
        <v>1</v>
      </c>
      <c r="G9" s="6"/>
      <c r="H9" s="21"/>
      <c r="I9" s="81"/>
      <c r="J9" s="82"/>
    </row>
    <row r="10" spans="1:10" x14ac:dyDescent="0.25">
      <c r="A10" s="5"/>
      <c r="B10" s="6"/>
      <c r="C10" s="6"/>
      <c r="D10" s="6"/>
      <c r="E10" s="6"/>
      <c r="F10" s="24">
        <v>1</v>
      </c>
      <c r="G10" s="6"/>
    </row>
    <row r="11" spans="1:10" x14ac:dyDescent="0.25">
      <c r="A11" s="21"/>
      <c r="C11" s="31"/>
      <c r="D11" s="18"/>
      <c r="E11" s="18"/>
      <c r="F11" s="24">
        <v>1</v>
      </c>
      <c r="G11" s="20"/>
    </row>
    <row r="12" spans="1:10" x14ac:dyDescent="0.25">
      <c r="A12" s="21"/>
      <c r="C12" s="31"/>
      <c r="D12" s="19"/>
      <c r="E12" s="19"/>
      <c r="F12" s="24">
        <v>1</v>
      </c>
      <c r="G12" s="20"/>
    </row>
    <row r="13" spans="1:10" x14ac:dyDescent="0.25">
      <c r="A13" s="21"/>
      <c r="C13" s="31"/>
      <c r="D13" s="19"/>
      <c r="E13" s="19"/>
      <c r="F13" s="24">
        <v>1</v>
      </c>
      <c r="G13" s="20"/>
    </row>
    <row r="14" spans="1:10" x14ac:dyDescent="0.25">
      <c r="A14" s="21"/>
      <c r="C14" s="31"/>
      <c r="D14" s="19"/>
      <c r="E14" s="19"/>
      <c r="F14" s="24">
        <v>1</v>
      </c>
      <c r="G14" s="20"/>
    </row>
    <row r="15" spans="1:10" x14ac:dyDescent="0.25">
      <c r="A15" s="3">
        <v>21</v>
      </c>
      <c r="B15" s="4">
        <f>VLOOKUP($A15,TS_Data!$A:$B,2,FALSE)</f>
        <v>46</v>
      </c>
      <c r="C15" s="31"/>
      <c r="D15" s="32">
        <f>B15</f>
        <v>46</v>
      </c>
      <c r="E15" s="33">
        <v>0</v>
      </c>
      <c r="F15" s="24">
        <v>1</v>
      </c>
      <c r="G15" s="20"/>
    </row>
    <row r="16" spans="1:10" x14ac:dyDescent="0.25">
      <c r="A16" s="3">
        <v>22</v>
      </c>
      <c r="B16" s="4">
        <f>VLOOKUP($A16,TS_Data!$A:$B,2,FALSE)</f>
        <v>54</v>
      </c>
      <c r="C16" s="31"/>
      <c r="D16" s="9"/>
      <c r="E16" s="9"/>
      <c r="F16" s="25"/>
      <c r="G16" s="20"/>
    </row>
    <row r="17" spans="1:7" x14ac:dyDescent="0.25">
      <c r="A17" s="3">
        <v>23</v>
      </c>
      <c r="B17" s="4">
        <f>VLOOKUP($A17,TS_Data!$A:$B,2,FALSE)</f>
        <v>61</v>
      </c>
      <c r="C17" s="31"/>
      <c r="D17" s="9"/>
      <c r="E17" s="9"/>
      <c r="F17" s="25"/>
      <c r="G17" s="20"/>
    </row>
    <row r="18" spans="1:7" x14ac:dyDescent="0.25">
      <c r="A18" s="3">
        <v>24</v>
      </c>
      <c r="B18" s="4">
        <f>VLOOKUP($A18,TS_Data!$A:$B,2,FALSE)</f>
        <v>52</v>
      </c>
      <c r="C18" s="31"/>
      <c r="D18" s="9"/>
      <c r="E18" s="9"/>
      <c r="F18" s="25"/>
      <c r="G18" s="20"/>
    </row>
    <row r="19" spans="1:7" x14ac:dyDescent="0.25">
      <c r="A19" s="3">
        <v>25</v>
      </c>
      <c r="B19" s="4">
        <f>VLOOKUP($A19,TS_Data!$A:$B,2,FALSE)</f>
        <v>51</v>
      </c>
      <c r="C19" s="2"/>
      <c r="D19" s="9"/>
      <c r="E19" s="9"/>
      <c r="F19" s="25"/>
      <c r="G19" s="12"/>
    </row>
    <row r="20" spans="1:7" x14ac:dyDescent="0.25">
      <c r="A20" s="3">
        <v>26</v>
      </c>
      <c r="B20" s="4">
        <f>VLOOKUP($A20,TS_Data!$A:$B,2,FALSE)</f>
        <v>58</v>
      </c>
      <c r="C20" s="2"/>
      <c r="D20" s="9"/>
      <c r="E20" s="9"/>
      <c r="F20" s="25"/>
      <c r="G20" s="12"/>
    </row>
    <row r="21" spans="1:7" x14ac:dyDescent="0.25">
      <c r="A21" s="3">
        <v>27</v>
      </c>
      <c r="B21" s="4">
        <f>VLOOKUP($A21,TS_Data!$A:$B,2,FALSE)</f>
        <v>52</v>
      </c>
      <c r="C21" s="2"/>
      <c r="D21" s="9"/>
      <c r="E21" s="9"/>
      <c r="F21" s="25"/>
      <c r="G21" s="12"/>
    </row>
    <row r="22" spans="1:7" x14ac:dyDescent="0.25">
      <c r="A22" s="3">
        <v>28</v>
      </c>
      <c r="B22" s="4">
        <f>VLOOKUP($A22,TS_Data!$A:$B,2,FALSE)</f>
        <v>62</v>
      </c>
      <c r="C22" s="2"/>
      <c r="D22" s="9"/>
      <c r="E22" s="9"/>
      <c r="F22" s="25"/>
      <c r="G22" s="12"/>
    </row>
    <row r="23" spans="1:7" x14ac:dyDescent="0.25">
      <c r="A23" s="3">
        <v>29</v>
      </c>
      <c r="B23" s="4">
        <f>VLOOKUP($A23,TS_Data!$A:$B,2,FALSE)</f>
        <v>63</v>
      </c>
      <c r="C23" s="2"/>
      <c r="D23" s="9"/>
      <c r="E23" s="9"/>
      <c r="F23" s="25"/>
      <c r="G23" s="12"/>
    </row>
    <row r="24" spans="1:7" x14ac:dyDescent="0.25">
      <c r="A24" s="3">
        <v>30</v>
      </c>
      <c r="B24" s="4">
        <f>VLOOKUP($A24,TS_Data!$A:$B,2,FALSE)</f>
        <v>59</v>
      </c>
      <c r="C24" s="2"/>
      <c r="D24" s="9"/>
      <c r="E24" s="9"/>
      <c r="F24" s="25"/>
      <c r="G24" s="12"/>
    </row>
    <row r="25" spans="1:7" x14ac:dyDescent="0.25">
      <c r="A25" s="3">
        <v>31</v>
      </c>
      <c r="B25" s="4">
        <f>VLOOKUP($A25,TS_Data!$A:$B,2,FALSE)</f>
        <v>55</v>
      </c>
      <c r="C25" s="2"/>
      <c r="D25" s="9"/>
      <c r="E25" s="9"/>
      <c r="F25" s="25"/>
      <c r="G25" s="12"/>
    </row>
    <row r="26" spans="1:7" x14ac:dyDescent="0.25">
      <c r="A26" s="3">
        <v>32</v>
      </c>
      <c r="B26" s="4">
        <f>VLOOKUP($A26,TS_Data!$A:$B,2,FALSE)</f>
        <v>53</v>
      </c>
      <c r="C26" s="2"/>
      <c r="D26" s="9"/>
      <c r="E26" s="9"/>
      <c r="F26" s="25"/>
      <c r="G26" s="12"/>
    </row>
    <row r="27" spans="1:7" x14ac:dyDescent="0.25">
      <c r="A27" s="3">
        <v>33</v>
      </c>
      <c r="B27" s="4">
        <f>VLOOKUP($A27,TS_Data!$A:$B,2,FALSE)</f>
        <v>48</v>
      </c>
      <c r="C27" s="2"/>
      <c r="D27" s="9"/>
      <c r="E27" s="9"/>
      <c r="F27" s="25"/>
      <c r="G27" s="12"/>
    </row>
    <row r="28" spans="1:7" x14ac:dyDescent="0.25">
      <c r="A28" s="3">
        <v>34</v>
      </c>
      <c r="B28" s="4">
        <f>VLOOKUP($A28,TS_Data!$A:$B,2,FALSE)</f>
        <v>60</v>
      </c>
      <c r="C28" s="2"/>
      <c r="D28" s="9"/>
      <c r="E28" s="9"/>
      <c r="F28" s="25"/>
      <c r="G28" s="12"/>
    </row>
    <row r="29" spans="1:7" x14ac:dyDescent="0.25">
      <c r="A29" s="3">
        <v>35</v>
      </c>
      <c r="B29" s="4">
        <f>VLOOKUP($A29,TS_Data!$A:$B,2,FALSE)</f>
        <v>65</v>
      </c>
      <c r="C29" s="2"/>
      <c r="D29" s="9"/>
      <c r="E29" s="9"/>
      <c r="F29" s="25"/>
      <c r="G29" s="12"/>
    </row>
    <row r="30" spans="1:7" x14ac:dyDescent="0.25">
      <c r="A30" s="3">
        <v>36</v>
      </c>
      <c r="B30" s="4">
        <f>VLOOKUP($A30,TS_Data!$A:$B,2,FALSE)</f>
        <v>49</v>
      </c>
      <c r="C30" s="2"/>
      <c r="D30" s="9"/>
      <c r="E30" s="9"/>
      <c r="F30" s="25"/>
      <c r="G30" s="12"/>
    </row>
    <row r="31" spans="1:7" x14ac:dyDescent="0.25">
      <c r="A31" s="3">
        <v>37</v>
      </c>
      <c r="B31" s="4">
        <f>VLOOKUP($A31,TS_Data!$A:$B,2,FALSE)</f>
        <v>50</v>
      </c>
      <c r="C31" s="2"/>
      <c r="D31" s="9"/>
      <c r="E31" s="9"/>
      <c r="F31" s="25"/>
      <c r="G31" s="12"/>
    </row>
    <row r="32" spans="1:7" x14ac:dyDescent="0.25">
      <c r="A32" s="3">
        <v>38</v>
      </c>
      <c r="B32" s="4">
        <f>VLOOKUP($A32,TS_Data!$A:$B,2,FALSE)</f>
        <v>51</v>
      </c>
      <c r="C32" s="2"/>
      <c r="D32" s="9"/>
      <c r="E32" s="9"/>
      <c r="F32" s="25"/>
      <c r="G32" s="12"/>
    </row>
    <row r="33" spans="1:7" x14ac:dyDescent="0.25">
      <c r="A33" s="3">
        <v>39</v>
      </c>
      <c r="B33" s="4">
        <f>VLOOKUP($A33,TS_Data!$A:$B,2,FALSE)</f>
        <v>60</v>
      </c>
      <c r="C33" s="2"/>
      <c r="D33" s="9"/>
      <c r="E33" s="9"/>
      <c r="F33" s="25"/>
      <c r="G33" s="12"/>
    </row>
    <row r="34" spans="1:7" x14ac:dyDescent="0.25">
      <c r="A34" s="3">
        <v>40</v>
      </c>
      <c r="B34" s="4">
        <f>VLOOKUP($A34,TS_Data!$A:$B,2,FALSE)</f>
        <v>66</v>
      </c>
      <c r="C34" s="2"/>
      <c r="D34" s="9"/>
      <c r="E34" s="9"/>
      <c r="F34" s="25"/>
      <c r="G34" s="12"/>
    </row>
    <row r="35" spans="1:7" x14ac:dyDescent="0.25">
      <c r="A35" s="3">
        <v>41</v>
      </c>
      <c r="B35" s="4">
        <f>VLOOKUP($A35,TS_Data!$A:$B,2,FALSE)</f>
        <v>65</v>
      </c>
      <c r="C35" s="2"/>
      <c r="D35" s="9"/>
      <c r="E35" s="9"/>
      <c r="F35" s="25"/>
      <c r="G35" s="12"/>
    </row>
    <row r="36" spans="1:7" x14ac:dyDescent="0.25">
      <c r="A36" s="3">
        <v>42</v>
      </c>
      <c r="B36" s="4">
        <f>VLOOKUP($A36,TS_Data!$A:$B,2,FALSE)</f>
        <v>52</v>
      </c>
      <c r="C36" s="2"/>
      <c r="D36" s="9"/>
      <c r="E36" s="9"/>
      <c r="F36" s="25"/>
      <c r="G36" s="12"/>
    </row>
    <row r="37" spans="1:7" x14ac:dyDescent="0.25">
      <c r="A37" s="3">
        <v>43</v>
      </c>
      <c r="B37" s="4">
        <f>VLOOKUP($A37,TS_Data!$A:$B,2,FALSE)</f>
        <v>58</v>
      </c>
      <c r="C37" s="2"/>
      <c r="D37" s="9"/>
      <c r="E37" s="9"/>
      <c r="F37" s="25"/>
      <c r="G37" s="12"/>
    </row>
    <row r="38" spans="1:7" x14ac:dyDescent="0.25">
      <c r="A38" s="3">
        <v>44</v>
      </c>
      <c r="B38" s="4">
        <f>VLOOKUP($A38,TS_Data!$A:$B,2,FALSE)</f>
        <v>71</v>
      </c>
      <c r="C38" s="2"/>
      <c r="D38" s="9"/>
      <c r="E38" s="9"/>
      <c r="F38" s="25"/>
      <c r="G38" s="12"/>
    </row>
    <row r="39" spans="1:7" x14ac:dyDescent="0.25">
      <c r="A39" s="3">
        <v>45</v>
      </c>
      <c r="B39" s="4">
        <f>VLOOKUP($A39,TS_Data!$A:$B,2,FALSE)</f>
        <v>74</v>
      </c>
      <c r="C39" s="2"/>
      <c r="D39" s="9"/>
      <c r="E39" s="9"/>
      <c r="F39" s="25"/>
      <c r="G39" s="12"/>
    </row>
    <row r="40" spans="1:7" x14ac:dyDescent="0.25">
      <c r="A40" s="3">
        <v>46</v>
      </c>
      <c r="B40" s="4">
        <f>VLOOKUP($A40,TS_Data!$A:$B,2,FALSE)</f>
        <v>79</v>
      </c>
      <c r="C40" s="2"/>
      <c r="D40" s="9"/>
      <c r="E40" s="9"/>
      <c r="F40" s="25"/>
      <c r="G40" s="12"/>
    </row>
    <row r="41" spans="1:7" x14ac:dyDescent="0.25">
      <c r="A41" s="3">
        <v>47</v>
      </c>
      <c r="B41" s="4">
        <f>VLOOKUP($A41,TS_Data!$A:$B,2,FALSE)</f>
        <v>73</v>
      </c>
      <c r="C41" s="2"/>
      <c r="D41" s="9"/>
      <c r="E41" s="9"/>
      <c r="F41" s="25"/>
      <c r="G41" s="12"/>
    </row>
    <row r="42" spans="1:7" x14ac:dyDescent="0.25">
      <c r="A42" s="3">
        <v>48</v>
      </c>
      <c r="B42" s="4">
        <f>VLOOKUP($A42,TS_Data!$A:$B,2,FALSE)</f>
        <v>69</v>
      </c>
      <c r="C42" s="2"/>
      <c r="D42" s="9"/>
      <c r="E42" s="9"/>
      <c r="F42" s="25"/>
      <c r="G42" s="12"/>
    </row>
    <row r="43" spans="1:7" x14ac:dyDescent="0.25">
      <c r="A43" s="3">
        <v>49</v>
      </c>
      <c r="C43" s="2"/>
      <c r="D43" s="19"/>
      <c r="E43" s="19"/>
      <c r="F43" s="80"/>
      <c r="G43" s="20"/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shapeId="27649" r:id="rId4">
          <objectPr defaultSize="0" autoPict="0" r:id="rId5">
            <anchor moveWithCells="1">
              <from>
                <xdr:col>10</xdr:col>
                <xdr:colOff>276225</xdr:colOff>
                <xdr:row>0</xdr:row>
                <xdr:rowOff>152400</xdr:rowOff>
              </from>
              <to>
                <xdr:col>13</xdr:col>
                <xdr:colOff>628650</xdr:colOff>
                <xdr:row>9</xdr:row>
                <xdr:rowOff>19050</xdr:rowOff>
              </to>
            </anchor>
          </objectPr>
        </oleObject>
      </mc:Choice>
      <mc:Fallback>
        <oleObject shapeId="27649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6394-86B5-4232-B542-CD19FE385007}">
  <dimension ref="A1:J43"/>
  <sheetViews>
    <sheetView topLeftCell="A6" zoomScale="90" zoomScaleNormal="90" workbookViewId="0">
      <selection activeCell="J2" sqref="J2"/>
    </sheetView>
  </sheetViews>
  <sheetFormatPr defaultColWidth="9" defaultRowHeight="15" x14ac:dyDescent="0.25"/>
  <cols>
    <col min="1" max="1" width="7.85546875" customWidth="1"/>
    <col min="3" max="3" width="8.7109375" customWidth="1"/>
    <col min="4" max="4" width="10.140625" customWidth="1"/>
    <col min="5" max="5" width="12.140625" bestFit="1" customWidth="1"/>
    <col min="6" max="6" width="11" style="22" customWidth="1"/>
    <col min="7" max="7" width="14.28515625" customWidth="1"/>
    <col min="10" max="10" width="9.28515625" bestFit="1" customWidth="1"/>
  </cols>
  <sheetData>
    <row r="1" spans="1:10" ht="15.75" thickBot="1" x14ac:dyDescent="0.3">
      <c r="A1" s="7" t="s">
        <v>21</v>
      </c>
    </row>
    <row r="2" spans="1:10" ht="15.75" thickBot="1" x14ac:dyDescent="0.3">
      <c r="B2" s="5" t="s">
        <v>0</v>
      </c>
      <c r="C2" s="16" t="s">
        <v>16</v>
      </c>
      <c r="I2" s="15" t="s">
        <v>13</v>
      </c>
      <c r="J2" s="84" t="e">
        <f>AVERAGE(G19:G42)</f>
        <v>#DIV/0!</v>
      </c>
    </row>
    <row r="3" spans="1:10" ht="15.75" thickBot="1" x14ac:dyDescent="0.3">
      <c r="A3" s="5" t="s">
        <v>20</v>
      </c>
      <c r="B3" s="6" t="s">
        <v>2</v>
      </c>
      <c r="C3" s="6" t="s">
        <v>3</v>
      </c>
      <c r="D3" s="6" t="s">
        <v>4</v>
      </c>
      <c r="E3" s="6" t="s">
        <v>5</v>
      </c>
      <c r="F3" s="23" t="s">
        <v>15</v>
      </c>
      <c r="G3" s="6" t="s">
        <v>6</v>
      </c>
      <c r="I3" s="15" t="s">
        <v>17</v>
      </c>
      <c r="J3" s="84" t="e">
        <f>SQRT(J2)</f>
        <v>#DIV/0!</v>
      </c>
    </row>
    <row r="4" spans="1:10" x14ac:dyDescent="0.25">
      <c r="A4" s="5"/>
      <c r="B4" s="6"/>
      <c r="C4" s="6"/>
      <c r="D4" s="6"/>
      <c r="E4" s="6"/>
      <c r="F4" s="24">
        <v>1</v>
      </c>
      <c r="G4" s="6"/>
      <c r="I4" s="14" t="s">
        <v>10</v>
      </c>
      <c r="J4" s="13"/>
    </row>
    <row r="5" spans="1:10" x14ac:dyDescent="0.25">
      <c r="A5" s="5"/>
      <c r="B5" s="6"/>
      <c r="C5" s="6"/>
      <c r="D5" s="6"/>
      <c r="E5" s="6"/>
      <c r="F5" s="24">
        <v>1</v>
      </c>
      <c r="G5" s="6"/>
      <c r="I5" s="13" t="s">
        <v>9</v>
      </c>
      <c r="J5" s="83"/>
    </row>
    <row r="6" spans="1:10" x14ac:dyDescent="0.25">
      <c r="A6" s="5"/>
      <c r="B6" s="6"/>
      <c r="C6" s="6"/>
      <c r="D6" s="6"/>
      <c r="E6" s="6"/>
      <c r="F6" s="24">
        <v>1</v>
      </c>
      <c r="G6" s="6"/>
      <c r="I6" s="13" t="s">
        <v>12</v>
      </c>
      <c r="J6" s="83"/>
    </row>
    <row r="7" spans="1:10" x14ac:dyDescent="0.25">
      <c r="A7" s="5"/>
      <c r="B7" s="6"/>
      <c r="C7" s="6"/>
      <c r="D7" s="6"/>
      <c r="E7" s="6"/>
      <c r="F7" s="24">
        <v>1</v>
      </c>
      <c r="G7" s="6"/>
      <c r="I7" s="13" t="s">
        <v>14</v>
      </c>
      <c r="J7" s="83"/>
    </row>
    <row r="8" spans="1:10" x14ac:dyDescent="0.25">
      <c r="A8" s="5"/>
      <c r="B8" s="6"/>
      <c r="C8" s="6"/>
      <c r="D8" s="6"/>
      <c r="E8" s="6"/>
      <c r="F8" s="24">
        <v>1</v>
      </c>
      <c r="G8" s="6"/>
      <c r="H8" s="21"/>
      <c r="I8" s="81"/>
      <c r="J8" s="82"/>
    </row>
    <row r="9" spans="1:10" x14ac:dyDescent="0.25">
      <c r="A9" s="5"/>
      <c r="B9" s="6"/>
      <c r="C9" s="6"/>
      <c r="D9" s="6"/>
      <c r="E9" s="6"/>
      <c r="F9" s="24">
        <v>1</v>
      </c>
      <c r="G9" s="6"/>
      <c r="H9" s="21"/>
      <c r="I9" s="81"/>
      <c r="J9" s="82"/>
    </row>
    <row r="10" spans="1:10" x14ac:dyDescent="0.25">
      <c r="A10" s="5"/>
      <c r="B10" s="6"/>
      <c r="C10" s="6"/>
      <c r="D10" s="6"/>
      <c r="E10" s="6"/>
      <c r="F10" s="24">
        <v>1</v>
      </c>
      <c r="G10" s="6"/>
    </row>
    <row r="11" spans="1:10" x14ac:dyDescent="0.25">
      <c r="A11" s="21"/>
      <c r="C11" s="31"/>
      <c r="D11" s="18"/>
      <c r="E11" s="18"/>
      <c r="F11" s="24">
        <v>1</v>
      </c>
      <c r="G11" s="20"/>
    </row>
    <row r="12" spans="1:10" x14ac:dyDescent="0.25">
      <c r="A12" s="21"/>
      <c r="C12" s="31"/>
      <c r="D12" s="19"/>
      <c r="E12" s="19"/>
      <c r="F12" s="24">
        <v>1</v>
      </c>
      <c r="G12" s="20"/>
    </row>
    <row r="13" spans="1:10" x14ac:dyDescent="0.25">
      <c r="A13" s="21"/>
      <c r="C13" s="31"/>
      <c r="D13" s="19"/>
      <c r="E13" s="19"/>
      <c r="F13" s="24">
        <v>1</v>
      </c>
      <c r="G13" s="20"/>
    </row>
    <row r="14" spans="1:10" x14ac:dyDescent="0.25">
      <c r="A14" s="21"/>
      <c r="C14" s="31"/>
      <c r="D14" s="19"/>
      <c r="E14" s="19"/>
      <c r="F14" s="24">
        <v>1</v>
      </c>
      <c r="G14" s="20"/>
    </row>
    <row r="15" spans="1:10" x14ac:dyDescent="0.25">
      <c r="A15" s="3">
        <v>21</v>
      </c>
      <c r="B15" s="4">
        <f>VLOOKUP($A15,TS_Data!$A:$B,2,FALSE)</f>
        <v>46</v>
      </c>
      <c r="C15" s="31"/>
      <c r="D15" s="32">
        <f>B15</f>
        <v>46</v>
      </c>
      <c r="E15" s="33">
        <v>0</v>
      </c>
      <c r="F15" s="24">
        <v>1</v>
      </c>
      <c r="G15" s="20"/>
    </row>
    <row r="16" spans="1:10" x14ac:dyDescent="0.25">
      <c r="A16" s="3">
        <v>22</v>
      </c>
      <c r="B16" s="4">
        <f>VLOOKUP($A16,TS_Data!$A:$B,2,FALSE)</f>
        <v>54</v>
      </c>
      <c r="C16" s="31"/>
      <c r="D16" s="9"/>
      <c r="E16" s="9"/>
      <c r="F16" s="25"/>
      <c r="G16" s="20"/>
    </row>
    <row r="17" spans="1:7" x14ac:dyDescent="0.25">
      <c r="A17" s="3">
        <v>23</v>
      </c>
      <c r="B17" s="4">
        <f>VLOOKUP($A17,TS_Data!$A:$B,2,FALSE)</f>
        <v>61</v>
      </c>
      <c r="C17" s="31"/>
      <c r="D17" s="9"/>
      <c r="E17" s="9"/>
      <c r="F17" s="25"/>
      <c r="G17" s="20"/>
    </row>
    <row r="18" spans="1:7" x14ac:dyDescent="0.25">
      <c r="A18" s="3">
        <v>24</v>
      </c>
      <c r="B18" s="4">
        <f>VLOOKUP($A18,TS_Data!$A:$B,2,FALSE)</f>
        <v>52</v>
      </c>
      <c r="C18" s="31"/>
      <c r="D18" s="9"/>
      <c r="E18" s="9"/>
      <c r="F18" s="25"/>
      <c r="G18" s="20"/>
    </row>
    <row r="19" spans="1:7" x14ac:dyDescent="0.25">
      <c r="A19" s="3">
        <v>25</v>
      </c>
      <c r="B19" s="4">
        <f>VLOOKUP($A19,TS_Data!$A:$B,2,FALSE)</f>
        <v>51</v>
      </c>
      <c r="C19" s="2"/>
      <c r="D19" s="9"/>
      <c r="E19" s="9"/>
      <c r="F19" s="25"/>
      <c r="G19" s="12"/>
    </row>
    <row r="20" spans="1:7" x14ac:dyDescent="0.25">
      <c r="A20" s="3">
        <v>26</v>
      </c>
      <c r="B20" s="4">
        <f>VLOOKUP($A20,TS_Data!$A:$B,2,FALSE)</f>
        <v>58</v>
      </c>
      <c r="C20" s="2"/>
      <c r="D20" s="9"/>
      <c r="E20" s="9"/>
      <c r="F20" s="25"/>
      <c r="G20" s="12"/>
    </row>
    <row r="21" spans="1:7" x14ac:dyDescent="0.25">
      <c r="A21" s="3">
        <v>27</v>
      </c>
      <c r="B21" s="4">
        <f>VLOOKUP($A21,TS_Data!$A:$B,2,FALSE)</f>
        <v>52</v>
      </c>
      <c r="C21" s="2"/>
      <c r="D21" s="9"/>
      <c r="E21" s="9"/>
      <c r="F21" s="25"/>
      <c r="G21" s="12"/>
    </row>
    <row r="22" spans="1:7" x14ac:dyDescent="0.25">
      <c r="A22" s="3">
        <v>28</v>
      </c>
      <c r="B22" s="4">
        <f>VLOOKUP($A22,TS_Data!$A:$B,2,FALSE)</f>
        <v>62</v>
      </c>
      <c r="C22" s="2"/>
      <c r="D22" s="9"/>
      <c r="E22" s="9"/>
      <c r="F22" s="25"/>
      <c r="G22" s="12"/>
    </row>
    <row r="23" spans="1:7" x14ac:dyDescent="0.25">
      <c r="A23" s="3">
        <v>29</v>
      </c>
      <c r="B23" s="4">
        <f>VLOOKUP($A23,TS_Data!$A:$B,2,FALSE)</f>
        <v>63</v>
      </c>
      <c r="C23" s="2"/>
      <c r="D23" s="9"/>
      <c r="E23" s="9"/>
      <c r="F23" s="25"/>
      <c r="G23" s="12"/>
    </row>
    <row r="24" spans="1:7" x14ac:dyDescent="0.25">
      <c r="A24" s="3">
        <v>30</v>
      </c>
      <c r="B24" s="4">
        <f>VLOOKUP($A24,TS_Data!$A:$B,2,FALSE)</f>
        <v>59</v>
      </c>
      <c r="C24" s="2"/>
      <c r="D24" s="9"/>
      <c r="E24" s="9"/>
      <c r="F24" s="25"/>
      <c r="G24" s="12"/>
    </row>
    <row r="25" spans="1:7" x14ac:dyDescent="0.25">
      <c r="A25" s="3">
        <v>31</v>
      </c>
      <c r="B25" s="4">
        <f>VLOOKUP($A25,TS_Data!$A:$B,2,FALSE)</f>
        <v>55</v>
      </c>
      <c r="C25" s="2"/>
      <c r="D25" s="9"/>
      <c r="E25" s="9"/>
      <c r="F25" s="25"/>
      <c r="G25" s="12"/>
    </row>
    <row r="26" spans="1:7" x14ac:dyDescent="0.25">
      <c r="A26" s="3">
        <v>32</v>
      </c>
      <c r="B26" s="4">
        <f>VLOOKUP($A26,TS_Data!$A:$B,2,FALSE)</f>
        <v>53</v>
      </c>
      <c r="C26" s="2"/>
      <c r="D26" s="9"/>
      <c r="E26" s="9"/>
      <c r="F26" s="25"/>
      <c r="G26" s="12"/>
    </row>
    <row r="27" spans="1:7" x14ac:dyDescent="0.25">
      <c r="A27" s="3">
        <v>33</v>
      </c>
      <c r="B27" s="4">
        <f>VLOOKUP($A27,TS_Data!$A:$B,2,FALSE)</f>
        <v>48</v>
      </c>
      <c r="C27" s="2"/>
      <c r="D27" s="9"/>
      <c r="E27" s="9"/>
      <c r="F27" s="25"/>
      <c r="G27" s="12"/>
    </row>
    <row r="28" spans="1:7" x14ac:dyDescent="0.25">
      <c r="A28" s="3">
        <v>34</v>
      </c>
      <c r="B28" s="4">
        <f>VLOOKUP($A28,TS_Data!$A:$B,2,FALSE)</f>
        <v>60</v>
      </c>
      <c r="C28" s="2"/>
      <c r="D28" s="9"/>
      <c r="E28" s="9"/>
      <c r="F28" s="25"/>
      <c r="G28" s="12"/>
    </row>
    <row r="29" spans="1:7" x14ac:dyDescent="0.25">
      <c r="A29" s="3">
        <v>35</v>
      </c>
      <c r="B29" s="4">
        <f>VLOOKUP($A29,TS_Data!$A:$B,2,FALSE)</f>
        <v>65</v>
      </c>
      <c r="C29" s="2"/>
      <c r="D29" s="9"/>
      <c r="E29" s="9"/>
      <c r="F29" s="25"/>
      <c r="G29" s="12"/>
    </row>
    <row r="30" spans="1:7" x14ac:dyDescent="0.25">
      <c r="A30" s="3">
        <v>36</v>
      </c>
      <c r="B30" s="4">
        <f>VLOOKUP($A30,TS_Data!$A:$B,2,FALSE)</f>
        <v>49</v>
      </c>
      <c r="C30" s="2"/>
      <c r="D30" s="9"/>
      <c r="E30" s="9"/>
      <c r="F30" s="25"/>
      <c r="G30" s="12"/>
    </row>
    <row r="31" spans="1:7" x14ac:dyDescent="0.25">
      <c r="A31" s="3">
        <v>37</v>
      </c>
      <c r="B31" s="4">
        <f>VLOOKUP($A31,TS_Data!$A:$B,2,FALSE)</f>
        <v>50</v>
      </c>
      <c r="C31" s="2"/>
      <c r="D31" s="9"/>
      <c r="E31" s="9"/>
      <c r="F31" s="25"/>
      <c r="G31" s="12"/>
    </row>
    <row r="32" spans="1:7" x14ac:dyDescent="0.25">
      <c r="A32" s="3">
        <v>38</v>
      </c>
      <c r="B32" s="4">
        <f>VLOOKUP($A32,TS_Data!$A:$B,2,FALSE)</f>
        <v>51</v>
      </c>
      <c r="C32" s="2"/>
      <c r="D32" s="9"/>
      <c r="E32" s="9"/>
      <c r="F32" s="25"/>
      <c r="G32" s="12"/>
    </row>
    <row r="33" spans="1:7" x14ac:dyDescent="0.25">
      <c r="A33" s="3">
        <v>39</v>
      </c>
      <c r="B33" s="4">
        <f>VLOOKUP($A33,TS_Data!$A:$B,2,FALSE)</f>
        <v>60</v>
      </c>
      <c r="C33" s="2"/>
      <c r="D33" s="9"/>
      <c r="E33" s="9"/>
      <c r="F33" s="25"/>
      <c r="G33" s="12"/>
    </row>
    <row r="34" spans="1:7" x14ac:dyDescent="0.25">
      <c r="A34" s="3">
        <v>40</v>
      </c>
      <c r="B34" s="4">
        <f>VLOOKUP($A34,TS_Data!$A:$B,2,FALSE)</f>
        <v>66</v>
      </c>
      <c r="C34" s="2"/>
      <c r="D34" s="9"/>
      <c r="E34" s="9"/>
      <c r="F34" s="25"/>
      <c r="G34" s="12"/>
    </row>
    <row r="35" spans="1:7" x14ac:dyDescent="0.25">
      <c r="A35" s="3">
        <v>41</v>
      </c>
      <c r="B35" s="4">
        <f>VLOOKUP($A35,TS_Data!$A:$B,2,FALSE)</f>
        <v>65</v>
      </c>
      <c r="C35" s="2"/>
      <c r="D35" s="9"/>
      <c r="E35" s="9"/>
      <c r="F35" s="25"/>
      <c r="G35" s="12"/>
    </row>
    <row r="36" spans="1:7" x14ac:dyDescent="0.25">
      <c r="A36" s="3">
        <v>42</v>
      </c>
      <c r="B36" s="4">
        <f>VLOOKUP($A36,TS_Data!$A:$B,2,FALSE)</f>
        <v>52</v>
      </c>
      <c r="C36" s="2"/>
      <c r="D36" s="9"/>
      <c r="E36" s="9"/>
      <c r="F36" s="25"/>
      <c r="G36" s="12"/>
    </row>
    <row r="37" spans="1:7" x14ac:dyDescent="0.25">
      <c r="A37" s="3">
        <v>43</v>
      </c>
      <c r="B37" s="4">
        <f>VLOOKUP($A37,TS_Data!$A:$B,2,FALSE)</f>
        <v>58</v>
      </c>
      <c r="C37" s="2"/>
      <c r="D37" s="9"/>
      <c r="E37" s="9"/>
      <c r="F37" s="25"/>
      <c r="G37" s="12"/>
    </row>
    <row r="38" spans="1:7" x14ac:dyDescent="0.25">
      <c r="A38" s="3">
        <v>44</v>
      </c>
      <c r="B38" s="4">
        <f>VLOOKUP($A38,TS_Data!$A:$B,2,FALSE)</f>
        <v>71</v>
      </c>
      <c r="C38" s="2"/>
      <c r="D38" s="9"/>
      <c r="E38" s="9"/>
      <c r="F38" s="25"/>
      <c r="G38" s="12"/>
    </row>
    <row r="39" spans="1:7" x14ac:dyDescent="0.25">
      <c r="A39" s="3">
        <v>45</v>
      </c>
      <c r="B39" s="4">
        <f>VLOOKUP($A39,TS_Data!$A:$B,2,FALSE)</f>
        <v>74</v>
      </c>
      <c r="C39" s="2"/>
      <c r="D39" s="9"/>
      <c r="E39" s="9"/>
      <c r="F39" s="25"/>
      <c r="G39" s="12"/>
    </row>
    <row r="40" spans="1:7" x14ac:dyDescent="0.25">
      <c r="A40" s="3">
        <v>46</v>
      </c>
      <c r="B40" s="4">
        <f>VLOOKUP($A40,TS_Data!$A:$B,2,FALSE)</f>
        <v>79</v>
      </c>
      <c r="C40" s="2"/>
      <c r="D40" s="9"/>
      <c r="E40" s="9"/>
      <c r="F40" s="25"/>
      <c r="G40" s="12"/>
    </row>
    <row r="41" spans="1:7" x14ac:dyDescent="0.25">
      <c r="A41" s="3">
        <v>47</v>
      </c>
      <c r="B41" s="4">
        <f>VLOOKUP($A41,TS_Data!$A:$B,2,FALSE)</f>
        <v>73</v>
      </c>
      <c r="C41" s="2"/>
      <c r="D41" s="9"/>
      <c r="E41" s="9"/>
      <c r="F41" s="25"/>
      <c r="G41" s="12"/>
    </row>
    <row r="42" spans="1:7" x14ac:dyDescent="0.25">
      <c r="A42" s="3">
        <v>48</v>
      </c>
      <c r="B42" s="4">
        <f>VLOOKUP($A42,TS_Data!$A:$B,2,FALSE)</f>
        <v>69</v>
      </c>
      <c r="C42" s="2"/>
      <c r="D42" s="9"/>
      <c r="E42" s="9"/>
      <c r="F42" s="25"/>
      <c r="G42" s="12"/>
    </row>
    <row r="43" spans="1:7" x14ac:dyDescent="0.25">
      <c r="A43" s="3">
        <v>49</v>
      </c>
      <c r="C43" s="2"/>
      <c r="D43" s="19"/>
      <c r="E43" s="19"/>
      <c r="F43" s="80"/>
      <c r="G43" s="20"/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shapeId="25601" r:id="rId4">
          <objectPr defaultSize="0" autoPict="0" r:id="rId5">
            <anchor moveWithCells="1">
              <from>
                <xdr:col>10</xdr:col>
                <xdr:colOff>276225</xdr:colOff>
                <xdr:row>0</xdr:row>
                <xdr:rowOff>152400</xdr:rowOff>
              </from>
              <to>
                <xdr:col>13</xdr:col>
                <xdr:colOff>628650</xdr:colOff>
                <xdr:row>9</xdr:row>
                <xdr:rowOff>19050</xdr:rowOff>
              </to>
            </anchor>
          </objectPr>
        </oleObject>
      </mc:Choice>
      <mc:Fallback>
        <oleObject shapeId="25601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1036-CB8A-42BC-A127-E7A31229ADE8}">
  <dimension ref="A1:O41"/>
  <sheetViews>
    <sheetView zoomScaleNormal="100" workbookViewId="0">
      <selection activeCell="K14" sqref="K14"/>
    </sheetView>
  </sheetViews>
  <sheetFormatPr defaultColWidth="9" defaultRowHeight="15" x14ac:dyDescent="0.25"/>
  <cols>
    <col min="1" max="1" width="7.85546875" customWidth="1"/>
    <col min="3" max="3" width="13.140625" customWidth="1"/>
    <col min="4" max="4" width="11.5703125" bestFit="1" customWidth="1"/>
    <col min="5" max="6" width="9.7109375" customWidth="1"/>
    <col min="7" max="7" width="13.28515625" customWidth="1"/>
    <col min="8" max="11" width="9" customWidth="1"/>
  </cols>
  <sheetData>
    <row r="1" spans="1:15" ht="15.75" thickBot="1" x14ac:dyDescent="0.3">
      <c r="A1" s="7" t="s">
        <v>75</v>
      </c>
      <c r="M1" s="62" t="s">
        <v>76</v>
      </c>
      <c r="N1" s="62" t="s">
        <v>77</v>
      </c>
      <c r="O1" s="62" t="s">
        <v>78</v>
      </c>
    </row>
    <row r="2" spans="1:15" ht="15.75" thickBot="1" x14ac:dyDescent="0.3">
      <c r="B2" s="5" t="s">
        <v>0</v>
      </c>
      <c r="C2" s="16" t="s">
        <v>79</v>
      </c>
      <c r="D2" s="6" t="s">
        <v>92</v>
      </c>
      <c r="E2" s="63" t="s">
        <v>61</v>
      </c>
      <c r="F2" s="5" t="s">
        <v>80</v>
      </c>
      <c r="G2" s="63" t="s">
        <v>81</v>
      </c>
      <c r="H2" s="5" t="s">
        <v>82</v>
      </c>
      <c r="I2" s="15" t="s">
        <v>13</v>
      </c>
      <c r="J2" s="34" t="e">
        <f>AVERAGE(H12:H35)</f>
        <v>#DIV/0!</v>
      </c>
      <c r="K2" s="5"/>
      <c r="M2" s="64">
        <v>1</v>
      </c>
      <c r="N2" s="25" t="e">
        <f>AVERAGE(F12,F24)</f>
        <v>#DIV/0!</v>
      </c>
      <c r="O2" s="25" t="e">
        <f>1/$N$14*N2</f>
        <v>#DIV/0!</v>
      </c>
    </row>
    <row r="3" spans="1:15" ht="15.75" thickBot="1" x14ac:dyDescent="0.3">
      <c r="A3" s="5" t="s">
        <v>83</v>
      </c>
      <c r="B3" s="6" t="s">
        <v>2</v>
      </c>
      <c r="C3" s="6" t="s">
        <v>84</v>
      </c>
      <c r="D3" s="6"/>
      <c r="E3" s="65" t="s">
        <v>85</v>
      </c>
      <c r="F3" s="6" t="s">
        <v>86</v>
      </c>
      <c r="G3" s="65" t="s">
        <v>87</v>
      </c>
      <c r="H3" s="6"/>
      <c r="I3" s="85" t="s">
        <v>88</v>
      </c>
      <c r="J3" s="86" t="e">
        <f>SQRT(J2)</f>
        <v>#DIV/0!</v>
      </c>
      <c r="K3" s="6"/>
      <c r="M3" s="64">
        <v>2</v>
      </c>
      <c r="N3" s="25" t="e">
        <f t="shared" ref="N3:N13" si="0">AVERAGE(F13,F25)</f>
        <v>#DIV/0!</v>
      </c>
      <c r="O3" s="25" t="e">
        <f t="shared" ref="O3:O13" si="1">1/$N$14*N3</f>
        <v>#DIV/0!</v>
      </c>
    </row>
    <row r="4" spans="1:15" x14ac:dyDescent="0.25">
      <c r="A4" s="3">
        <v>17</v>
      </c>
      <c r="B4" s="4">
        <f>VLOOKUP($A4,TS_Data!$A:$B,2,FALSE)</f>
        <v>48</v>
      </c>
      <c r="C4" s="31"/>
      <c r="D4" s="18"/>
      <c r="E4" s="20"/>
      <c r="F4" s="18"/>
      <c r="G4" s="66"/>
      <c r="H4" s="20"/>
      <c r="I4" t="s">
        <v>91</v>
      </c>
      <c r="J4" s="20"/>
      <c r="K4" s="20"/>
      <c r="M4" s="64">
        <v>3</v>
      </c>
      <c r="N4" s="25" t="e">
        <f t="shared" si="0"/>
        <v>#DIV/0!</v>
      </c>
      <c r="O4" s="25" t="e">
        <f t="shared" si="1"/>
        <v>#DIV/0!</v>
      </c>
    </row>
    <row r="5" spans="1:15" x14ac:dyDescent="0.25">
      <c r="A5" s="3">
        <v>18</v>
      </c>
      <c r="B5" s="4">
        <f>VLOOKUP($A5,TS_Data!$A:$B,2,FALSE)</f>
        <v>55</v>
      </c>
      <c r="C5" s="31"/>
      <c r="D5" s="19"/>
      <c r="E5" s="20"/>
      <c r="F5" s="19"/>
      <c r="G5" s="66"/>
      <c r="H5" s="20"/>
      <c r="I5" s="20"/>
      <c r="J5" s="20"/>
      <c r="K5" s="20"/>
      <c r="M5" s="64">
        <v>4</v>
      </c>
      <c r="N5" s="25" t="e">
        <f t="shared" si="0"/>
        <v>#DIV/0!</v>
      </c>
      <c r="O5" s="25" t="e">
        <f t="shared" si="1"/>
        <v>#DIV/0!</v>
      </c>
    </row>
    <row r="6" spans="1:15" x14ac:dyDescent="0.25">
      <c r="A6" s="3">
        <v>19</v>
      </c>
      <c r="B6" s="4">
        <f>VLOOKUP($A6,TS_Data!$A:$B,2,FALSE)</f>
        <v>52</v>
      </c>
      <c r="C6" s="31"/>
      <c r="D6" s="19"/>
      <c r="E6" s="20"/>
      <c r="F6" s="19"/>
      <c r="G6" s="66"/>
      <c r="H6" s="20"/>
      <c r="I6" s="20"/>
      <c r="J6" s="20"/>
      <c r="K6" s="20"/>
      <c r="M6" s="64">
        <v>5</v>
      </c>
      <c r="N6" s="25" t="e">
        <f t="shared" si="0"/>
        <v>#DIV/0!</v>
      </c>
      <c r="O6" s="25" t="e">
        <f t="shared" si="1"/>
        <v>#DIV/0!</v>
      </c>
    </row>
    <row r="7" spans="1:15" x14ac:dyDescent="0.25">
      <c r="A7" s="3">
        <v>20</v>
      </c>
      <c r="B7" s="4">
        <f>VLOOKUP($A7,TS_Data!$A:$B,2,FALSE)</f>
        <v>44</v>
      </c>
      <c r="C7" s="31"/>
      <c r="D7" s="19"/>
      <c r="E7" s="20"/>
      <c r="F7" s="19"/>
      <c r="G7" s="66"/>
      <c r="H7" s="20"/>
      <c r="I7" s="20"/>
      <c r="J7" s="20"/>
      <c r="K7" s="20"/>
      <c r="M7" s="64">
        <v>6</v>
      </c>
      <c r="N7" s="25" t="e">
        <f t="shared" si="0"/>
        <v>#DIV/0!</v>
      </c>
      <c r="O7" s="25" t="e">
        <f t="shared" si="1"/>
        <v>#DIV/0!</v>
      </c>
    </row>
    <row r="8" spans="1:15" x14ac:dyDescent="0.25">
      <c r="A8" s="3">
        <v>21</v>
      </c>
      <c r="B8" s="4">
        <f>VLOOKUP($A8,TS_Data!$A:$B,2,FALSE)</f>
        <v>46</v>
      </c>
      <c r="C8" s="31"/>
      <c r="D8" s="19"/>
      <c r="E8" s="20"/>
      <c r="F8" s="19"/>
      <c r="G8" s="66"/>
      <c r="H8" s="20"/>
      <c r="I8" s="20"/>
      <c r="J8" s="20"/>
      <c r="K8" s="20"/>
      <c r="M8" s="64">
        <v>7</v>
      </c>
      <c r="N8" s="25" t="e">
        <f t="shared" si="0"/>
        <v>#DIV/0!</v>
      </c>
      <c r="O8" s="25" t="e">
        <f t="shared" si="1"/>
        <v>#DIV/0!</v>
      </c>
    </row>
    <row r="9" spans="1:15" x14ac:dyDescent="0.25">
      <c r="A9" s="3">
        <v>22</v>
      </c>
      <c r="B9" s="4">
        <f>VLOOKUP($A9,TS_Data!$A:$B,2,FALSE)</f>
        <v>54</v>
      </c>
      <c r="C9" s="31"/>
      <c r="D9" s="19"/>
      <c r="E9" s="20"/>
      <c r="F9" s="19"/>
      <c r="G9" s="66"/>
      <c r="H9" s="20"/>
      <c r="I9" s="20"/>
      <c r="J9" s="20"/>
      <c r="K9" s="20"/>
      <c r="M9" s="64">
        <v>8</v>
      </c>
      <c r="N9" s="25" t="e">
        <f t="shared" si="0"/>
        <v>#DIV/0!</v>
      </c>
      <c r="O9" s="25" t="e">
        <f t="shared" si="1"/>
        <v>#DIV/0!</v>
      </c>
    </row>
    <row r="10" spans="1:15" x14ac:dyDescent="0.25">
      <c r="A10" s="3">
        <v>23</v>
      </c>
      <c r="B10" s="4">
        <f>VLOOKUP($A10,TS_Data!$A:$B,2,FALSE)</f>
        <v>61</v>
      </c>
      <c r="C10" s="31"/>
      <c r="D10" s="19"/>
      <c r="E10" s="20"/>
      <c r="F10" s="19"/>
      <c r="G10" s="19"/>
      <c r="H10" s="20"/>
      <c r="I10" s="31"/>
      <c r="J10" s="31"/>
      <c r="K10" s="31"/>
      <c r="M10" s="64">
        <v>9</v>
      </c>
      <c r="N10" s="25" t="e">
        <f t="shared" si="0"/>
        <v>#DIV/0!</v>
      </c>
      <c r="O10" s="25" t="e">
        <f t="shared" si="1"/>
        <v>#DIV/0!</v>
      </c>
    </row>
    <row r="11" spans="1:15" ht="15.75" thickBot="1" x14ac:dyDescent="0.3">
      <c r="A11" s="3">
        <v>24</v>
      </c>
      <c r="B11" s="4">
        <f>VLOOKUP($A11,TS_Data!$A:$B,2,FALSE)</f>
        <v>52</v>
      </c>
      <c r="C11" s="31"/>
      <c r="D11" s="19"/>
      <c r="E11" s="20"/>
      <c r="F11" s="19"/>
      <c r="G11" s="19"/>
      <c r="H11" s="20"/>
      <c r="I11" s="31"/>
      <c r="J11" s="31"/>
      <c r="K11" s="31"/>
      <c r="M11" s="64">
        <v>10</v>
      </c>
      <c r="N11" s="25" t="e">
        <f t="shared" si="0"/>
        <v>#DIV/0!</v>
      </c>
      <c r="O11" s="25" t="e">
        <f t="shared" si="1"/>
        <v>#DIV/0!</v>
      </c>
    </row>
    <row r="12" spans="1:15" x14ac:dyDescent="0.25">
      <c r="A12" s="3">
        <v>25</v>
      </c>
      <c r="B12" s="4">
        <f>VLOOKUP($A12,TS_Data!$A:$B,2,FALSE)</f>
        <v>51</v>
      </c>
      <c r="C12" s="2"/>
      <c r="D12" s="9"/>
      <c r="E12" s="67"/>
      <c r="F12" s="25"/>
      <c r="G12" s="87"/>
      <c r="H12" s="12"/>
      <c r="I12" s="31"/>
      <c r="J12" s="31"/>
      <c r="K12" s="31"/>
      <c r="M12" s="64">
        <v>11</v>
      </c>
      <c r="N12" s="25" t="e">
        <f t="shared" si="0"/>
        <v>#DIV/0!</v>
      </c>
      <c r="O12" s="25" t="e">
        <f t="shared" si="1"/>
        <v>#DIV/0!</v>
      </c>
    </row>
    <row r="13" spans="1:15" x14ac:dyDescent="0.25">
      <c r="A13" s="3">
        <v>26</v>
      </c>
      <c r="B13" s="4">
        <f>VLOOKUP($A13,TS_Data!$A:$B,2,FALSE)</f>
        <v>58</v>
      </c>
      <c r="C13" s="2"/>
      <c r="D13" s="9"/>
      <c r="E13" s="67"/>
      <c r="F13" s="25"/>
      <c r="G13" s="88"/>
      <c r="H13" s="12"/>
      <c r="I13" s="31"/>
      <c r="J13" s="31"/>
      <c r="K13" s="31"/>
      <c r="M13" s="64">
        <v>12</v>
      </c>
      <c r="N13" s="25" t="e">
        <f t="shared" si="0"/>
        <v>#DIV/0!</v>
      </c>
      <c r="O13" s="25" t="e">
        <f t="shared" si="1"/>
        <v>#DIV/0!</v>
      </c>
    </row>
    <row r="14" spans="1:15" x14ac:dyDescent="0.25">
      <c r="A14" s="3">
        <v>27</v>
      </c>
      <c r="B14" s="4">
        <f>VLOOKUP($A14,TS_Data!$A:$B,2,FALSE)</f>
        <v>52</v>
      </c>
      <c r="C14" s="2"/>
      <c r="D14" s="9"/>
      <c r="E14" s="67"/>
      <c r="F14" s="25"/>
      <c r="G14" s="88"/>
      <c r="H14" s="12"/>
      <c r="I14" s="31"/>
      <c r="J14" s="31"/>
      <c r="K14" s="31"/>
      <c r="N14" s="80" t="e">
        <f>AVERAGE(N2:N13)</f>
        <v>#DIV/0!</v>
      </c>
      <c r="O14" s="80" t="e">
        <f>AVERAGE(O2:O13)</f>
        <v>#DIV/0!</v>
      </c>
    </row>
    <row r="15" spans="1:15" x14ac:dyDescent="0.25">
      <c r="A15" s="3">
        <v>28</v>
      </c>
      <c r="B15" s="4">
        <f>VLOOKUP($A15,TS_Data!$A:$B,2,FALSE)</f>
        <v>62</v>
      </c>
      <c r="C15" s="2"/>
      <c r="D15" s="9"/>
      <c r="E15" s="67"/>
      <c r="F15" s="25"/>
      <c r="G15" s="88"/>
      <c r="H15" s="12"/>
      <c r="I15" s="31"/>
      <c r="J15" s="31"/>
      <c r="K15" s="31"/>
    </row>
    <row r="16" spans="1:15" x14ac:dyDescent="0.25">
      <c r="A16" s="3">
        <v>29</v>
      </c>
      <c r="B16" s="4">
        <f>VLOOKUP($A16,TS_Data!$A:$B,2,FALSE)</f>
        <v>63</v>
      </c>
      <c r="C16" s="2"/>
      <c r="D16" s="9"/>
      <c r="E16" s="67"/>
      <c r="F16" s="25"/>
      <c r="G16" s="88"/>
      <c r="H16" s="12"/>
      <c r="I16" s="31"/>
      <c r="J16" s="31"/>
      <c r="K16" s="31"/>
    </row>
    <row r="17" spans="1:11" x14ac:dyDescent="0.25">
      <c r="A17" s="3">
        <v>30</v>
      </c>
      <c r="B17" s="4">
        <f>VLOOKUP($A17,TS_Data!$A:$B,2,FALSE)</f>
        <v>59</v>
      </c>
      <c r="C17" s="2"/>
      <c r="D17" s="9"/>
      <c r="E17" s="67"/>
      <c r="F17" s="25"/>
      <c r="G17" s="88"/>
      <c r="H17" s="12"/>
      <c r="I17" s="31"/>
      <c r="J17" s="31"/>
      <c r="K17" s="31"/>
    </row>
    <row r="18" spans="1:11" x14ac:dyDescent="0.25">
      <c r="A18" s="3">
        <v>31</v>
      </c>
      <c r="B18" s="4">
        <f>VLOOKUP($A18,TS_Data!$A:$B,2,FALSE)</f>
        <v>55</v>
      </c>
      <c r="C18" s="2"/>
      <c r="D18" s="9"/>
      <c r="E18" s="67"/>
      <c r="F18" s="25"/>
      <c r="G18" s="88"/>
      <c r="H18" s="12"/>
      <c r="I18" s="31"/>
      <c r="J18" s="31"/>
      <c r="K18" s="31"/>
    </row>
    <row r="19" spans="1:11" x14ac:dyDescent="0.25">
      <c r="A19" s="3">
        <v>32</v>
      </c>
      <c r="B19" s="4">
        <f>VLOOKUP($A19,TS_Data!$A:$B,2,FALSE)</f>
        <v>53</v>
      </c>
      <c r="C19" s="2"/>
      <c r="D19" s="9"/>
      <c r="E19" s="67"/>
      <c r="F19" s="25"/>
      <c r="G19" s="88"/>
      <c r="H19" s="12"/>
      <c r="I19" s="31"/>
      <c r="J19" s="31"/>
      <c r="K19" s="31"/>
    </row>
    <row r="20" spans="1:11" x14ac:dyDescent="0.25">
      <c r="A20" s="3">
        <v>33</v>
      </c>
      <c r="B20" s="4">
        <f>VLOOKUP($A20,TS_Data!$A:$B,2,FALSE)</f>
        <v>48</v>
      </c>
      <c r="C20" s="2"/>
      <c r="D20" s="9"/>
      <c r="E20" s="67"/>
      <c r="F20" s="25"/>
      <c r="G20" s="88"/>
      <c r="H20" s="12"/>
      <c r="I20" s="31"/>
      <c r="J20" s="31"/>
      <c r="K20" s="31"/>
    </row>
    <row r="21" spans="1:11" x14ac:dyDescent="0.25">
      <c r="A21" s="3">
        <v>34</v>
      </c>
      <c r="B21" s="4">
        <f>VLOOKUP($A21,TS_Data!$A:$B,2,FALSE)</f>
        <v>60</v>
      </c>
      <c r="C21" s="2"/>
      <c r="D21" s="9"/>
      <c r="E21" s="67"/>
      <c r="F21" s="25"/>
      <c r="G21" s="88"/>
      <c r="H21" s="12"/>
      <c r="I21" s="31"/>
      <c r="J21" s="31"/>
      <c r="K21" s="31"/>
    </row>
    <row r="22" spans="1:11" x14ac:dyDescent="0.25">
      <c r="A22" s="3">
        <v>35</v>
      </c>
      <c r="B22" s="4">
        <f>VLOOKUP($A22,TS_Data!$A:$B,2,FALSE)</f>
        <v>65</v>
      </c>
      <c r="C22" s="2"/>
      <c r="D22" s="9"/>
      <c r="E22" s="67"/>
      <c r="F22" s="25"/>
      <c r="G22" s="88"/>
      <c r="H22" s="12"/>
      <c r="I22" s="31"/>
      <c r="J22" s="31"/>
      <c r="K22" s="31"/>
    </row>
    <row r="23" spans="1:11" ht="15.75" thickBot="1" x14ac:dyDescent="0.3">
      <c r="A23" s="3">
        <v>36</v>
      </c>
      <c r="B23" s="4">
        <f>VLOOKUP($A23,TS_Data!$A:$B,2,FALSE)</f>
        <v>49</v>
      </c>
      <c r="C23" s="2"/>
      <c r="D23" s="9"/>
      <c r="E23" s="67"/>
      <c r="F23" s="25"/>
      <c r="G23" s="89"/>
      <c r="H23" s="12"/>
      <c r="I23" s="31"/>
      <c r="J23" s="31"/>
      <c r="K23" s="31"/>
    </row>
    <row r="24" spans="1:11" x14ac:dyDescent="0.25">
      <c r="A24" s="3">
        <v>37</v>
      </c>
      <c r="B24" s="4">
        <f>VLOOKUP($A24,TS_Data!$A:$B,2,FALSE)</f>
        <v>50</v>
      </c>
      <c r="C24" s="2"/>
      <c r="D24" s="9"/>
      <c r="E24" s="67"/>
      <c r="F24" s="25"/>
      <c r="G24" s="87"/>
      <c r="H24" s="12"/>
      <c r="I24" s="31"/>
      <c r="J24" s="31"/>
      <c r="K24" s="31"/>
    </row>
    <row r="25" spans="1:11" x14ac:dyDescent="0.25">
      <c r="A25" s="3">
        <v>38</v>
      </c>
      <c r="B25" s="4">
        <f>VLOOKUP($A25,TS_Data!$A:$B,2,FALSE)</f>
        <v>51</v>
      </c>
      <c r="C25" s="2"/>
      <c r="D25" s="9"/>
      <c r="E25" s="67"/>
      <c r="F25" s="25"/>
      <c r="G25" s="88"/>
      <c r="H25" s="12"/>
      <c r="I25" s="31"/>
      <c r="J25" s="31"/>
      <c r="K25" s="31"/>
    </row>
    <row r="26" spans="1:11" x14ac:dyDescent="0.25">
      <c r="A26" s="3">
        <v>39</v>
      </c>
      <c r="B26" s="4">
        <f>VLOOKUP($A26,TS_Data!$A:$B,2,FALSE)</f>
        <v>60</v>
      </c>
      <c r="C26" s="2"/>
      <c r="D26" s="9"/>
      <c r="E26" s="67"/>
      <c r="F26" s="25"/>
      <c r="G26" s="88"/>
      <c r="H26" s="12"/>
      <c r="I26" s="31"/>
      <c r="J26" s="31"/>
      <c r="K26" s="31"/>
    </row>
    <row r="27" spans="1:11" x14ac:dyDescent="0.25">
      <c r="A27" s="3">
        <v>40</v>
      </c>
      <c r="B27" s="4">
        <f>VLOOKUP($A27,TS_Data!$A:$B,2,FALSE)</f>
        <v>66</v>
      </c>
      <c r="C27" s="2"/>
      <c r="D27" s="9"/>
      <c r="E27" s="67"/>
      <c r="F27" s="25"/>
      <c r="G27" s="88"/>
      <c r="H27" s="12"/>
      <c r="I27" s="31"/>
      <c r="J27" s="31"/>
      <c r="K27" s="31"/>
    </row>
    <row r="28" spans="1:11" x14ac:dyDescent="0.25">
      <c r="A28" s="3">
        <v>41</v>
      </c>
      <c r="B28" s="4">
        <f>VLOOKUP($A28,TS_Data!$A:$B,2,FALSE)</f>
        <v>65</v>
      </c>
      <c r="C28" s="2"/>
      <c r="D28" s="9"/>
      <c r="E28" s="67"/>
      <c r="F28" s="25"/>
      <c r="G28" s="88"/>
      <c r="H28" s="12"/>
      <c r="I28" s="31"/>
      <c r="J28" s="31"/>
      <c r="K28" s="31"/>
    </row>
    <row r="29" spans="1:11" x14ac:dyDescent="0.25">
      <c r="A29" s="3">
        <v>42</v>
      </c>
      <c r="B29" s="4">
        <f>VLOOKUP($A29,TS_Data!$A:$B,2,FALSE)</f>
        <v>52</v>
      </c>
      <c r="C29" s="2"/>
      <c r="D29" s="9"/>
      <c r="E29" s="67"/>
      <c r="F29" s="25"/>
      <c r="G29" s="88"/>
      <c r="H29" s="12"/>
      <c r="I29" s="31"/>
      <c r="J29" s="31"/>
      <c r="K29" s="31"/>
    </row>
    <row r="30" spans="1:11" x14ac:dyDescent="0.25">
      <c r="A30" s="3">
        <v>43</v>
      </c>
      <c r="B30" s="4">
        <f>VLOOKUP($A30,TS_Data!$A:$B,2,FALSE)</f>
        <v>58</v>
      </c>
      <c r="C30" s="2"/>
      <c r="D30" s="9"/>
      <c r="E30" s="67"/>
      <c r="F30" s="25"/>
      <c r="G30" s="88"/>
      <c r="H30" s="12"/>
      <c r="I30" s="31"/>
      <c r="J30" s="31"/>
      <c r="K30" s="31"/>
    </row>
    <row r="31" spans="1:11" x14ac:dyDescent="0.25">
      <c r="A31" s="3">
        <v>44</v>
      </c>
      <c r="B31" s="4">
        <f>VLOOKUP($A31,TS_Data!$A:$B,2,FALSE)</f>
        <v>71</v>
      </c>
      <c r="C31" s="2"/>
      <c r="D31" s="9"/>
      <c r="E31" s="67"/>
      <c r="F31" s="25"/>
      <c r="G31" s="88"/>
      <c r="H31" s="12"/>
      <c r="I31" s="31"/>
      <c r="J31" s="31"/>
      <c r="K31" s="31"/>
    </row>
    <row r="32" spans="1:11" x14ac:dyDescent="0.25">
      <c r="A32" s="3">
        <v>45</v>
      </c>
      <c r="B32" s="4">
        <f>VLOOKUP($A32,TS_Data!$A:$B,2,FALSE)</f>
        <v>74</v>
      </c>
      <c r="C32" s="2"/>
      <c r="D32" s="9"/>
      <c r="E32" s="67"/>
      <c r="F32" s="25"/>
      <c r="G32" s="88"/>
      <c r="H32" s="12"/>
      <c r="I32" s="31"/>
      <c r="J32" s="31"/>
      <c r="K32" s="31"/>
    </row>
    <row r="33" spans="1:8" x14ac:dyDescent="0.25">
      <c r="A33" s="3">
        <v>46</v>
      </c>
      <c r="B33" s="4">
        <f>VLOOKUP($A33,TS_Data!$A:$B,2,FALSE)</f>
        <v>79</v>
      </c>
      <c r="C33" s="2"/>
      <c r="D33" s="9"/>
      <c r="E33" s="67"/>
      <c r="F33" s="25"/>
      <c r="G33" s="88"/>
      <c r="H33" s="12"/>
    </row>
    <row r="34" spans="1:8" x14ac:dyDescent="0.25">
      <c r="A34" s="3">
        <v>47</v>
      </c>
      <c r="B34" s="4">
        <f>VLOOKUP($A34,TS_Data!$A:$B,2,FALSE)</f>
        <v>73</v>
      </c>
      <c r="C34" s="2"/>
      <c r="D34" s="9"/>
      <c r="E34" s="67"/>
      <c r="F34" s="25"/>
      <c r="G34" s="88"/>
      <c r="H34" s="12"/>
    </row>
    <row r="35" spans="1:8" ht="15.75" thickBot="1" x14ac:dyDescent="0.3">
      <c r="A35" s="3">
        <v>48</v>
      </c>
      <c r="B35" s="4">
        <f>VLOOKUP($A35,TS_Data!$A:$B,2,FALSE)</f>
        <v>69</v>
      </c>
      <c r="C35" s="2"/>
      <c r="D35" s="9"/>
      <c r="E35" s="67"/>
      <c r="F35" s="25"/>
      <c r="G35" s="89"/>
      <c r="H35" s="12"/>
    </row>
    <row r="36" spans="1:8" x14ac:dyDescent="0.25">
      <c r="A36" s="3">
        <v>49</v>
      </c>
      <c r="B36" s="4">
        <f>VLOOKUP($A36,TS_Data!$A:$B,2,FALSE)</f>
        <v>58</v>
      </c>
      <c r="C36" s="2"/>
      <c r="E36" s="67"/>
      <c r="G36" s="87"/>
    </row>
    <row r="37" spans="1:8" x14ac:dyDescent="0.25">
      <c r="A37" s="3">
        <v>50</v>
      </c>
      <c r="B37" s="4">
        <f>VLOOKUP($A37,TS_Data!$A:$B,2,FALSE)</f>
        <v>75</v>
      </c>
      <c r="C37" s="2"/>
      <c r="E37" s="67"/>
      <c r="G37" s="88"/>
    </row>
    <row r="38" spans="1:8" x14ac:dyDescent="0.25">
      <c r="A38" s="3">
        <v>51</v>
      </c>
      <c r="B38" s="4">
        <f>VLOOKUP($A38,TS_Data!$A:$B,2,FALSE)</f>
        <v>85</v>
      </c>
      <c r="C38" s="2"/>
      <c r="E38" s="67"/>
      <c r="G38" s="88"/>
    </row>
    <row r="39" spans="1:8" x14ac:dyDescent="0.25">
      <c r="A39" s="3">
        <v>52</v>
      </c>
      <c r="B39" s="4">
        <f>VLOOKUP($A39,TS_Data!$A:$B,2,FALSE)</f>
        <v>89</v>
      </c>
      <c r="C39" s="2"/>
      <c r="E39" s="67"/>
      <c r="G39" s="88"/>
    </row>
    <row r="40" spans="1:8" x14ac:dyDescent="0.25">
      <c r="A40" s="3">
        <v>53</v>
      </c>
      <c r="B40" s="4">
        <f>VLOOKUP($A40,TS_Data!$A:$B,2,FALSE)</f>
        <v>87</v>
      </c>
      <c r="C40" s="2"/>
      <c r="E40" s="67"/>
      <c r="G40" s="88"/>
    </row>
    <row r="41" spans="1:8" x14ac:dyDescent="0.25">
      <c r="A41" s="3">
        <v>54</v>
      </c>
      <c r="B41" s="4">
        <f>VLOOKUP($A41,TS_Data!$A:$B,2,FALSE)</f>
        <v>81</v>
      </c>
      <c r="C41" s="2"/>
      <c r="E41" s="67"/>
      <c r="G41" s="88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Causal</vt:lpstr>
      <vt:lpstr>TS_Data</vt:lpstr>
      <vt:lpstr>Response</vt:lpstr>
      <vt:lpstr>MovAvg</vt:lpstr>
      <vt:lpstr>S.Exp.Alpha</vt:lpstr>
      <vt:lpstr>S.Exp.Smooth</vt:lpstr>
      <vt:lpstr>Holt</vt:lpstr>
      <vt:lpstr>Holt-Winters(s3)</vt:lpstr>
      <vt:lpstr>Holt-Winters(s6)</vt:lpstr>
      <vt:lpstr>Holt-Winters(s12)</vt:lpstr>
      <vt:lpstr>Decomposition(s12)</vt:lpstr>
    </vt:vector>
  </TitlesOfParts>
  <Company>HEC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Yossiri A</dc:creator>
  <cp:lastModifiedBy>Yossiri A</cp:lastModifiedBy>
  <dcterms:created xsi:type="dcterms:W3CDTF">2016-09-04T23:55:21Z</dcterms:created>
  <dcterms:modified xsi:type="dcterms:W3CDTF">2023-01-20T03:33:39Z</dcterms:modified>
</cp:coreProperties>
</file>