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J:\63\63798-01\40Analysis\ES Update 2024\Update 2024\"/>
    </mc:Choice>
  </mc:AlternateContent>
  <xr:revisionPtr revIDLastSave="0" documentId="13_ncr:1_{AE79424F-C723-49AC-B236-F45643739D02}" xr6:coauthVersionLast="47" xr6:coauthVersionMax="47" xr10:uidLastSave="{00000000-0000-0000-0000-000000000000}"/>
  <bookViews>
    <workbookView xWindow="25080" yWindow="-120" windowWidth="25440" windowHeight="15270" tabRatio="905" firstSheet="6" activeTab="21"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Figures!$S$3:$W$183</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2.1a'!$A$2:$Q$194</definedName>
    <definedName name="_xlnm._FilterDatabase" localSheetId="13" hidden="1">'Table 2.2a'!$A$2:$T$194</definedName>
    <definedName name="_xlnm._FilterDatabase" localSheetId="14" hidden="1">'Table 2.3a'!$A$3:$R$239</definedName>
    <definedName name="_xlnm._FilterDatabase" localSheetId="15" hidden="1">'Table 2.3b'!$A$3:$U$237</definedName>
    <definedName name="_xlnm._FilterDatabase" localSheetId="16" hidden="1">'Table 2.3c'!$A$4:$T$303</definedName>
    <definedName name="_xlnm._FilterDatabase" localSheetId="17" hidden="1">'Table 2.4a'!$A$4:$U$302</definedName>
    <definedName name="_xlnm._FilterDatabase" localSheetId="18" hidden="1">'Table 2.5a'!$A$2:$AA$193</definedName>
    <definedName name="_xlnm._FilterDatabase" localSheetId="19" hidden="1">'Table 2.5b'!$A$2:$T$193</definedName>
    <definedName name="_xlnm._FilterDatabase" localSheetId="21" hidden="1">'Table 2.5c'!$A$2:$P$193</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4" i="29" l="1"/>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17" i="29"/>
  <c r="E16" i="29"/>
  <c r="E11" i="29"/>
  <c r="E10" i="29"/>
  <c r="E9" i="29"/>
  <c r="E8" i="29"/>
  <c r="E7" i="29"/>
  <c r="E6" i="29"/>
  <c r="E5" i="29"/>
  <c r="E4" i="29"/>
  <c r="U81" i="27"/>
  <c r="T81" i="27"/>
  <c r="U80" i="27"/>
  <c r="T80" i="27"/>
  <c r="U79" i="27"/>
  <c r="T79" i="27"/>
  <c r="U78" i="27"/>
  <c r="T78" i="27"/>
  <c r="L59" i="27"/>
  <c r="J59" i="27"/>
  <c r="H59" i="27"/>
  <c r="F59" i="27"/>
  <c r="D59" i="27"/>
  <c r="C59" i="27"/>
  <c r="J59" i="26"/>
  <c r="H59" i="26"/>
  <c r="P77" i="25" l="1"/>
  <c r="A71" i="25"/>
  <c r="T157" i="25"/>
  <c r="T181" i="25"/>
  <c r="T13" i="25"/>
  <c r="T38" i="25"/>
  <c r="T4" i="25"/>
  <c r="T5" i="25"/>
  <c r="T9" i="25"/>
  <c r="T8" i="25"/>
  <c r="T6" i="25"/>
  <c r="T7" i="25"/>
  <c r="T12" i="25"/>
  <c r="T10" i="25"/>
  <c r="T15" i="25"/>
  <c r="T24" i="25"/>
  <c r="T17" i="25"/>
  <c r="T16" i="25"/>
  <c r="T26" i="25"/>
  <c r="T18" i="25"/>
  <c r="T19" i="25"/>
  <c r="T11" i="25"/>
  <c r="T20" i="25"/>
  <c r="T21" i="25"/>
  <c r="T36" i="25"/>
  <c r="T22" i="25"/>
  <c r="T32" i="25"/>
  <c r="T23" i="25"/>
  <c r="T31" i="25"/>
  <c r="T25" i="25"/>
  <c r="T55" i="25"/>
  <c r="T28" i="25"/>
  <c r="T29" i="25"/>
  <c r="T33" i="25"/>
  <c r="T30" i="25"/>
  <c r="T37" i="25"/>
  <c r="T35" i="25"/>
  <c r="T34" i="25"/>
  <c r="T14" i="25"/>
  <c r="T41" i="25"/>
  <c r="T48" i="25"/>
  <c r="T70" i="25"/>
  <c r="T71" i="25"/>
  <c r="T39" i="25"/>
  <c r="T40" i="25"/>
  <c r="T42" i="25"/>
  <c r="T54" i="25"/>
  <c r="T43" i="25"/>
  <c r="T45" i="25"/>
  <c r="T27" i="25"/>
  <c r="T50" i="25"/>
  <c r="T46" i="25"/>
  <c r="T69" i="25"/>
  <c r="T44" i="25"/>
  <c r="T108" i="25"/>
  <c r="T56" i="25"/>
  <c r="T49" i="25"/>
  <c r="T51" i="25"/>
  <c r="T53" i="25"/>
  <c r="T63" i="25"/>
  <c r="T47" i="25"/>
  <c r="T74" i="25"/>
  <c r="T66" i="25"/>
  <c r="T61" i="25"/>
  <c r="T62" i="25"/>
  <c r="T64" i="25"/>
  <c r="T88" i="25"/>
  <c r="T65" i="25"/>
  <c r="T52" i="25"/>
  <c r="T57" i="25"/>
  <c r="T59" i="25"/>
  <c r="T60" i="25"/>
  <c r="T58" i="25"/>
  <c r="T77" i="25"/>
  <c r="T79" i="25"/>
  <c r="T80" i="25"/>
  <c r="T81" i="25"/>
  <c r="T78" i="25"/>
  <c r="T72" i="25"/>
  <c r="T152" i="25"/>
  <c r="T75" i="25"/>
  <c r="T93" i="25"/>
  <c r="T76" i="25"/>
  <c r="T68" i="25"/>
  <c r="T67" i="25"/>
  <c r="T73" i="25"/>
  <c r="T90" i="25"/>
  <c r="T82" i="25"/>
  <c r="T83" i="25"/>
  <c r="T142" i="25"/>
  <c r="T92" i="25"/>
  <c r="T87" i="25"/>
  <c r="T86" i="25"/>
  <c r="T113" i="25"/>
  <c r="T109" i="25"/>
  <c r="T99" i="25"/>
  <c r="T110" i="25"/>
  <c r="T115" i="25"/>
  <c r="T119" i="25"/>
  <c r="T97" i="25"/>
  <c r="T100" i="25"/>
  <c r="T89" i="25"/>
  <c r="T102" i="25"/>
  <c r="T84" i="25"/>
  <c r="T136" i="25"/>
  <c r="T104" i="25"/>
  <c r="T105" i="25"/>
  <c r="T96" i="25"/>
  <c r="T141" i="25"/>
  <c r="T139" i="25"/>
  <c r="T140" i="25"/>
  <c r="T85" i="25"/>
  <c r="T111" i="25"/>
  <c r="T91" i="25"/>
  <c r="T117" i="25"/>
  <c r="T134" i="25"/>
  <c r="T135" i="25"/>
  <c r="T103" i="25"/>
  <c r="T131" i="25"/>
  <c r="T132" i="25"/>
  <c r="T127" i="25"/>
  <c r="T112" i="25"/>
  <c r="T94" i="25"/>
  <c r="T125" i="25"/>
  <c r="T124" i="25"/>
  <c r="T121" i="25"/>
  <c r="T122" i="25"/>
  <c r="T118" i="25"/>
  <c r="T133" i="25"/>
  <c r="T98" i="25"/>
  <c r="T95" i="25"/>
  <c r="T114" i="25"/>
  <c r="T123" i="25"/>
  <c r="T126" i="25"/>
  <c r="T101" i="25"/>
  <c r="T128" i="25"/>
  <c r="T116" i="25"/>
  <c r="T138" i="25"/>
  <c r="T129" i="25"/>
  <c r="T150" i="25"/>
  <c r="T120" i="25"/>
  <c r="T137" i="25"/>
  <c r="T143" i="25"/>
  <c r="T130" i="25"/>
  <c r="T144" i="25"/>
  <c r="T106" i="25"/>
  <c r="T107" i="25"/>
  <c r="T151" i="25"/>
  <c r="T146" i="25"/>
  <c r="T147" i="25"/>
  <c r="T148" i="25"/>
  <c r="T154" i="25"/>
  <c r="T149" i="25"/>
  <c r="T158" i="25"/>
  <c r="T155" i="25"/>
  <c r="T156" i="25"/>
  <c r="T153" i="25"/>
  <c r="T145" i="25"/>
  <c r="T161" i="25"/>
  <c r="T159" i="25"/>
  <c r="T163" i="25"/>
  <c r="T160" i="25"/>
  <c r="T162" i="25"/>
  <c r="T172" i="25"/>
  <c r="T173" i="25"/>
  <c r="T167" i="25"/>
  <c r="T165" i="25"/>
  <c r="T170" i="25"/>
  <c r="T166" i="25"/>
  <c r="T169" i="25"/>
  <c r="T164" i="25"/>
  <c r="T171" i="25"/>
  <c r="T168" i="25"/>
  <c r="T182" i="25"/>
  <c r="T179" i="25"/>
  <c r="T177" i="25"/>
  <c r="T174" i="25"/>
  <c r="T175" i="25"/>
  <c r="T176" i="25"/>
  <c r="T178" i="25"/>
  <c r="T180" i="25"/>
  <c r="W157" i="25"/>
  <c r="W181" i="25"/>
  <c r="W13" i="25"/>
  <c r="W38" i="25"/>
  <c r="W4" i="25"/>
  <c r="W5" i="25"/>
  <c r="W9" i="25"/>
  <c r="W8" i="25"/>
  <c r="W6" i="25"/>
  <c r="W7" i="25"/>
  <c r="W12" i="25"/>
  <c r="W10" i="25"/>
  <c r="W15" i="25"/>
  <c r="W24" i="25"/>
  <c r="W17" i="25"/>
  <c r="W16" i="25"/>
  <c r="W26" i="25"/>
  <c r="W18" i="25"/>
  <c r="W19" i="25"/>
  <c r="W11" i="25"/>
  <c r="W20" i="25"/>
  <c r="W21" i="25"/>
  <c r="W36" i="25"/>
  <c r="W22" i="25"/>
  <c r="W32" i="25"/>
  <c r="W23" i="25"/>
  <c r="W31" i="25"/>
  <c r="W25" i="25"/>
  <c r="W55" i="25"/>
  <c r="W28" i="25"/>
  <c r="W29" i="25"/>
  <c r="W33" i="25"/>
  <c r="W30" i="25"/>
  <c r="W37" i="25"/>
  <c r="W35" i="25"/>
  <c r="W34" i="25"/>
  <c r="W14" i="25"/>
  <c r="W41" i="25"/>
  <c r="W48" i="25"/>
  <c r="W70" i="25"/>
  <c r="W71" i="25"/>
  <c r="W39" i="25"/>
  <c r="W40" i="25"/>
  <c r="W42" i="25"/>
  <c r="W54" i="25"/>
  <c r="W43" i="25"/>
  <c r="W45" i="25"/>
  <c r="W27" i="25"/>
  <c r="W50" i="25"/>
  <c r="W46" i="25"/>
  <c r="W69" i="25"/>
  <c r="W44" i="25"/>
  <c r="W108" i="25"/>
  <c r="W56" i="25"/>
  <c r="W49" i="25"/>
  <c r="W51" i="25"/>
  <c r="W53" i="25"/>
  <c r="W63" i="25"/>
  <c r="W47" i="25"/>
  <c r="W74" i="25"/>
  <c r="W66" i="25"/>
  <c r="W61" i="25"/>
  <c r="W62" i="25"/>
  <c r="W64" i="25"/>
  <c r="W88" i="25"/>
  <c r="W65" i="25"/>
  <c r="W52" i="25"/>
  <c r="W57" i="25"/>
  <c r="W59" i="25"/>
  <c r="W60" i="25"/>
  <c r="W58" i="25"/>
  <c r="W77" i="25"/>
  <c r="W79" i="25"/>
  <c r="W80" i="25"/>
  <c r="W81" i="25"/>
  <c r="W78" i="25"/>
  <c r="W72" i="25"/>
  <c r="W152" i="25"/>
  <c r="W75" i="25"/>
  <c r="W93" i="25"/>
  <c r="W76" i="25"/>
  <c r="W68" i="25"/>
  <c r="W67" i="25"/>
  <c r="W73" i="25"/>
  <c r="W90" i="25"/>
  <c r="W82" i="25"/>
  <c r="W83" i="25"/>
  <c r="W142" i="25"/>
  <c r="W92" i="25"/>
  <c r="W87" i="25"/>
  <c r="W86" i="25"/>
  <c r="W113" i="25"/>
  <c r="W109" i="25"/>
  <c r="W99" i="25"/>
  <c r="W110" i="25"/>
  <c r="W115" i="25"/>
  <c r="W119" i="25"/>
  <c r="W97" i="25"/>
  <c r="W100" i="25"/>
  <c r="W89" i="25"/>
  <c r="W102" i="25"/>
  <c r="W84" i="25"/>
  <c r="W136" i="25"/>
  <c r="W104" i="25"/>
  <c r="W105" i="25"/>
  <c r="W96" i="25"/>
  <c r="W141" i="25"/>
  <c r="W139" i="25"/>
  <c r="W140" i="25"/>
  <c r="W85" i="25"/>
  <c r="W111" i="25"/>
  <c r="W91" i="25"/>
  <c r="W117" i="25"/>
  <c r="W134" i="25"/>
  <c r="W135" i="25"/>
  <c r="W103" i="25"/>
  <c r="W131" i="25"/>
  <c r="W132" i="25"/>
  <c r="W127" i="25"/>
  <c r="W112" i="25"/>
  <c r="W94" i="25"/>
  <c r="W125" i="25"/>
  <c r="W124" i="25"/>
  <c r="W121" i="25"/>
  <c r="W122" i="25"/>
  <c r="W118" i="25"/>
  <c r="W133" i="25"/>
  <c r="W98" i="25"/>
  <c r="W95" i="25"/>
  <c r="W114" i="25"/>
  <c r="W123" i="25"/>
  <c r="W126" i="25"/>
  <c r="W101" i="25"/>
  <c r="W128" i="25"/>
  <c r="W116" i="25"/>
  <c r="W138" i="25"/>
  <c r="W129" i="25"/>
  <c r="W150" i="25"/>
  <c r="W120" i="25"/>
  <c r="W137" i="25"/>
  <c r="W143" i="25"/>
  <c r="W130" i="25"/>
  <c r="W144" i="25"/>
  <c r="W106" i="25"/>
  <c r="W107" i="25"/>
  <c r="W151" i="25"/>
  <c r="W146" i="25"/>
  <c r="W147" i="25"/>
  <c r="W148" i="25"/>
  <c r="W154" i="25"/>
  <c r="W149" i="25"/>
  <c r="W158" i="25"/>
  <c r="W155" i="25"/>
  <c r="W156" i="25"/>
  <c r="W153" i="25"/>
  <c r="W145" i="25"/>
  <c r="W161" i="25"/>
  <c r="W159" i="25"/>
  <c r="W163" i="25"/>
  <c r="W160" i="25"/>
  <c r="W162" i="25"/>
  <c r="W172" i="25"/>
  <c r="W173" i="25"/>
  <c r="W167" i="25"/>
  <c r="W165" i="25"/>
  <c r="W170" i="25"/>
  <c r="W166" i="25"/>
  <c r="W169" i="25"/>
  <c r="W164" i="25"/>
  <c r="W171" i="25"/>
  <c r="W168" i="25"/>
  <c r="W182" i="25"/>
  <c r="W179" i="25"/>
  <c r="W177" i="25"/>
  <c r="W174" i="25"/>
  <c r="W175" i="25"/>
  <c r="W176" i="25"/>
  <c r="W178" i="25"/>
  <c r="W180" i="25"/>
  <c r="W183" i="25"/>
  <c r="V157" i="25"/>
  <c r="V181" i="25"/>
  <c r="V13" i="25"/>
  <c r="V38" i="25"/>
  <c r="V4" i="25"/>
  <c r="V5" i="25"/>
  <c r="V9" i="25"/>
  <c r="V8" i="25"/>
  <c r="V6" i="25"/>
  <c r="V7" i="25"/>
  <c r="V12" i="25"/>
  <c r="V10" i="25"/>
  <c r="V15" i="25"/>
  <c r="V24" i="25"/>
  <c r="V17" i="25"/>
  <c r="V16" i="25"/>
  <c r="V26" i="25"/>
  <c r="V18" i="25"/>
  <c r="V19" i="25"/>
  <c r="V11" i="25"/>
  <c r="V20" i="25"/>
  <c r="V21" i="25"/>
  <c r="V36" i="25"/>
  <c r="V22" i="25"/>
  <c r="V32" i="25"/>
  <c r="V23" i="25"/>
  <c r="V31" i="25"/>
  <c r="V25" i="25"/>
  <c r="V55" i="25"/>
  <c r="V28" i="25"/>
  <c r="V29" i="25"/>
  <c r="V33" i="25"/>
  <c r="V30" i="25"/>
  <c r="V37" i="25"/>
  <c r="V35" i="25"/>
  <c r="V34" i="25"/>
  <c r="V14" i="25"/>
  <c r="V41" i="25"/>
  <c r="V48" i="25"/>
  <c r="V70" i="25"/>
  <c r="V71" i="25"/>
  <c r="V39" i="25"/>
  <c r="V40" i="25"/>
  <c r="V42" i="25"/>
  <c r="V54" i="25"/>
  <c r="V43" i="25"/>
  <c r="V45" i="25"/>
  <c r="V27" i="25"/>
  <c r="V50" i="25"/>
  <c r="V46" i="25"/>
  <c r="V69" i="25"/>
  <c r="V44" i="25"/>
  <c r="V108" i="25"/>
  <c r="V56" i="25"/>
  <c r="V49" i="25"/>
  <c r="V51" i="25"/>
  <c r="V53" i="25"/>
  <c r="V63" i="25"/>
  <c r="V47" i="25"/>
  <c r="V74" i="25"/>
  <c r="V66" i="25"/>
  <c r="V61" i="25"/>
  <c r="V62" i="25"/>
  <c r="V64" i="25"/>
  <c r="V88" i="25"/>
  <c r="V65" i="25"/>
  <c r="V52" i="25"/>
  <c r="V57" i="25"/>
  <c r="V59" i="25"/>
  <c r="V60" i="25"/>
  <c r="V58" i="25"/>
  <c r="V77" i="25"/>
  <c r="V79" i="25"/>
  <c r="V80" i="25"/>
  <c r="V81" i="25"/>
  <c r="V78" i="25"/>
  <c r="V72" i="25"/>
  <c r="V152" i="25"/>
  <c r="V75" i="25"/>
  <c r="V93" i="25"/>
  <c r="V76" i="25"/>
  <c r="V68" i="25"/>
  <c r="V67" i="25"/>
  <c r="V73" i="25"/>
  <c r="V90" i="25"/>
  <c r="V82" i="25"/>
  <c r="V83" i="25"/>
  <c r="V142" i="25"/>
  <c r="V92" i="25"/>
  <c r="V87" i="25"/>
  <c r="V86" i="25"/>
  <c r="V113" i="25"/>
  <c r="V109" i="25"/>
  <c r="V99" i="25"/>
  <c r="V110" i="25"/>
  <c r="V115" i="25"/>
  <c r="V119" i="25"/>
  <c r="V97" i="25"/>
  <c r="V100" i="25"/>
  <c r="V89" i="25"/>
  <c r="V102" i="25"/>
  <c r="V84" i="25"/>
  <c r="V136" i="25"/>
  <c r="V104" i="25"/>
  <c r="V105" i="25"/>
  <c r="V96" i="25"/>
  <c r="V141" i="25"/>
  <c r="V139" i="25"/>
  <c r="V140" i="25"/>
  <c r="V85" i="25"/>
  <c r="V111" i="25"/>
  <c r="V91" i="25"/>
  <c r="V117" i="25"/>
  <c r="V134" i="25"/>
  <c r="V135" i="25"/>
  <c r="V103" i="25"/>
  <c r="V131" i="25"/>
  <c r="V132" i="25"/>
  <c r="V127" i="25"/>
  <c r="V112" i="25"/>
  <c r="V94" i="25"/>
  <c r="V125" i="25"/>
  <c r="V124" i="25"/>
  <c r="V121" i="25"/>
  <c r="V122" i="25"/>
  <c r="V118" i="25"/>
  <c r="V133" i="25"/>
  <c r="V98" i="25"/>
  <c r="V95" i="25"/>
  <c r="V114" i="25"/>
  <c r="V123" i="25"/>
  <c r="V126" i="25"/>
  <c r="V101" i="25"/>
  <c r="V128" i="25"/>
  <c r="V116" i="25"/>
  <c r="V138" i="25"/>
  <c r="V129" i="25"/>
  <c r="V150" i="25"/>
  <c r="V120" i="25"/>
  <c r="V137" i="25"/>
  <c r="V143" i="25"/>
  <c r="V130" i="25"/>
  <c r="V144" i="25"/>
  <c r="V106" i="25"/>
  <c r="V107" i="25"/>
  <c r="V151" i="25"/>
  <c r="V146" i="25"/>
  <c r="V147" i="25"/>
  <c r="V148" i="25"/>
  <c r="V154" i="25"/>
  <c r="V149" i="25"/>
  <c r="V158" i="25"/>
  <c r="V155" i="25"/>
  <c r="V156" i="25"/>
  <c r="V153" i="25"/>
  <c r="V145" i="25"/>
  <c r="V161" i="25"/>
  <c r="V159" i="25"/>
  <c r="V163" i="25"/>
  <c r="V160" i="25"/>
  <c r="V162" i="25"/>
  <c r="V172" i="25"/>
  <c r="V173" i="25"/>
  <c r="V167" i="25"/>
  <c r="V165" i="25"/>
  <c r="V170" i="25"/>
  <c r="V166" i="25"/>
  <c r="V169" i="25"/>
  <c r="V164" i="25"/>
  <c r="V171" i="25"/>
  <c r="V168" i="25"/>
  <c r="V182" i="25"/>
  <c r="V179" i="25"/>
  <c r="V177" i="25"/>
  <c r="V174" i="25"/>
  <c r="V175" i="25"/>
  <c r="V176" i="25"/>
  <c r="V178" i="25"/>
  <c r="V180" i="25"/>
  <c r="V183" i="25"/>
  <c r="U17" i="25"/>
  <c r="U16" i="25"/>
  <c r="U26" i="25"/>
  <c r="U18" i="25"/>
  <c r="U19" i="25"/>
  <c r="U11" i="25"/>
  <c r="U20" i="25"/>
  <c r="U21" i="25"/>
  <c r="U36" i="25"/>
  <c r="U22" i="25"/>
  <c r="U32" i="25"/>
  <c r="U23" i="25"/>
  <c r="U31" i="25"/>
  <c r="U25" i="25"/>
  <c r="U55" i="25"/>
  <c r="U28" i="25"/>
  <c r="U29" i="25"/>
  <c r="U33" i="25"/>
  <c r="U30" i="25"/>
  <c r="U37" i="25"/>
  <c r="U35" i="25"/>
  <c r="U34" i="25"/>
  <c r="U14" i="25"/>
  <c r="U41" i="25"/>
  <c r="U48" i="25"/>
  <c r="U70" i="25"/>
  <c r="U71" i="25"/>
  <c r="U39" i="25"/>
  <c r="U40" i="25"/>
  <c r="U42" i="25"/>
  <c r="U54" i="25"/>
  <c r="U43" i="25"/>
  <c r="U45" i="25"/>
  <c r="U27" i="25"/>
  <c r="U50" i="25"/>
  <c r="U46" i="25"/>
  <c r="U69" i="25"/>
  <c r="U44" i="25"/>
  <c r="U108" i="25"/>
  <c r="U56" i="25"/>
  <c r="U49" i="25"/>
  <c r="U51" i="25"/>
  <c r="U53" i="25"/>
  <c r="U63" i="25"/>
  <c r="U47" i="25"/>
  <c r="U74" i="25"/>
  <c r="U66" i="25"/>
  <c r="U61" i="25"/>
  <c r="U62" i="25"/>
  <c r="U64" i="25"/>
  <c r="U88" i="25"/>
  <c r="U65" i="25"/>
  <c r="U52" i="25"/>
  <c r="U57" i="25"/>
  <c r="U59" i="25"/>
  <c r="U60" i="25"/>
  <c r="U58" i="25"/>
  <c r="U77" i="25"/>
  <c r="U79" i="25"/>
  <c r="U80" i="25"/>
  <c r="U81" i="25"/>
  <c r="U78" i="25"/>
  <c r="U72" i="25"/>
  <c r="U152" i="25"/>
  <c r="U75" i="25"/>
  <c r="U93" i="25"/>
  <c r="U76" i="25"/>
  <c r="U68" i="25"/>
  <c r="U67" i="25"/>
  <c r="U73" i="25"/>
  <c r="U90" i="25"/>
  <c r="U82" i="25"/>
  <c r="U83" i="25"/>
  <c r="U142" i="25"/>
  <c r="U92" i="25"/>
  <c r="U87" i="25"/>
  <c r="U86" i="25"/>
  <c r="U113" i="25"/>
  <c r="U109" i="25"/>
  <c r="U99" i="25"/>
  <c r="U110" i="25"/>
  <c r="U115" i="25"/>
  <c r="U119" i="25"/>
  <c r="U97" i="25"/>
  <c r="U100" i="25"/>
  <c r="U89" i="25"/>
  <c r="U102" i="25"/>
  <c r="U84" i="25"/>
  <c r="U136" i="25"/>
  <c r="U104" i="25"/>
  <c r="U105" i="25"/>
  <c r="U96" i="25"/>
  <c r="U141" i="25"/>
  <c r="U139" i="25"/>
  <c r="U140" i="25"/>
  <c r="U85" i="25"/>
  <c r="U111" i="25"/>
  <c r="U91" i="25"/>
  <c r="U117" i="25"/>
  <c r="U134" i="25"/>
  <c r="U135" i="25"/>
  <c r="U103" i="25"/>
  <c r="U131" i="25"/>
  <c r="U132" i="25"/>
  <c r="U127" i="25"/>
  <c r="U112" i="25"/>
  <c r="U94" i="25"/>
  <c r="U125" i="25"/>
  <c r="U124" i="25"/>
  <c r="U121" i="25"/>
  <c r="U122" i="25"/>
  <c r="U118" i="25"/>
  <c r="U133" i="25"/>
  <c r="U98" i="25"/>
  <c r="U95" i="25"/>
  <c r="U114" i="25"/>
  <c r="U123" i="25"/>
  <c r="U126" i="25"/>
  <c r="U101" i="25"/>
  <c r="U128" i="25"/>
  <c r="U116" i="25"/>
  <c r="U138" i="25"/>
  <c r="U129" i="25"/>
  <c r="U150" i="25"/>
  <c r="U120" i="25"/>
  <c r="U137" i="25"/>
  <c r="U143" i="25"/>
  <c r="U130" i="25"/>
  <c r="U144" i="25"/>
  <c r="U106" i="25"/>
  <c r="U107" i="25"/>
  <c r="U151" i="25"/>
  <c r="U146" i="25"/>
  <c r="U147" i="25"/>
  <c r="U148" i="25"/>
  <c r="U154" i="25"/>
  <c r="U149" i="25"/>
  <c r="U158" i="25"/>
  <c r="U155" i="25"/>
  <c r="U156" i="25"/>
  <c r="U153" i="25"/>
  <c r="U145" i="25"/>
  <c r="U161" i="25"/>
  <c r="U159" i="25"/>
  <c r="U163" i="25"/>
  <c r="U160" i="25"/>
  <c r="U162" i="25"/>
  <c r="U172" i="25"/>
  <c r="U173" i="25"/>
  <c r="U167" i="25"/>
  <c r="U165" i="25"/>
  <c r="U170" i="25"/>
  <c r="U166" i="25"/>
  <c r="U169" i="25"/>
  <c r="U164" i="25"/>
  <c r="U171" i="25"/>
  <c r="U168" i="25"/>
  <c r="U182" i="25"/>
  <c r="U179" i="25"/>
  <c r="U177" i="25"/>
  <c r="U174" i="25"/>
  <c r="U175" i="25"/>
  <c r="U176" i="25"/>
  <c r="U178" i="25"/>
  <c r="U180" i="25"/>
  <c r="U157" i="25"/>
  <c r="U181" i="25"/>
  <c r="U13" i="25"/>
  <c r="U38" i="25"/>
  <c r="U4" i="25"/>
  <c r="U5" i="25"/>
  <c r="U9" i="25"/>
  <c r="U8" i="25"/>
  <c r="U6" i="25"/>
  <c r="U7" i="25"/>
  <c r="U12" i="25"/>
  <c r="U10" i="25"/>
  <c r="U15" i="25"/>
  <c r="U24" i="25"/>
  <c r="U183" i="25"/>
  <c r="T183"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6" i="25"/>
  <c r="L35" i="36" s="1"/>
  <c r="A203" i="25"/>
  <c r="L34" i="36" s="1"/>
  <c r="A178" i="25"/>
  <c r="L33" i="36" s="1"/>
  <c r="A159" i="25"/>
  <c r="L32" i="36" s="1"/>
  <c r="A137" i="25"/>
  <c r="L31" i="36" s="1"/>
  <c r="A116" i="25"/>
  <c r="L30" i="36" s="1"/>
  <c r="A95"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6" i="25" l="1"/>
  <c r="I70" i="26" l="1"/>
  <c r="L62" i="26" s="1"/>
  <c r="Q206" i="25"/>
  <c r="P206" i="25"/>
  <c r="O206" i="25"/>
  <c r="Q205" i="25"/>
  <c r="P205" i="25"/>
  <c r="O205" i="25"/>
  <c r="Q204" i="25"/>
  <c r="P204" i="25"/>
  <c r="O204" i="25"/>
  <c r="Q76" i="25"/>
  <c r="P75" i="25"/>
  <c r="P74" i="25"/>
  <c r="P73" i="25"/>
  <c r="P72" i="25"/>
  <c r="L35" i="31"/>
  <c r="L34" i="31"/>
  <c r="L33" i="31"/>
  <c r="L32" i="31"/>
  <c r="L31" i="31"/>
  <c r="L30" i="31"/>
  <c r="L29" i="31"/>
  <c r="L28" i="31"/>
  <c r="L27" i="31"/>
  <c r="L26" i="31"/>
  <c r="Q73" i="25" l="1"/>
  <c r="Q75" i="25"/>
  <c r="R204" i="25"/>
  <c r="R205" i="25"/>
  <c r="R206" i="25"/>
  <c r="S192" i="25"/>
  <c r="Q74" i="25"/>
  <c r="U192" i="25"/>
  <c r="Q72" i="25"/>
  <c r="S191" i="25"/>
  <c r="U191" i="25"/>
  <c r="U190" i="25"/>
  <c r="S190" i="25"/>
</calcChain>
</file>

<file path=xl/sharedStrings.xml><?xml version="1.0" encoding="utf-8"?>
<sst xmlns="http://schemas.openxmlformats.org/spreadsheetml/2006/main" count="26000" uniqueCount="2223">
  <si>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</si>
  <si>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</si>
  <si>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</si>
  <si>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</si>
  <si>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</si>
  <si>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</si>
  <si>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</si>
  <si>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</si>
  <si>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</si>
  <si>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</si>
  <si>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</si>
  <si>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</si>
  <si>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</si>
  <si>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</si>
  <si>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</si>
  <si>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</si>
  <si>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</si>
  <si>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</si>
  <si>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</si>
  <si>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</si>
  <si>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</si>
  <si>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</si>
  <si>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</si>
  <si>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</si>
  <si>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</si>
  <si>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</si>
  <si>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</si>
  <si>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</si>
  <si>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</si>
  <si>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</si>
  <si>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</si>
  <si>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</si>
  <si>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</si>
  <si>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</si>
  <si>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</si>
  <si>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</si>
  <si>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</si>
  <si>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</si>
  <si>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</si>
  <si>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</si>
  <si>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</si>
  <si>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</si>
  <si>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</si>
  <si>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</si>
  <si>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</si>
  <si>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</si>
  <si>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</si>
  <si>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</si>
  <si>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</si>
  <si>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</si>
  <si>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</si>
  <si>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</si>
  <si>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</si>
  <si>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</si>
  <si>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</si>
  <si>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</si>
  <si>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</si>
  <si>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</si>
  <si>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</si>
  <si>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</si>
  <si>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</si>
  <si>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</si>
  <si>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</si>
  <si>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</si>
  <si>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</si>
  <si>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</si>
  <si>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</si>
  <si>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</si>
  <si>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</si>
  <si>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</si>
  <si>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</si>
  <si>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</si>
  <si>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</si>
  <si>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</si>
  <si>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</si>
  <si>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</si>
  <si>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</si>
  <si>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</si>
  <si>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</si>
  <si>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</si>
  <si>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</si>
  <si>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</si>
  <si>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</si>
  <si>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</si>
  <si>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</si>
  <si>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</si>
  <si>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</si>
  <si>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</si>
  <si>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</si>
  <si>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</si>
  <si>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</si>
  <si>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</si>
  <si>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</si>
  <si>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</si>
  <si>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</si>
  <si>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</si>
  <si>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</si>
  <si>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</si>
  <si>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</si>
  <si>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</si>
  <si>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</si>
  <si>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</si>
  <si>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</si>
  <si>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</si>
  <si>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</si>
  <si>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</si>
  <si>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</si>
  <si>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</si>
  <si>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</si>
  <si>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</si>
  <si>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</si>
  <si>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</si>
  <si>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</si>
  <si>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</si>
  <si>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</si>
  <si>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</si>
  <si>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</si>
  <si>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</si>
  <si>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</si>
  <si>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</si>
  <si>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</si>
  <si>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</si>
  <si>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</si>
  <si>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</si>
  <si>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</si>
  <si>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</si>
  <si>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</si>
  <si>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</si>
  <si>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</si>
  <si>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</si>
  <si>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</si>
  <si>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</si>
  <si>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</si>
  <si>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</si>
  <si>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</si>
  <si>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</si>
  <si>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</si>
  <si>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</si>
  <si>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</si>
  <si>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</si>
  <si>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</si>
  <si>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</si>
  <si>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</si>
  <si>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</si>
  <si>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</si>
  <si>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</si>
  <si>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</si>
  <si>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</si>
  <si>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</si>
  <si>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</si>
  <si>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</si>
  <si>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</si>
  <si>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</si>
  <si>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</si>
  <si>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</si>
  <si>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</si>
  <si>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</si>
  <si>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</si>
  <si>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</si>
  <si>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</si>
  <si>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</si>
  <si>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</si>
  <si>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</si>
  <si>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</si>
  <si>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</si>
  <si>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</si>
  <si>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</si>
  <si>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</si>
  <si>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</si>
  <si>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</si>
  <si>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</si>
  <si>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</si>
  <si>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</si>
  <si>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</si>
  <si>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</si>
  <si>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</si>
  <si>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</si>
  <si>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</si>
  <si>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</si>
  <si>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</si>
  <si>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</si>
  <si>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</si>
  <si>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</si>
  <si>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</si>
  <si>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</si>
  <si>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</si>
  <si>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</si>
  <si>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</si>
  <si>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</si>
  <si>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</si>
  <si>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</si>
  <si>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</si>
  <si>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</si>
  <si>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</si>
  <si>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</si>
  <si>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</si>
  <si>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</si>
  <si>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</si>
  <si>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</si>
  <si>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</si>
  <si>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</si>
  <si>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</si>
  <si>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</si>
  <si>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</si>
  <si>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</si>
  <si>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</si>
  <si>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</si>
  <si>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</si>
  <si>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</si>
  <si>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</si>
  <si>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</si>
  <si>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</si>
  <si>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</si>
  <si>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</si>
  <si>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</si>
  <si>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</si>
  <si>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</si>
  <si>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</si>
  <si>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</si>
  <si>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</si>
  <si>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</si>
  <si>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</si>
  <si>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</si>
  <si>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</si>
  <si>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</si>
  <si>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</si>
  <si>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</si>
  <si>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</si>
  <si>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</si>
  <si>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</si>
  <si>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</si>
  <si>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</si>
  <si>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</si>
  <si>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</si>
  <si>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</si>
  <si>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</si>
  <si>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</si>
  <si>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</si>
  <si>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</si>
  <si>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</si>
  <si>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</si>
  <si>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</si>
  <si>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</si>
  <si>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</si>
  <si>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</si>
  <si>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</si>
  <si>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</si>
  <si>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</si>
  <si>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</si>
  <si>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</si>
  <si>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</si>
  <si>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</si>
  <si>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</si>
  <si>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</si>
  <si>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</si>
  <si>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</si>
  <si>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</si>
  <si>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</si>
  <si>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</si>
  <si>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</si>
  <si>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</si>
  <si>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</si>
  <si>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</si>
  <si>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</si>
  <si>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</si>
  <si>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</si>
  <si>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</si>
  <si>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</si>
  <si>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</si>
  <si>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</si>
  <si>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</si>
  <si>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</si>
  <si>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</si>
  <si>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</si>
  <si>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</si>
  <si>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</si>
  <si>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</si>
  <si>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</si>
  <si>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</si>
  <si>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</si>
  <si>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</si>
  <si>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</si>
  <si>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</si>
  <si>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</si>
  <si>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</si>
  <si>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</si>
  <si>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</si>
  <si>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</si>
  <si>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</si>
  <si>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</si>
  <si>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</si>
  <si>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</si>
  <si>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</si>
  <si>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</si>
  <si>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</si>
  <si>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</si>
  <si>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</si>
  <si>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</si>
  <si>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</si>
  <si>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</si>
  <si>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</si>
  <si>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</si>
  <si>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</si>
  <si>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</si>
  <si>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</si>
  <si>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</si>
  <si>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</si>
  <si>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</si>
  <si>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</si>
  <si>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</si>
  <si>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</si>
  <si>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</si>
  <si>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</si>
  <si>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</si>
  <si>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</si>
  <si>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</si>
  <si>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</si>
  <si>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</si>
  <si>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</si>
  <si>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</si>
  <si>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</si>
  <si>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</si>
  <si>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</si>
  <si>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</si>
  <si>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</si>
  <si>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</si>
  <si>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</si>
  <si>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</si>
  <si>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</si>
  <si>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</si>
  <si>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</si>
  <si>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</si>
  <si>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</si>
  <si>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</si>
  <si>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</si>
  <si>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</si>
  <si>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</si>
  <si>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</si>
  <si>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</si>
  <si>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</si>
  <si>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</si>
  <si>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</si>
  <si>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</si>
  <si>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</si>
  <si>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</si>
  <si>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</si>
  <si>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</si>
  <si>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</si>
  <si>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</si>
  <si>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</si>
  <si>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</si>
  <si>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</si>
  <si>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</si>
  <si>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</si>
  <si>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</si>
  <si>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</si>
  <si>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</si>
  <si>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</si>
  <si>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</si>
  <si>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</si>
  <si>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</si>
  <si>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</si>
  <si>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</si>
  <si>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</si>
  <si>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</si>
  <si>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</si>
  <si>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</si>
  <si>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</si>
  <si>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</si>
  <si>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</si>
  <si>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</si>
  <si>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</si>
  <si>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</si>
  <si>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</si>
  <si>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</si>
  <si>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</si>
  <si>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</si>
  <si>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</si>
  <si>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</si>
  <si>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</si>
  <si>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</si>
  <si>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</si>
  <si>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</si>
  <si>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</si>
  <si>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</si>
  <si>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</si>
  <si>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</si>
  <si>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</si>
  <si>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</si>
  <si>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</si>
  <si>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</si>
  <si>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</si>
  <si>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</si>
  <si>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</si>
  <si>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</si>
  <si>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</si>
  <si>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</si>
  <si>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</si>
  <si>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</si>
  <si>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</si>
  <si>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</si>
  <si>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</si>
  <si>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</si>
  <si>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</si>
  <si>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</si>
  <si>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</si>
  <si>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</si>
  <si>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</si>
  <si>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</si>
  <si>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</si>
  <si>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</si>
  <si>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</si>
  <si>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</si>
  <si>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</si>
  <si>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</si>
  <si>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</si>
  <si>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</si>
  <si>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</si>
  <si>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</si>
  <si>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</si>
  <si>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</si>
  <si>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</si>
  <si>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</si>
  <si>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</si>
  <si>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</si>
  <si>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</si>
  <si>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</si>
  <si>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</si>
  <si>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</si>
  <si>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</si>
  <si>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</si>
  <si>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</si>
  <si>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</si>
  <si>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</si>
  <si>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</si>
  <si>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</si>
  <si>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</si>
  <si>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</si>
  <si>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</si>
  <si>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</si>
  <si>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</si>
  <si>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</si>
  <si>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</si>
  <si>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</si>
  <si>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</si>
  <si>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</si>
  <si>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</si>
  <si>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</si>
  <si>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</si>
  <si>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</si>
  <si>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</si>
  <si>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</si>
  <si>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</si>
  <si>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</si>
  <si>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</si>
  <si>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</si>
  <si>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</si>
  <si>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</si>
  <si>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</si>
  <si>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</si>
  <si>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</si>
  <si>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</si>
  <si>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</si>
  <si>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</si>
  <si>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</si>
  <si>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</si>
  <si>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</si>
  <si>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</si>
  <si>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</si>
  <si>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</si>
  <si>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</si>
  <si>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</si>
  <si>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</si>
  <si>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</si>
  <si>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</si>
  <si>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</si>
  <si>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</si>
  <si>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</si>
  <si>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</si>
  <si>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</si>
  <si>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</si>
  <si>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</si>
  <si>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</si>
  <si>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</si>
  <si>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</si>
  <si>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</si>
  <si>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</si>
  <si>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</si>
  <si>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</si>
  <si>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</si>
  <si>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</si>
  <si>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</si>
  <si>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</si>
  <si>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</si>
  <si>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</si>
  <si>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</si>
  <si>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</si>
  <si>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</si>
  <si>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</si>
  <si>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</si>
  <si>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</si>
  <si>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</si>
  <si>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</si>
  <si>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</si>
  <si>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</si>
  <si>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</si>
  <si>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</si>
  <si>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</si>
  <si>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</si>
  <si>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</si>
  <si>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</si>
  <si>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</si>
  <si>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</si>
  <si>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</si>
  <si>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</si>
  <si>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</si>
  <si>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</si>
  <si>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</si>
  <si>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</si>
  <si>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</si>
  <si>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</si>
  <si>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</si>
  <si>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</si>
  <si>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</si>
  <si>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</si>
  <si>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</si>
  <si>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</si>
  <si>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</si>
  <si>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</si>
  <si>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</si>
  <si>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</si>
  <si>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</si>
  <si>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</si>
  <si>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</si>
  <si>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</si>
  <si>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</si>
  <si>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</si>
  <si>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</si>
  <si>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</si>
  <si>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</si>
  <si>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</si>
  <si>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</si>
  <si>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</si>
  <si>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</si>
  <si>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</si>
  <si>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</si>
  <si>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</si>
  <si>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</si>
  <si>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</si>
  <si>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</si>
  <si>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</si>
  <si>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</si>
  <si>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</si>
  <si>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</si>
  <si>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</si>
  <si>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</si>
  <si>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</si>
  <si>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</si>
  <si>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</si>
  <si>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</si>
  <si>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</si>
  <si>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</si>
  <si>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</si>
  <si>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</si>
  <si>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</si>
  <si>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</si>
  <si>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</si>
  <si>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</si>
  <si>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</si>
  <si>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</si>
  <si>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</si>
  <si>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</si>
  <si>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</si>
  <si>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</si>
  <si>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</si>
  <si>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</si>
  <si>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</si>
  <si>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</si>
  <si>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</si>
  <si>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</si>
  <si>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</si>
  <si>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</si>
  <si>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</si>
  <si>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</si>
  <si>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</si>
  <si>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</si>
  <si>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</si>
  <si>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</si>
  <si>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</si>
  <si>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</si>
  <si>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</si>
  <si>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</si>
  <si>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</si>
  <si>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</si>
  <si>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</si>
  <si>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</si>
  <si>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</si>
  <si>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</si>
  <si>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</si>
  <si>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</si>
  <si>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</si>
  <si>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</si>
  <si>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</si>
  <si>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</si>
  <si>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</si>
  <si>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</si>
  <si>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</si>
  <si>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</si>
  <si>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</si>
  <si>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</si>
  <si>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</si>
  <si>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</si>
  <si>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</si>
  <si>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</si>
  <si>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</si>
  <si>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</si>
  <si>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</si>
  <si>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</si>
  <si>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</si>
  <si>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</si>
  <si>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</si>
  <si>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</si>
  <si>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</si>
  <si>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</si>
  <si>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</si>
  <si>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</si>
  <si>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</si>
  <si>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</si>
  <si>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</si>
  <si>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</si>
  <si>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</si>
  <si>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</si>
  <si>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</si>
  <si>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</si>
  <si>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</si>
  <si>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</si>
  <si>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</si>
  <si>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</si>
  <si>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</si>
  <si>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</si>
  <si>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</si>
  <si>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</si>
  <si>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</si>
  <si>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</si>
  <si>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</si>
  <si>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</si>
  <si>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</si>
  <si>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</si>
  <si>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</si>
  <si>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</si>
  <si>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</si>
  <si>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</si>
  <si>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</si>
  <si>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</si>
  <si>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</si>
  <si>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</si>
  <si>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</si>
  <si>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</si>
  <si>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</si>
  <si>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</si>
  <si>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</si>
  <si>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</si>
  <si>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</si>
  <si>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</si>
  <si>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</si>
  <si>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</si>
  <si>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</si>
  <si>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</si>
  <si>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</si>
  <si>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</si>
  <si>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</si>
  <si>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</si>
  <si>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</si>
  <si>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</si>
  <si>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</si>
  <si>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</si>
  <si>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</si>
  <si>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</si>
  <si>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</si>
  <si>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</si>
  <si>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</si>
  <si>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</si>
  <si>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</si>
  <si>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</si>
  <si>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</si>
  <si>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</si>
  <si>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</si>
  <si>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</si>
  <si>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</si>
  <si>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</si>
  <si>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</si>
  <si>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</si>
  <si>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</si>
  <si>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</si>
  <si>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</si>
  <si>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</si>
  <si>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</si>
  <si>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</si>
  <si>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</si>
  <si>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</si>
  <si>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</si>
  <si>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</si>
  <si>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</si>
  <si>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</si>
  <si>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</si>
  <si>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</si>
  <si>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</si>
  <si>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</si>
  <si>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</si>
  <si>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</si>
  <si>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</si>
  <si>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</si>
  <si>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</si>
  <si>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</si>
  <si>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</si>
  <si>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</si>
  <si>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</si>
  <si>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</si>
  <si>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</si>
  <si>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</si>
  <si>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</si>
  <si>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</si>
  <si>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</si>
  <si>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</si>
  <si>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</si>
  <si>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</si>
  <si>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</si>
  <si>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</si>
  <si>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</si>
  <si>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</si>
  <si>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</si>
  <si>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</si>
  <si>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</si>
  <si>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</si>
  <si>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</si>
  <si>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</si>
  <si>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</si>
  <si>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</si>
  <si>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</si>
  <si>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</si>
  <si>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</si>
  <si>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</si>
  <si>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</si>
  <si>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</si>
  <si>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</si>
  <si>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</si>
  <si>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</si>
  <si>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</si>
  <si>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</si>
  <si>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</si>
  <si>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</si>
  <si>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</si>
  <si>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</si>
  <si>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</si>
  <si>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</si>
  <si>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</si>
  <si>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</si>
  <si>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</si>
  <si>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</si>
  <si>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</si>
  <si>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</si>
  <si>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</si>
  <si>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</si>
  <si>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</si>
  <si>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</si>
  <si>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</si>
  <si>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</si>
  <si>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</si>
  <si>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</si>
  <si>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</si>
  <si>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</si>
  <si>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</si>
  <si>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</si>
  <si>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</si>
  <si>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</si>
  <si>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</si>
  <si>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</si>
  <si>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</si>
  <si>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</si>
  <si>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</si>
  <si>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</si>
  <si>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</si>
  <si>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</si>
  <si>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</si>
  <si>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</si>
  <si>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</si>
  <si>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</si>
  <si>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</si>
  <si>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</si>
  <si>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</si>
  <si>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</si>
  <si>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</si>
  <si>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</si>
  <si>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</si>
  <si>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</si>
  <si>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</si>
  <si>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</si>
  <si>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</si>
  <si>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</si>
  <si>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</si>
  <si>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</si>
  <si>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</si>
  <si>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</si>
  <si>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</si>
  <si>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</si>
  <si>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</si>
  <si>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</si>
  <si>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</si>
  <si>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</si>
  <si>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</si>
  <si>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</si>
  <si>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</si>
  <si>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</si>
  <si>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</si>
  <si>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</si>
  <si>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</si>
  <si>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</si>
  <si>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</si>
  <si>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</si>
  <si>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</si>
  <si>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</si>
  <si>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</si>
  <si>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</si>
  <si>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</si>
  <si>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</si>
  <si>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</si>
  <si>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</si>
  <si>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</si>
  <si>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</si>
  <si>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</si>
  <si>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</si>
  <si>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</si>
  <si>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</si>
  <si>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</si>
  <si>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</si>
  <si>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</si>
  <si>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</si>
  <si>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</si>
  <si>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</si>
  <si>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</si>
  <si>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</si>
  <si>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</si>
  <si>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</si>
  <si>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</si>
  <si>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</si>
  <si>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</si>
  <si>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</si>
  <si>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</si>
  <si>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</si>
  <si>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</si>
  <si>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</si>
  <si>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</si>
  <si>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</si>
  <si>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</si>
  <si>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</si>
  <si>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</si>
  <si>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</si>
  <si>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</si>
  <si>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</si>
  <si>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</si>
  <si>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</si>
  <si>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</si>
  <si>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</si>
  <si>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</si>
  <si>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</si>
  <si>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</si>
  <si>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</si>
  <si>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</si>
  <si>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</si>
  <si>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</si>
  <si>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</si>
  <si>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</si>
  <si>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</si>
  <si>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</si>
  <si>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</si>
  <si>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</si>
  <si>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</si>
  <si>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</si>
  <si>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</si>
  <si>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</si>
  <si>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</si>
  <si>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</si>
  <si>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</si>
  <si>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</si>
  <si>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</si>
  <si>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</si>
  <si>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</si>
  <si>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</si>
  <si>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</si>
  <si>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</si>
  <si>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</si>
  <si>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</si>
  <si>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</si>
  <si>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</si>
  <si>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</si>
  <si>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</si>
  <si>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</si>
  <si>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</si>
  <si>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</si>
  <si>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</si>
  <si>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</si>
  <si>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</si>
  <si>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</si>
  <si>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</si>
  <si>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</si>
  <si>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</si>
  <si>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</si>
  <si>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</si>
  <si>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</si>
  <si>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</si>
  <si>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</si>
  <si>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</si>
  <si>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</si>
  <si>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</si>
  <si>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</si>
  <si>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</si>
  <si>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</si>
  <si>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</si>
  <si>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</si>
  <si>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</si>
  <si>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</si>
  <si>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</si>
  <si>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</si>
  <si>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</si>
  <si>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</si>
  <si>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</si>
  <si>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</si>
  <si>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</si>
  <si>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</si>
  <si>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</si>
  <si>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</si>
  <si>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</si>
  <si>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</si>
  <si>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</si>
  <si>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</si>
  <si>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</si>
  <si>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</si>
  <si>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</si>
  <si>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</si>
  <si>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</si>
  <si>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</si>
  <si>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</si>
  <si>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</si>
  <si>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</si>
  <si>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</si>
  <si>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</si>
  <si>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</si>
  <si>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</si>
  <si>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</si>
  <si>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</si>
  <si>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</si>
  <si>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</si>
  <si>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</si>
  <si>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</si>
  <si>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</si>
  <si>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</si>
  <si>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</si>
  <si>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</si>
  <si>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</si>
  <si>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</si>
  <si>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</si>
  <si>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</si>
  <si>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</si>
  <si>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</si>
  <si>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</si>
  <si>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</si>
  <si>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</si>
  <si>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</si>
  <si>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</si>
  <si>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</si>
  <si>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</si>
  <si>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</si>
  <si>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</si>
  <si>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</si>
  <si>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</si>
  <si>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</si>
  <si>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</si>
  <si>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</si>
  <si>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</si>
  <si>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</si>
  <si>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</si>
  <si>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</si>
  <si>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</si>
  <si>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</si>
  <si>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</si>
  <si>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</si>
  <si>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</si>
  <si>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</si>
  <si>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</si>
  <si>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</si>
  <si>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</si>
  <si>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</si>
  <si>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</si>
  <si>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</si>
  <si>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</si>
  <si>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</si>
  <si>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</si>
  <si>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</si>
  <si>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</si>
  <si>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</si>
  <si>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</si>
  <si>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</si>
  <si>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</si>
  <si>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</si>
  <si>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</si>
  <si>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</si>
  <si>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</si>
  <si>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</si>
  <si>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</si>
  <si>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</si>
  <si>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</si>
  <si>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</si>
  <si>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</si>
  <si>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</si>
  <si>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</si>
  <si>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</si>
  <si>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</si>
  <si>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</si>
  <si>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</si>
  <si>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</si>
  <si>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</si>
  <si>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</si>
  <si>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</si>
  <si>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</si>
  <si>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</si>
  <si>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</si>
  <si>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</si>
  <si>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</si>
  <si>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</si>
  <si>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</si>
  <si>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</si>
  <si>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</si>
  <si>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</si>
  <si>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</si>
  <si>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</si>
  <si>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</si>
  <si>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</si>
  <si>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</si>
  <si>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</si>
  <si>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</si>
  <si>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</si>
  <si>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</si>
  <si>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</si>
  <si>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</si>
  <si>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</si>
  <si>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</si>
  <si>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</si>
  <si>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</si>
  <si>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</si>
  <si>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</si>
  <si>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</si>
  <si>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</si>
  <si>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</si>
  <si>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</si>
  <si>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</si>
  <si>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</si>
  <si>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</si>
  <si>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</si>
  <si>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</si>
  <si>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</si>
  <si>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</si>
  <si>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</si>
  <si>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</si>
  <si>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</si>
  <si>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</si>
  <si>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</si>
  <si>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</si>
  <si>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</si>
  <si>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</si>
  <si>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</si>
  <si>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</si>
  <si>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</si>
  <si>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</si>
  <si>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</si>
  <si>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</si>
  <si>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</si>
  <si>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</si>
  <si>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</si>
  <si>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</si>
  <si>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</si>
  <si>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</si>
  <si>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</si>
  <si>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</si>
  <si>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</si>
  <si>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</si>
  <si>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</si>
  <si>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</si>
  <si>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</si>
  <si>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</si>
  <si>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</si>
  <si>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</si>
  <si>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</si>
  <si>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</si>
  <si>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</si>
  <si>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</si>
  <si>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</si>
  <si>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</si>
  <si>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</si>
  <si>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</si>
  <si>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</si>
  <si>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</si>
  <si>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</si>
  <si>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</si>
  <si>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</si>
  <si>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</si>
  <si>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</si>
  <si>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</si>
  <si>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</si>
  <si>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</si>
  <si>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</si>
  <si>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</si>
  <si>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</si>
  <si>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</si>
  <si>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</si>
  <si>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</si>
  <si>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</si>
  <si>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</si>
  <si>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</si>
  <si>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</si>
  <si>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</si>
  <si>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</si>
  <si>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</si>
  <si>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</si>
  <si>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</si>
  <si>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</si>
  <si>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</si>
  <si>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</si>
  <si>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</si>
  <si>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</si>
  <si>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</si>
  <si>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</si>
  <si>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</si>
  <si>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</si>
  <si>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</si>
  <si>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</si>
  <si>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</si>
  <si>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</si>
  <si>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</si>
  <si>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</si>
  <si>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</si>
  <si>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</si>
  <si>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</si>
  <si>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</si>
  <si>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</si>
  <si>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</si>
  <si>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</si>
  <si>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</si>
  <si>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</si>
  <si>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</si>
  <si>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</si>
  <si>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</si>
  <si>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</si>
  <si>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</si>
  <si>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</si>
  <si>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</si>
  <si>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</si>
  <si>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</si>
  <si>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</si>
  <si>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</si>
  <si>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</si>
  <si>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</si>
  <si>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</si>
  <si>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</si>
  <si>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</si>
  <si>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</si>
  <si>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</si>
  <si>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</si>
  <si>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</si>
  <si>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</si>
  <si>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</si>
  <si>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</si>
  <si>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</si>
  <si>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</si>
  <si>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</si>
  <si>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</si>
  <si>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</si>
  <si>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</si>
  <si>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</si>
  <si>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</si>
  <si>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</si>
  <si>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</si>
  <si>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</si>
  <si>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</si>
  <si>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</si>
  <si>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</si>
  <si>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</si>
  <si>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</si>
  <si>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</si>
  <si>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</si>
  <si>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</si>
  <si>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</si>
  <si>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</si>
  <si>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</si>
  <si>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</si>
  <si>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</si>
  <si>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</si>
  <si>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</si>
  <si>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</si>
  <si>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</si>
  <si>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</si>
  <si>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</si>
  <si>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</si>
  <si>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</si>
  <si>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</si>
  <si>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</si>
  <si>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</si>
  <si>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</si>
  <si>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</si>
  <si>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</si>
  <si>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</si>
  <si>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</si>
  <si>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</si>
  <si>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</si>
  <si>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</si>
  <si>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</si>
  <si>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</si>
  <si>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</si>
  <si>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</si>
  <si>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</si>
  <si>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</si>
  <si>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</si>
  <si>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</si>
  <si>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</si>
  <si>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</si>
  <si>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</si>
  <si>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</si>
  <si>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</si>
  <si>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</si>
  <si>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</si>
  <si>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</si>
  <si>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</si>
  <si>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</si>
  <si>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</si>
  <si>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</si>
  <si>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</si>
  <si>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</si>
  <si>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</si>
  <si>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</si>
  <si>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</si>
  <si>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</si>
  <si>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</si>
  <si>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</si>
  <si>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</si>
  <si>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</si>
  <si>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</si>
  <si>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</si>
  <si>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</si>
  <si>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</si>
  <si>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</si>
  <si>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</si>
  <si>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</si>
  <si>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</si>
  <si>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</si>
  <si>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</si>
  <si>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</si>
  <si>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</si>
  <si>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</si>
  <si>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</si>
  <si>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</si>
  <si>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</si>
  <si>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</si>
  <si>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</si>
  <si>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</si>
  <si>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</si>
  <si>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</si>
  <si>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</si>
  <si>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</si>
  <si>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</si>
  <si>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</si>
  <si>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</si>
  <si>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</si>
  <si>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</si>
  <si>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</si>
  <si>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</si>
  <si>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</si>
  <si>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</si>
  <si>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</si>
  <si>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</si>
  <si>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</si>
  <si>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</si>
  <si>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</si>
  <si>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</si>
  <si>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</si>
  <si>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</si>
  <si>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</si>
  <si>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</si>
  <si>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</si>
  <si>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</si>
  <si>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</si>
  <si>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</si>
  <si>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</si>
  <si>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</si>
  <si>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PCE Community
(Y/N)</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</si>
  <si>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</si>
  <si>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</si>
  <si>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</si>
  <si>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</si>
  <si>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</si>
  <si>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</si>
  <si>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</si>
  <si>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</si>
  <si>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</si>
  <si>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</si>
  <si>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</si>
  <si>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</si>
  <si>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</si>
  <si>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</si>
  <si>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</si>
  <si>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</si>
  <si>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</si>
  <si>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</si>
  <si>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</si>
  <si>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</si>
  <si>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</si>
  <si>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</si>
  <si>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</si>
  <si>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</si>
  <si>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</si>
  <si>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</si>
  <si>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</si>
  <si>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P32</t>
  </si>
  <si>
    <t>P33</t>
  </si>
  <si>
    <t>P37</t>
  </si>
  <si>
    <t>P41</t>
  </si>
  <si>
    <t>Dewey Lakes </t>
  </si>
  <si>
    <t>P42</t>
  </si>
  <si>
    <t>Lutak</t>
  </si>
  <si>
    <t>Alakanuk_grid</t>
  </si>
  <si>
    <t>P64</t>
  </si>
  <si>
    <t>P73</t>
  </si>
  <si>
    <t>P81</t>
  </si>
  <si>
    <t>Ekwok_grid</t>
  </si>
  <si>
    <t>P89</t>
  </si>
  <si>
    <t>P97</t>
  </si>
  <si>
    <t>Neil McMahon, DOWL</t>
  </si>
  <si>
    <t>Haida Energy, Inc.</t>
  </si>
  <si>
    <t>Hiilangaay Hydro</t>
  </si>
  <si>
    <t>Port Lions Microgrid</t>
  </si>
  <si>
    <t xml:space="preserve">Slana Generating Station </t>
  </si>
  <si>
    <t>P131</t>
  </si>
  <si>
    <t>Eyak Service Center BESS</t>
  </si>
  <si>
    <t>P278</t>
  </si>
  <si>
    <t>Inside Passage Elec Coop, Inc</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</si>
  <si>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</si>
  <si>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</si>
  <si>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</si>
  <si>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</si>
  <si>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</si>
  <si>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</si>
  <si>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</si>
  <si>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</si>
  <si>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</si>
  <si>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</si>
  <si>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</si>
  <si>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</si>
  <si>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</si>
  <si>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</si>
  <si>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</si>
  <si>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</si>
  <si>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</si>
  <si>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</si>
  <si>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</si>
  <si>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</si>
  <si>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</si>
  <si>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</si>
  <si>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</si>
  <si>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</si>
  <si>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</si>
  <si>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</si>
  <si>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</si>
  <si>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</si>
  <si>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</si>
  <si>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</si>
  <si>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</si>
  <si>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</si>
  <si>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</si>
  <si>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</si>
  <si>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</si>
  <si>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</si>
  <si>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</si>
  <si>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</si>
  <si>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</si>
  <si>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</si>
  <si>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</si>
  <si>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</si>
  <si>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</si>
  <si>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</si>
  <si>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</si>
  <si>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</si>
  <si>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</si>
  <si>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</si>
  <si>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</si>
  <si>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</si>
  <si>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</si>
  <si>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</si>
  <si>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</si>
  <si>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</si>
  <si>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</si>
  <si>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</si>
  <si>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</si>
  <si>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</si>
  <si>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</si>
  <si>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</si>
  <si>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</si>
  <si>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</si>
  <si>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</si>
  <si>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</si>
  <si>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</si>
  <si>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</si>
  <si>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</si>
  <si>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</si>
  <si>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</si>
  <si>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</si>
  <si>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</si>
  <si>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</si>
  <si>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</si>
  <si>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</si>
  <si>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</si>
  <si>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</si>
  <si>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</si>
  <si>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</si>
  <si>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</si>
  <si>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</si>
  <si>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</si>
  <si>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</si>
  <si>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Generation MMBtu</t>
  </si>
  <si>
    <t xml:space="preserve"> Generation MWh</t>
  </si>
  <si>
    <t>Fuel Units</t>
  </si>
  <si>
    <t>N/A</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</si>
  <si>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</si>
  <si>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</si>
  <si>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</si>
  <si>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</si>
  <si>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</si>
  <si>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</si>
  <si>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</si>
  <si>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</si>
  <si>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</si>
  <si>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</si>
  <si>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</si>
  <si>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</si>
  <si>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</si>
  <si>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</si>
  <si>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</si>
  <si>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</si>
  <si>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</si>
  <si>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</si>
  <si>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</si>
  <si>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</si>
  <si>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</si>
  <si>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</si>
  <si>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</si>
  <si>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</si>
  <si>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</si>
  <si>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</si>
  <si>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</si>
  <si>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</si>
  <si>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</si>
  <si>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</si>
  <si>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</si>
  <si>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</si>
  <si>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</si>
  <si>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</si>
  <si>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</si>
  <si>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</si>
  <si>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</si>
  <si>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</si>
  <si>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</si>
  <si>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</si>
  <si>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</si>
  <si>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</si>
  <si>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</si>
  <si>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</si>
  <si>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</si>
  <si>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</si>
  <si>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</si>
  <si>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</si>
  <si>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</si>
  <si>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</si>
  <si>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</si>
  <si>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</si>
  <si>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</si>
  <si>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</si>
  <si>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</si>
  <si>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</si>
  <si>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</si>
  <si>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</si>
  <si>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</si>
  <si>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</si>
  <si>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</si>
  <si>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</si>
  <si>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</si>
  <si>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</si>
  <si>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</si>
  <si>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</si>
  <si>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</si>
  <si>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</si>
  <si>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</si>
  <si>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</si>
  <si>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</si>
  <si>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</si>
  <si>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</si>
  <si>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</si>
  <si>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</si>
  <si>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</si>
  <si>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</si>
  <si>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</si>
  <si>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</si>
  <si>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</si>
  <si>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</si>
  <si>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</si>
  <si>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</si>
  <si>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</si>
  <si>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</si>
  <si>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</si>
  <si>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</si>
  <si>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</si>
  <si>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</si>
  <si>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</si>
  <si>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</si>
  <si>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</si>
  <si>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</si>
  <si>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</si>
  <si>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</si>
  <si>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</si>
  <si>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</si>
  <si>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</si>
  <si>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</si>
  <si>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</si>
  <si>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</si>
  <si>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</si>
  <si>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</si>
  <si>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</si>
  <si>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</si>
  <si>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</si>
  <si>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</si>
  <si>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</si>
  <si>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</si>
  <si>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</si>
  <si>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</si>
  <si>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</si>
  <si>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</si>
  <si>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</si>
  <si>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</si>
  <si>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</si>
  <si>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</si>
  <si>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</si>
  <si>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</si>
  <si>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</si>
  <si>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</si>
  <si>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</si>
  <si>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</si>
  <si>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</si>
  <si>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</si>
  <si>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</si>
  <si>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</si>
  <si>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</si>
  <si>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</si>
  <si>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</si>
  <si>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</si>
  <si>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</si>
  <si>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</si>
  <si>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</si>
  <si>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</si>
  <si>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</si>
  <si>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</si>
  <si>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</si>
  <si>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</si>
  <si>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</si>
  <si>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</si>
  <si>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</si>
  <si>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</si>
  <si>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</si>
  <si>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</si>
  <si>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</si>
  <si>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</si>
  <si>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</si>
  <si>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</si>
  <si>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</si>
  <si>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</si>
  <si>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</si>
  <si>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</si>
  <si>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</si>
  <si>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</si>
  <si>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</si>
  <si>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</si>
  <si>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</si>
  <si>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</si>
  <si>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</si>
  <si>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</si>
  <si>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</si>
  <si>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</si>
  <si>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</si>
  <si>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</si>
  <si>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</si>
  <si>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</si>
  <si>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</si>
  <si>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</si>
  <si>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</si>
  <si>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</si>
  <si>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</si>
  <si>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</si>
  <si>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</si>
  <si>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</si>
  <si>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</si>
  <si>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</si>
  <si>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</si>
  <si>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</si>
  <si>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</si>
  <si>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</si>
  <si>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</si>
  <si>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</si>
  <si>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</si>
  <si>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</si>
  <si>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</si>
  <si>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</si>
  <si>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</si>
  <si>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</si>
  <si>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</si>
  <si>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</si>
  <si>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</si>
  <si>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</si>
  <si>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</si>
  <si>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</si>
  <si>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</si>
  <si>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</si>
  <si>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</si>
  <si>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</si>
  <si>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</si>
  <si>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</si>
  <si>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</si>
  <si>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</si>
  <si>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</si>
  <si>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</si>
  <si>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</si>
  <si>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</si>
  <si>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</si>
  <si>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</si>
  <si>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</si>
  <si>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</si>
  <si>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</si>
  <si>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</si>
  <si>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</si>
  <si>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</si>
  <si>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</si>
  <si>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</si>
  <si>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</si>
  <si>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</si>
  <si>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</si>
  <si>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</si>
  <si>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</si>
  <si>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</si>
  <si>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</si>
  <si>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</si>
  <si>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</si>
  <si>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</si>
  <si>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</si>
  <si>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</si>
  <si>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</si>
  <si>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</si>
  <si>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</si>
  <si>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</si>
  <si>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</si>
  <si>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</si>
  <si>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</si>
  <si>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</si>
  <si>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</si>
  <si>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</si>
  <si>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</si>
  <si>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</si>
  <si>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</si>
  <si>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</si>
  <si>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</si>
  <si>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</si>
  <si>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</si>
  <si>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</si>
  <si>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</si>
  <si>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</si>
  <si>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</si>
  <si>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</si>
  <si>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</si>
  <si>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</si>
  <si>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</si>
  <si>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</si>
  <si>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</si>
  <si>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</si>
  <si>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</si>
  <si>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</si>
  <si>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</si>
  <si>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</si>
  <si>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</si>
  <si>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</si>
  <si>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</si>
  <si>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</si>
  <si>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</si>
  <si>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</si>
  <si>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</si>
  <si>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</si>
  <si>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</si>
  <si>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</si>
  <si>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</si>
  <si>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</si>
  <si>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</si>
  <si>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</si>
  <si>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</si>
  <si>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</si>
  <si>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</si>
  <si>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</si>
  <si>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</si>
  <si>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</si>
  <si>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</si>
  <si>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</si>
  <si>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</si>
  <si>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</si>
  <si>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</si>
  <si>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</si>
  <si>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</si>
  <si>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</si>
  <si>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</si>
  <si>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</si>
  <si>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</si>
  <si>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</si>
  <si>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</si>
  <si>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</si>
  <si>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</si>
  <si>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</si>
  <si>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</si>
  <si>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</si>
  <si>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</si>
  <si>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</si>
  <si>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</si>
  <si>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</si>
  <si>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</si>
  <si>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</si>
  <si>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</si>
  <si>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</si>
  <si>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</si>
  <si>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</si>
  <si>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</si>
  <si>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</si>
  <si>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</si>
  <si>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</si>
  <si>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</si>
  <si>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</si>
  <si>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</si>
  <si>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</si>
  <si>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</si>
  <si>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</si>
  <si>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</si>
  <si>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</si>
  <si>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</si>
  <si>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</si>
  <si>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</si>
  <si>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</si>
  <si>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</si>
  <si>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</si>
  <si>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</si>
  <si>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</si>
  <si>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</si>
  <si>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</si>
  <si>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</si>
  <si>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</si>
  <si>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</si>
  <si>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</si>
  <si>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</si>
  <si>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</si>
  <si>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</si>
  <si>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</si>
  <si>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</si>
  <si>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</si>
  <si>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</si>
  <si>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</si>
  <si>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</si>
  <si>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</si>
  <si>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</si>
  <si>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</si>
  <si>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</si>
  <si>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</si>
  <si>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</si>
  <si>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</si>
  <si>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</si>
  <si>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</si>
  <si>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</si>
  <si>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</si>
  <si>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</si>
  <si>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</si>
  <si>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</si>
  <si>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</si>
  <si>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</si>
  <si>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</si>
  <si>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</si>
  <si>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</si>
  <si>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</si>
  <si>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</si>
  <si>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</si>
  <si>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</si>
  <si>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</si>
  <si>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</si>
  <si>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</si>
  <si>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</si>
  <si>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</si>
  <si>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</si>
  <si>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</si>
  <si>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</si>
  <si>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</si>
  <si>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</si>
  <si>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</si>
  <si>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</si>
  <si>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</si>
  <si>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</si>
  <si>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</si>
  <si>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</si>
  <si>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</si>
  <si>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</si>
  <si>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</si>
  <si>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</si>
  <si>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</si>
  <si>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</si>
  <si>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</si>
  <si>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</si>
  <si>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</si>
  <si>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</si>
  <si>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</si>
  <si>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</si>
  <si>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</si>
  <si>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</si>
  <si>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</si>
  <si>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</si>
  <si>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</si>
  <si>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</si>
  <si>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</si>
  <si>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</si>
  <si>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</si>
  <si>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</si>
  <si>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</si>
  <si>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</si>
  <si>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</si>
  <si>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</si>
  <si>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</si>
  <si>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</si>
  <si>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</si>
  <si>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</si>
  <si>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</si>
  <si>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</si>
  <si>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</si>
  <si>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</si>
  <si>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</si>
  <si>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</si>
  <si>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</si>
  <si>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</si>
  <si>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</si>
  <si>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</si>
  <si>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</si>
  <si>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</si>
  <si>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</si>
  <si>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</si>
  <si>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</si>
  <si>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</si>
  <si>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</si>
  <si>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</si>
  <si>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</si>
  <si>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</si>
  <si>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</si>
  <si>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</si>
  <si>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</si>
  <si>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</si>
  <si>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</si>
  <si>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</si>
  <si>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</si>
  <si>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</si>
  <si>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</si>
  <si>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</si>
  <si>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</si>
  <si>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</si>
  <si>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</si>
  <si>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</si>
  <si>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</si>
  <si>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</si>
  <si>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</si>
  <si>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</si>
  <si>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</si>
  <si>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</si>
  <si>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</si>
  <si>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</si>
  <si>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</si>
  <si>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</si>
  <si>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</si>
  <si>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</si>
  <si>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</si>
  <si>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</si>
  <si>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</si>
  <si>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</si>
  <si>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</si>
  <si>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</si>
  <si>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</si>
  <si>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</si>
  <si>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</si>
  <si>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</si>
  <si>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</si>
  <si>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</si>
  <si>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</si>
  <si>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</si>
  <si>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</si>
  <si>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</si>
  <si>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</si>
  <si>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</si>
  <si>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</si>
  <si>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</si>
  <si>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</si>
  <si>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</si>
  <si>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</si>
  <si>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</si>
  <si>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</si>
  <si>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</si>
  <si>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</si>
  <si>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</si>
  <si>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</si>
  <si>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</si>
  <si>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</si>
  <si>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</si>
  <si>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</si>
  <si>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</si>
  <si>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</si>
  <si>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</si>
  <si>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</si>
  <si>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</si>
  <si>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</si>
  <si>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</si>
  <si>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</si>
  <si>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</si>
  <si>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</si>
  <si>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</si>
  <si>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</si>
  <si>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</si>
  <si>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</si>
  <si>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</si>
  <si>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</si>
  <si>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</si>
  <si>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</si>
  <si>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</si>
  <si>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</si>
  <si>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</si>
  <si>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</si>
  <si>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</si>
  <si>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</si>
  <si>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</si>
  <si>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</si>
  <si>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</si>
  <si>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</si>
  <si>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</si>
  <si>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</si>
  <si>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</si>
  <si>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</si>
  <si>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</si>
  <si>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</si>
  <si>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</si>
  <si>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</si>
  <si>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</si>
  <si>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</si>
  <si>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</si>
  <si>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</si>
  <si>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</si>
  <si>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</si>
  <si>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</si>
  <si>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</si>
  <si>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</si>
  <si>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</si>
  <si>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</si>
  <si>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</si>
  <si>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</si>
  <si>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</si>
  <si>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</si>
  <si>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</si>
  <si>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</si>
  <si>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</si>
  <si>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</si>
  <si>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</si>
  <si>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</si>
  <si>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</si>
  <si>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</si>
  <si>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</si>
  <si>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</si>
  <si>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</si>
  <si>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</si>
  <si>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</si>
  <si>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</si>
  <si>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</si>
  <si>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</si>
  <si>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</si>
  <si>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</si>
  <si>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</si>
  <si>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</si>
  <si>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</si>
  <si>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</si>
  <si>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</si>
  <si>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</si>
  <si>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</si>
  <si>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</si>
  <si>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</si>
  <si>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</si>
  <si>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</si>
  <si>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</si>
  <si>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</si>
  <si>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</si>
  <si>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</si>
  <si>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</si>
  <si>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</si>
  <si>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</si>
  <si>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</si>
  <si>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</si>
  <si>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</si>
  <si>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</si>
  <si>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</si>
  <si>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</si>
  <si>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</si>
  <si>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</si>
  <si>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</si>
  <si>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</si>
  <si>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</si>
  <si>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</si>
  <si>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</si>
  <si>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</si>
  <si>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</si>
  <si>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</si>
  <si>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</si>
  <si>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</si>
  <si>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</si>
  <si>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</si>
  <si>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</si>
  <si>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</si>
  <si>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</si>
  <si>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</si>
  <si>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</si>
  <si>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</si>
  <si>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</si>
  <si>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</si>
  <si>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</si>
  <si>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</si>
  <si>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</si>
  <si>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</si>
  <si>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</si>
  <si>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</si>
  <si>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</si>
  <si>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</si>
  <si>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</si>
  <si>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</si>
  <si>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</si>
  <si>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</si>
  <si>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</si>
  <si>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</si>
  <si>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</si>
  <si>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</si>
  <si>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</si>
  <si>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</si>
  <si>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</si>
  <si>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</si>
  <si>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</si>
  <si>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</si>
  <si>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</si>
  <si>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</si>
  <si>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</si>
  <si>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</si>
  <si>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</si>
  <si>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</si>
  <si>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</si>
  <si>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</si>
  <si>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</si>
  <si>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</si>
  <si>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</si>
  <si>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</si>
  <si>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</si>
  <si>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</si>
  <si>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</si>
  <si>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</si>
  <si>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</si>
  <si>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</si>
  <si>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</si>
  <si>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</si>
  <si>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</si>
  <si>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</si>
  <si>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</si>
  <si>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</si>
  <si>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</si>
  <si>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</si>
  <si>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</si>
  <si>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</si>
  <si>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</si>
  <si>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</si>
  <si>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</si>
  <si>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</si>
  <si>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</si>
  <si>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</si>
  <si>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</si>
  <si>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</si>
  <si>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</si>
  <si>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</si>
  <si>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</si>
  <si>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</si>
  <si>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</si>
  <si>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</si>
  <si>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</si>
  <si>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</si>
  <si>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</si>
  <si>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</si>
  <si>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</si>
  <si>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</si>
  <si>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</si>
  <si>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</si>
  <si>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</si>
  <si>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</si>
  <si>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</si>
  <si>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</si>
  <si>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</si>
  <si>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</si>
  <si>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</si>
  <si>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</si>
  <si>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</si>
  <si>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</si>
  <si>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</si>
  <si>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</si>
  <si>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</si>
  <si>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</si>
  <si>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</si>
  <si>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</si>
  <si>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</si>
  <si>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</si>
  <si>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</si>
  <si>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</si>
  <si>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</si>
  <si>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</si>
  <si>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</si>
  <si>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</si>
  <si>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</si>
  <si>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</si>
  <si>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</si>
  <si>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</si>
  <si>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</si>
  <si>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</si>
  <si>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</si>
  <si>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</si>
  <si>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</si>
  <si>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</si>
  <si>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</si>
  <si>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</si>
  <si>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Anchorage Public Electric Utility Light and Power</t>
  </si>
  <si>
    <t>(blank)</t>
  </si>
  <si>
    <r>
      <t>Commercial</t>
    </r>
    <r>
      <rPr>
        <b/>
        <vertAlign val="superscript"/>
        <sz val="11"/>
        <color theme="0"/>
        <rFont val="Calibri"/>
        <family val="2"/>
        <scheme val="minor"/>
      </rPr>
      <t>b</t>
    </r>
  </si>
  <si>
    <r>
      <t>Other</t>
    </r>
    <r>
      <rPr>
        <b/>
        <vertAlign val="superscript"/>
        <sz val="11"/>
        <color theme="0"/>
        <rFont val="Calibri"/>
        <family val="2"/>
        <scheme val="minor"/>
      </rPr>
      <t>b</t>
    </r>
  </si>
  <si>
    <t>Golden Valley Electric Assn Inc</t>
  </si>
  <si>
    <t>Sitka City &amp; Borough of</t>
  </si>
  <si>
    <t>PCE/EIA861</t>
  </si>
  <si>
    <r>
      <t>Oil</t>
    </r>
    <r>
      <rPr>
        <b/>
        <vertAlign val="superscript"/>
        <sz val="11"/>
        <color theme="0"/>
        <rFont val="Calibri"/>
        <family val="2"/>
        <scheme val="minor"/>
      </rPr>
      <t>a</t>
    </r>
  </si>
  <si>
    <r>
      <t>Gas</t>
    </r>
    <r>
      <rPr>
        <b/>
        <vertAlign val="superscript"/>
        <sz val="11"/>
        <color theme="0"/>
        <rFont val="Calibri"/>
        <family val="2"/>
        <scheme val="minor"/>
      </rPr>
      <t>b</t>
    </r>
  </si>
  <si>
    <r>
      <t>Coal</t>
    </r>
    <r>
      <rPr>
        <b/>
        <vertAlign val="superscript"/>
        <sz val="11"/>
        <color theme="0"/>
        <rFont val="Calibri"/>
        <family val="2"/>
        <scheme val="minor"/>
      </rPr>
      <t>c</t>
    </r>
  </si>
  <si>
    <r>
      <t xml:space="preserve">a </t>
    </r>
    <r>
      <rPr>
        <sz val="10"/>
        <rFont val="Calibri"/>
        <family val="2"/>
        <scheme val="minor"/>
      </rPr>
      <t>includes: DFO=Distillate Fuel Oil, JF=Jet Fuel, RFO=Residual Fuel Oil, WO=Waste/Other Oil, OBL=Other Biological Liquids</t>
    </r>
  </si>
  <si>
    <r>
      <t xml:space="preserve">b </t>
    </r>
    <r>
      <rPr>
        <sz val="10"/>
        <rFont val="Calibri"/>
        <family val="2"/>
        <scheme val="minor"/>
      </rPr>
      <t xml:space="preserve">includes: NG=Natural Gas, LFG=Landfill gas, OG=Other gas </t>
    </r>
  </si>
  <si>
    <r>
      <t xml:space="preserve">c </t>
    </r>
    <r>
      <rPr>
        <sz val="10"/>
        <color theme="1"/>
        <rFont val="Calibri"/>
        <family val="2"/>
        <scheme val="minor"/>
      </rPr>
      <t xml:space="preserve">includes:  SUB=Sub-bituminous Coal, WC=Waste Coal, LIG=Lignite </t>
    </r>
  </si>
  <si>
    <t>Operator/Utility Name</t>
  </si>
  <si>
    <t xml:space="preserve"> Generation
[EIA=Net, PCE=Gross]</t>
  </si>
  <si>
    <t>Sand Point Generating, LLC</t>
  </si>
  <si>
    <t>Total Generation</t>
  </si>
  <si>
    <t>Doyon Utilities - Fort Wainwright</t>
  </si>
  <si>
    <t>Generation MWh</t>
  </si>
  <si>
    <t>Sales, Revenue, and Customers by Customer Type by Utilities in Alaska (MWh, $000, Accounts), 1963-2021</t>
  </si>
  <si>
    <t>Average Annual Energy Use and Rates by Customer Type by Utilities in Alaska (kWh/Customer, $/Customer, $/kWh), 1963-2021</t>
  </si>
  <si>
    <t>Plant ID</t>
  </si>
  <si>
    <t>Total Capacity</t>
  </si>
  <si>
    <t>Internal Combustion</t>
  </si>
  <si>
    <t>Batteries</t>
  </si>
  <si>
    <t>Flywheels</t>
  </si>
  <si>
    <t>EIA860</t>
  </si>
  <si>
    <t>AEA PH Assessment</t>
  </si>
  <si>
    <t>Part of the Alaska Power Company's grid in the Upper Lynn Canal service area.Haines, Covenant Life; Klukwan; Chilkat Valley; Skagway</t>
  </si>
  <si>
    <t>AEA</t>
  </si>
  <si>
    <t>P296</t>
  </si>
  <si>
    <t>Chugach Storage</t>
  </si>
  <si>
    <t>City of Unalaska</t>
  </si>
  <si>
    <t>Receives power from (Upper) Kalskag via intertie. Refer to (Upper) Kalskag for fuel use and cost data.Kalskag; Lower Kalskag</t>
  </si>
  <si>
    <t>NWAB</t>
  </si>
  <si>
    <t>IES website</t>
  </si>
  <si>
    <t>DOE</t>
  </si>
  <si>
    <t>P297</t>
  </si>
  <si>
    <t>TDX Saint Paul Wind</t>
  </si>
  <si>
    <t>Provides power to the City of Saint Paul</t>
  </si>
  <si>
    <t>Provides power to GVEA</t>
  </si>
  <si>
    <t>Provides power to JBER/CEA</t>
  </si>
  <si>
    <t>EIA-860</t>
  </si>
  <si>
    <t>P298</t>
  </si>
  <si>
    <t>Juniper Creek Hydroetlectric</t>
  </si>
  <si>
    <t>Juniper Creek Hydroelectric Project</t>
  </si>
  <si>
    <t>ADN</t>
  </si>
  <si>
    <t>Provides power to CEA</t>
  </si>
  <si>
    <t>Provides power to all Railbelt utilities</t>
  </si>
  <si>
    <r>
      <t>Storage</t>
    </r>
    <r>
      <rPr>
        <b/>
        <vertAlign val="superscript"/>
        <sz val="11"/>
        <color theme="0"/>
        <rFont val="Calibri"/>
        <family val="2"/>
        <scheme val="minor"/>
      </rPr>
      <t>d</t>
    </r>
  </si>
  <si>
    <r>
      <t xml:space="preserve">a </t>
    </r>
    <r>
      <rPr>
        <sz val="10"/>
        <rFont val="Calibri"/>
        <family val="2"/>
        <scheme val="minor"/>
      </rPr>
      <t>includes: DFO=Distillate Fuel Oil, JF=Jet Fuel, RFO=Residual Fuel Oil, WO=Waste/Other Oil</t>
    </r>
  </si>
  <si>
    <r>
      <t xml:space="preserve">d </t>
    </r>
    <r>
      <rPr>
        <sz val="10"/>
        <color theme="1"/>
        <rFont val="Calibri"/>
        <family val="2"/>
        <scheme val="minor"/>
      </rPr>
      <t xml:space="preserve">includes: FW=Flywheel, BA=Battery </t>
    </r>
  </si>
  <si>
    <r>
      <t xml:space="preserve">e </t>
    </r>
    <r>
      <rPr>
        <sz val="10"/>
        <color theme="1"/>
        <rFont val="Calibri"/>
        <family val="2"/>
        <scheme val="minor"/>
      </rPr>
      <t>includes: OBL=Other Biological Liquids</t>
    </r>
  </si>
  <si>
    <r>
      <t>Other</t>
    </r>
    <r>
      <rPr>
        <b/>
        <vertAlign val="superscript"/>
        <sz val="11"/>
        <color theme="0"/>
        <rFont val="Calibri"/>
        <family val="2"/>
        <scheme val="minor"/>
      </rPr>
      <t>e</t>
    </r>
  </si>
  <si>
    <t xml:space="preserve">Consolidated Fuel Types: " Oil" [DFO=Distillate Fuel Oil, JF=Jet Fuel, RFO=Residual Fuel Oil, WO=Waste/Other Oil] "Coal" [SUB=Sub-bituminous Coal, WC=Waste Coal, LIG=Lignite], "Gas" [NG=Natural Gas], "Storage" [ ]AB=Agricultural By-Products, OTH=Other,   WAT=Water at a Conventional Hydroelectric Turbine, WDS=Wood Solids, WND=Wind, </t>
  </si>
  <si>
    <t>Table 2.1a Operators/Utilities Generation and Total Disposition (MWh), 2021</t>
  </si>
  <si>
    <t>Table 1.d Installed Capacity by Operators/Utilities (MW) by AEA Energy Regions, 2021</t>
  </si>
  <si>
    <t>megawatthours</t>
  </si>
  <si>
    <t>2-29-2024</t>
  </si>
  <si>
    <t>Table 1.h Electricity Sales by Utilities (MWh) by AEA Energy Regions, 2018</t>
  </si>
  <si>
    <t>Table 1.i Revenue by  Utilities ($000) by AEA Energy Regions, 2018</t>
  </si>
  <si>
    <t>Table 1.j Customers by Utilities (Accounts) by AEA Energy Regions, 2018</t>
  </si>
  <si>
    <t>Table 2.4a Net Generation, Fuel Type, Emissions, Efficiency by Operators/Utilities, 2018</t>
  </si>
  <si>
    <t>Table 2.5a Revenue, Sales and Customers by Customer Type by Utilities ($000, MWh, Accounts), 2018</t>
  </si>
  <si>
    <t>Table 2.5b  Average Annual Energy Use and Rates by Customer Type by Utilities (kWh/Customer, $/Customer, $/kWh), 2018</t>
  </si>
  <si>
    <t>Table 2.5c  Average Residential Rates and PCE Payments ($/kWh), 2018</t>
  </si>
  <si>
    <t>Table 1.e Greenhouse Gas Emissions by Fuel Type by Operators/Utilities (Tons) by AEA Energy Regions, 2018</t>
  </si>
  <si>
    <t>Table 1.f Generation by Fuel Type by Operators/Utilities (MWh) by AEA Energy Regions, 2018</t>
  </si>
  <si>
    <t>Table 1.g Fuel Use for Power Generation by Operators/Utilities by AEA Energy Regions, 2018</t>
  </si>
  <si>
    <t>Table 2.2a Operators/Utilities Generation and Total Disposition (MWh), 2018</t>
  </si>
  <si>
    <t>Number of Records</t>
  </si>
  <si>
    <t>Table 2.3a Net Generation by Prime Mover by Operators/Utilities (MWh), 2018</t>
  </si>
  <si>
    <t>Table 2.3b Operators/Utilities Generation by Fuel Type (MWh), 2018</t>
  </si>
  <si>
    <t>Table 2.3c Operators/Utilities Net Generation, Fuel Use, Fuel Cost, and Efficiency, 2018</t>
  </si>
  <si>
    <t>Table 1.a Communities Participating in Power Cost Equalization Program by AEA Energy Regions, 2018</t>
  </si>
  <si>
    <t>Table 1.b Communities and rates ($/kWh), 2018</t>
  </si>
  <si>
    <t>Table 1.c Average Consumption per Residential Customer per Month in PCE communities, 2018</t>
  </si>
  <si>
    <t>Summer 2018 (April - September)</t>
  </si>
  <si>
    <t>Winter 2018 (October -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</si>
</sst>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vertAlign val="superscript"/>
      <sz val="10"/>
      <name val="Calibri"/>
      <family val="2"/>
      <scheme val="minor"/>
    </font>
    <font>
      <vertAlign val="superscript"/>
      <sz val="10"/>
      <color theme="1"/>
      <name val="Calibri"/>
      <family val="2"/>
      <scheme val="minor"/>
    </font>
  </fonts>
  <fills count="6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0">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65" fontId="1" fillId="62" borderId="0" xfId="1" applyNumberFormat="1" applyFont="1" applyFill="1" applyAlignment="1">
      <alignment wrapText="1"/>
    </xf>
    <xf numFmtId="0" fontId="86" fillId="0" borderId="0" xfId="0" applyFont="1"/>
    <xf numFmtId="0" fontId="87" fillId="0" borderId="0" xfId="0" applyFont="1"/>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3" fontId="0" fillId="0" borderId="1" xfId="0" applyNumberFormat="1" applyBorder="1" applyAlignment="1">
      <alignment horizontal="right"/>
    </xf>
    <xf numFmtId="165" fontId="0" fillId="0" borderId="0" xfId="1" applyNumberFormat="1" applyFont="1" applyAlignment="1">
      <alignment horizontal="left"/>
    </xf>
    <xf numFmtId="165" fontId="1" fillId="62" borderId="0" xfId="1" applyNumberFormat="1" applyFont="1" applyFill="1" applyAlignment="1">
      <alignment horizontal="left" wrapText="1"/>
    </xf>
    <xf numFmtId="165" fontId="1" fillId="62" borderId="15" xfId="1" applyNumberFormat="1" applyFont="1" applyFill="1" applyBorder="1" applyAlignment="1">
      <alignment wrapText="1"/>
    </xf>
    <xf numFmtId="165" fontId="2" fillId="0" borderId="0" xfId="1" applyNumberFormat="1" applyFont="1"/>
    <xf numFmtId="165" fontId="2" fillId="0" borderId="0" xfId="1" applyNumberFormat="1" applyFont="1" applyAlignment="1">
      <alignment wrapText="1"/>
    </xf>
    <xf numFmtId="171" fontId="0" fillId="0" borderId="0" xfId="0" applyNumberFormat="1" applyAlignment="1">
      <alignment horizontal="center" wrapText="1"/>
    </xf>
    <xf numFmtId="174" fontId="0" fillId="0" borderId="0" xfId="1" applyNumberFormat="1" applyFont="1" applyAlignment="1">
      <alignment horizontal="center"/>
    </xf>
    <xf numFmtId="174" fontId="0" fillId="0" borderId="0" xfId="1" applyNumberFormat="1" applyFont="1" applyAlignment="1">
      <alignment horizontal="center" wrapText="1"/>
    </xf>
    <xf numFmtId="174" fontId="1" fillId="62" borderId="0" xfId="1" applyNumberFormat="1" applyFont="1" applyFill="1" applyAlignment="1">
      <alignment horizontal="center" wrapText="1"/>
    </xf>
    <xf numFmtId="44" fontId="1" fillId="62" borderId="0" xfId="2" applyFont="1" applyFill="1" applyAlignment="1">
      <alignment wrapText="1"/>
    </xf>
    <xf numFmtId="171" fontId="1" fillId="62" borderId="0" xfId="0" applyNumberFormat="1" applyFont="1" applyFill="1" applyAlignment="1">
      <alignment horizontal="center" wrapText="1"/>
    </xf>
    <xf numFmtId="0" fontId="1" fillId="62" borderId="0" xfId="0" applyFont="1" applyFill="1" applyAlignment="1">
      <alignment horizontal="center"/>
    </xf>
    <xf numFmtId="2" fontId="1" fillId="62" borderId="0" xfId="0" applyNumberFormat="1" applyFont="1" applyFill="1" applyAlignment="1">
      <alignment horizontal="center" wrapText="1"/>
    </xf>
    <xf numFmtId="3" fontId="1" fillId="62" borderId="0" xfId="0" applyNumberFormat="1" applyFont="1" applyFill="1" applyAlignment="1">
      <alignment horizontal="center" wrapText="1"/>
    </xf>
    <xf numFmtId="0" fontId="1" fillId="2" borderId="0" xfId="0" applyFont="1" applyFill="1" applyAlignment="1">
      <alignment horizontal="center"/>
    </xf>
    <xf numFmtId="44" fontId="1" fillId="62" borderId="0" xfId="2" applyFont="1" applyFill="1" applyAlignment="1">
      <alignment horizontal="center" wrapText="1"/>
    </xf>
    <xf numFmtId="1" fontId="1" fillId="62" borderId="0" xfId="1" applyNumberFormat="1" applyFont="1" applyFill="1" applyAlignment="1">
      <alignment horizontal="center" wrapText="1"/>
    </xf>
    <xf numFmtId="4" fontId="1" fillId="62" borderId="0" xfId="0" applyNumberFormat="1" applyFont="1" applyFill="1" applyAlignment="1">
      <alignment horizontal="center"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0" fillId="0" borderId="0" xfId="0" applyBorder="1" applyAlignment="1">
      <alignment horizontal="center"/>
    </xf>
    <xf numFmtId="0" fontId="0" fillId="0" borderId="0" xfId="0" applyFill="1" applyAlignment="1">
      <alignment horizontal="center"/>
    </xf>
    <xf numFmtId="0" fontId="0" fillId="0" borderId="0" xfId="0" applyFill="1" applyAlignment="1">
      <alignment wrapText="1"/>
    </xf>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Figures!$V$3</c:f>
              <c:strCache>
                <c:ptCount val="1"/>
                <c:pt idx="0">
                  <c:v>PCE Residential Reimbursement Rate ($/kWh)</c:v>
                </c:pt>
              </c:strCache>
            </c:strRef>
          </c:tx>
          <c:invertIfNegative val="0"/>
          <c:val>
            <c:numRef>
              <c:f>Figures!$V$4:$V$183</c:f>
              <c:numCache>
                <c:formatCode>General</c:formatCode>
                <c:ptCount val="180"/>
                <c:pt idx="0">
                  <c:v>0.77712857142857128</c:v>
                </c:pt>
                <c:pt idx="1">
                  <c:v>0.72641666666666693</c:v>
                </c:pt>
                <c:pt idx="2">
                  <c:v>0.73043333333333349</c:v>
                </c:pt>
                <c:pt idx="3">
                  <c:v>0.73043333333333349</c:v>
                </c:pt>
                <c:pt idx="4">
                  <c:v>0.73043333333333349</c:v>
                </c:pt>
                <c:pt idx="5">
                  <c:v>0.77500833333333352</c:v>
                </c:pt>
                <c:pt idx="6">
                  <c:v>0.73043333333333327</c:v>
                </c:pt>
                <c:pt idx="7">
                  <c:v>0.63724166666666626</c:v>
                </c:pt>
                <c:pt idx="8">
                  <c:v>0.66895833333333332</c:v>
                </c:pt>
                <c:pt idx="9">
                  <c:v>0.56074000000000002</c:v>
                </c:pt>
                <c:pt idx="10">
                  <c:v>0.64508333333333345</c:v>
                </c:pt>
                <c:pt idx="11">
                  <c:v>0.46417999999999993</c:v>
                </c:pt>
                <c:pt idx="12">
                  <c:v>0.76561666666666661</c:v>
                </c:pt>
                <c:pt idx="13">
                  <c:v>0.77478000000000002</c:v>
                </c:pt>
                <c:pt idx="14">
                  <c:v>0.28016666666666656</c:v>
                </c:pt>
                <c:pt idx="15">
                  <c:v>0.7669999999999999</c:v>
                </c:pt>
                <c:pt idx="16">
                  <c:v>0.58652499999999996</c:v>
                </c:pt>
                <c:pt idx="17">
                  <c:v>0.62874166666666687</c:v>
                </c:pt>
                <c:pt idx="18">
                  <c:v>0.62286363636363662</c:v>
                </c:pt>
                <c:pt idx="19">
                  <c:v>0.48526363636363662</c:v>
                </c:pt>
                <c:pt idx="20">
                  <c:v>0.60625833333333334</c:v>
                </c:pt>
                <c:pt idx="21">
                  <c:v>0.56653333333333333</c:v>
                </c:pt>
                <c:pt idx="22">
                  <c:v>0.47940909090909101</c:v>
                </c:pt>
                <c:pt idx="23">
                  <c:v>0.39567499999999972</c:v>
                </c:pt>
                <c:pt idx="24">
                  <c:v>0.36669999999999975</c:v>
                </c:pt>
                <c:pt idx="25">
                  <c:v>0.4472916666666667</c:v>
                </c:pt>
                <c:pt idx="26">
                  <c:v>0.52539999999999987</c:v>
                </c:pt>
                <c:pt idx="27">
                  <c:v>0.36427500000000007</c:v>
                </c:pt>
                <c:pt idx="28">
                  <c:v>0.58160000000000012</c:v>
                </c:pt>
                <c:pt idx="29">
                  <c:v>0.38012500000000021</c:v>
                </c:pt>
                <c:pt idx="30">
                  <c:v>0.42518181818181799</c:v>
                </c:pt>
                <c:pt idx="31">
                  <c:v>0.35684999999999995</c:v>
                </c:pt>
                <c:pt idx="32">
                  <c:v>0.53726666666666667</c:v>
                </c:pt>
                <c:pt idx="33">
                  <c:v>0.54256666666666664</c:v>
                </c:pt>
                <c:pt idx="34">
                  <c:v>0.34403636363636364</c:v>
                </c:pt>
                <c:pt idx="35">
                  <c:v>0.41613636363636358</c:v>
                </c:pt>
                <c:pt idx="36">
                  <c:v>0.56700000000000006</c:v>
                </c:pt>
                <c:pt idx="37">
                  <c:v>0.33733333333333337</c:v>
                </c:pt>
                <c:pt idx="38">
                  <c:v>0.40144999999999992</c:v>
                </c:pt>
                <c:pt idx="39">
                  <c:v>0.52683333333333338</c:v>
                </c:pt>
                <c:pt idx="40">
                  <c:v>0.39431666666666682</c:v>
                </c:pt>
                <c:pt idx="41">
                  <c:v>0.40643333333333331</c:v>
                </c:pt>
                <c:pt idx="42">
                  <c:v>0.2622000000000001</c:v>
                </c:pt>
                <c:pt idx="43">
                  <c:v>0.36934166666666685</c:v>
                </c:pt>
                <c:pt idx="44">
                  <c:v>0.3196750000000001</c:v>
                </c:pt>
                <c:pt idx="45">
                  <c:v>0.3765416666666665</c:v>
                </c:pt>
                <c:pt idx="46">
                  <c:v>0.36232500000000006</c:v>
                </c:pt>
                <c:pt idx="47">
                  <c:v>0.26190909090909098</c:v>
                </c:pt>
                <c:pt idx="48">
                  <c:v>0.31585833333333341</c:v>
                </c:pt>
                <c:pt idx="49">
                  <c:v>0.36507500000000009</c:v>
                </c:pt>
                <c:pt idx="50">
                  <c:v>0.44826666666666659</c:v>
                </c:pt>
                <c:pt idx="51">
                  <c:v>0.35741666666666677</c:v>
                </c:pt>
                <c:pt idx="52">
                  <c:v>0.35151666666666664</c:v>
                </c:pt>
                <c:pt idx="53">
                  <c:v>0.3630666666666667</c:v>
                </c:pt>
                <c:pt idx="54">
                  <c:v>0.34103333333333341</c:v>
                </c:pt>
                <c:pt idx="55">
                  <c:v>0.3410333333333333</c:v>
                </c:pt>
                <c:pt idx="56">
                  <c:v>0.34103333333333335</c:v>
                </c:pt>
                <c:pt idx="57">
                  <c:v>0.46567500000000017</c:v>
                </c:pt>
                <c:pt idx="58">
                  <c:v>0.30549166666666677</c:v>
                </c:pt>
                <c:pt idx="59">
                  <c:v>0.31188333333333346</c:v>
                </c:pt>
                <c:pt idx="60">
                  <c:v>0.2786416666666669</c:v>
                </c:pt>
                <c:pt idx="61">
                  <c:v>0.38615000000000005</c:v>
                </c:pt>
                <c:pt idx="62">
                  <c:v>0.22900000000000004</c:v>
                </c:pt>
                <c:pt idx="63">
                  <c:v>0.36791666666666684</c:v>
                </c:pt>
                <c:pt idx="64">
                  <c:v>0.19480833333333336</c:v>
                </c:pt>
                <c:pt idx="65">
                  <c:v>0.32495000000000002</c:v>
                </c:pt>
                <c:pt idx="66">
                  <c:v>0.39050833333333346</c:v>
                </c:pt>
                <c:pt idx="67">
                  <c:v>0.39050833333333346</c:v>
                </c:pt>
                <c:pt idx="68">
                  <c:v>0.23000000000000004</c:v>
                </c:pt>
                <c:pt idx="69">
                  <c:v>0.25338333333333335</c:v>
                </c:pt>
                <c:pt idx="70">
                  <c:v>0.38298333333333323</c:v>
                </c:pt>
                <c:pt idx="71">
                  <c:v>0.25938333333333308</c:v>
                </c:pt>
                <c:pt idx="72">
                  <c:v>0.29006666666666647</c:v>
                </c:pt>
                <c:pt idx="73">
                  <c:v>0.32847500000000007</c:v>
                </c:pt>
                <c:pt idx="74">
                  <c:v>0.32847500000000007</c:v>
                </c:pt>
                <c:pt idx="75">
                  <c:v>0.32847500000000007</c:v>
                </c:pt>
                <c:pt idx="76">
                  <c:v>0.32847500000000007</c:v>
                </c:pt>
                <c:pt idx="77">
                  <c:v>0.32847500000000007</c:v>
                </c:pt>
                <c:pt idx="78">
                  <c:v>0.3283166666666667</c:v>
                </c:pt>
                <c:pt idx="79">
                  <c:v>0.33105833333333345</c:v>
                </c:pt>
                <c:pt idx="80">
                  <c:v>0.3198249999999998</c:v>
                </c:pt>
                <c:pt idx="81">
                  <c:v>0.31929999999999992</c:v>
                </c:pt>
                <c:pt idx="82">
                  <c:v>0.32152499999999995</c:v>
                </c:pt>
                <c:pt idx="83">
                  <c:v>0.32152499999999995</c:v>
                </c:pt>
                <c:pt idx="84">
                  <c:v>0.3121166666666666</c:v>
                </c:pt>
                <c:pt idx="85">
                  <c:v>0.31366666666666643</c:v>
                </c:pt>
                <c:pt idx="86">
                  <c:v>0.31447499999999995</c:v>
                </c:pt>
                <c:pt idx="87">
                  <c:v>0.31397499999999989</c:v>
                </c:pt>
                <c:pt idx="88">
                  <c:v>0.26379999999999981</c:v>
                </c:pt>
                <c:pt idx="89">
                  <c:v>0.24896666666666661</c:v>
                </c:pt>
                <c:pt idx="90">
                  <c:v>0.30695000000000006</c:v>
                </c:pt>
                <c:pt idx="91">
                  <c:v>0.2705333333333334</c:v>
                </c:pt>
                <c:pt idx="92">
                  <c:v>0.29834999999999989</c:v>
                </c:pt>
                <c:pt idx="93">
                  <c:v>0.29596666666666671</c:v>
                </c:pt>
                <c:pt idx="94">
                  <c:v>0.29822499999999985</c:v>
                </c:pt>
                <c:pt idx="95">
                  <c:v>0.29147500000000004</c:v>
                </c:pt>
                <c:pt idx="96">
                  <c:v>0.29939999999999989</c:v>
                </c:pt>
                <c:pt idx="97">
                  <c:v>0.2937333333333334</c:v>
                </c:pt>
                <c:pt idx="98">
                  <c:v>0.26795000000000008</c:v>
                </c:pt>
                <c:pt idx="99">
                  <c:v>0.29185833333333333</c:v>
                </c:pt>
                <c:pt idx="100">
                  <c:v>0.28956666666666664</c:v>
                </c:pt>
                <c:pt idx="101">
                  <c:v>0.28790000000000004</c:v>
                </c:pt>
                <c:pt idx="102">
                  <c:v>0.28837499999999994</c:v>
                </c:pt>
                <c:pt idx="103">
                  <c:v>0.28837499999999994</c:v>
                </c:pt>
                <c:pt idx="104">
                  <c:v>0.29031666666666678</c:v>
                </c:pt>
                <c:pt idx="105">
                  <c:v>0.28923333333333334</c:v>
                </c:pt>
                <c:pt idx="106">
                  <c:v>0.25690833333333346</c:v>
                </c:pt>
                <c:pt idx="107">
                  <c:v>0.26811666666666661</c:v>
                </c:pt>
                <c:pt idx="108">
                  <c:v>0.28675833333333345</c:v>
                </c:pt>
                <c:pt idx="109">
                  <c:v>0.2821166666666669</c:v>
                </c:pt>
                <c:pt idx="110">
                  <c:v>0.28135833333333315</c:v>
                </c:pt>
                <c:pt idx="111">
                  <c:v>0.28117500000000017</c:v>
                </c:pt>
                <c:pt idx="112">
                  <c:v>0.25277499999999986</c:v>
                </c:pt>
                <c:pt idx="113">
                  <c:v>0.19864999999999999</c:v>
                </c:pt>
                <c:pt idx="114">
                  <c:v>0.2808666666666666</c:v>
                </c:pt>
                <c:pt idx="115">
                  <c:v>0.27861666666666662</c:v>
                </c:pt>
                <c:pt idx="116">
                  <c:v>0.2720583333333334</c:v>
                </c:pt>
                <c:pt idx="117">
                  <c:v>0.26178333333333348</c:v>
                </c:pt>
                <c:pt idx="118">
                  <c:v>0.26178333333333348</c:v>
                </c:pt>
                <c:pt idx="119">
                  <c:v>0.27584166666666687</c:v>
                </c:pt>
                <c:pt idx="120">
                  <c:v>0.27216666666666667</c:v>
                </c:pt>
                <c:pt idx="121">
                  <c:v>0.27216666666666667</c:v>
                </c:pt>
                <c:pt idx="122">
                  <c:v>0.24446666666666667</c:v>
                </c:pt>
                <c:pt idx="123">
                  <c:v>0.23725000000000002</c:v>
                </c:pt>
                <c:pt idx="124">
                  <c:v>0.27990833333333343</c:v>
                </c:pt>
                <c:pt idx="125">
                  <c:v>0.25331666666666669</c:v>
                </c:pt>
                <c:pt idx="126">
                  <c:v>0.26681666666666659</c:v>
                </c:pt>
                <c:pt idx="127">
                  <c:v>0.25159999999999988</c:v>
                </c:pt>
                <c:pt idx="128">
                  <c:v>0.25159999999999988</c:v>
                </c:pt>
                <c:pt idx="129">
                  <c:v>0.25884999999999991</c:v>
                </c:pt>
                <c:pt idx="130">
                  <c:v>0.26612499999999994</c:v>
                </c:pt>
                <c:pt idx="131">
                  <c:v>0.26612499999999994</c:v>
                </c:pt>
                <c:pt idx="132">
                  <c:v>0.26496666666666657</c:v>
                </c:pt>
                <c:pt idx="133">
                  <c:v>0.2632000000000001</c:v>
                </c:pt>
                <c:pt idx="134">
                  <c:v>0.25985000000000003</c:v>
                </c:pt>
                <c:pt idx="135">
                  <c:v>0.24240000000000012</c:v>
                </c:pt>
                <c:pt idx="136">
                  <c:v>0.24240000000000012</c:v>
                </c:pt>
                <c:pt idx="137">
                  <c:v>0.24240000000000012</c:v>
                </c:pt>
                <c:pt idx="138">
                  <c:v>0.26125000000000009</c:v>
                </c:pt>
                <c:pt idx="139">
                  <c:v>0.11872500000000002</c:v>
                </c:pt>
                <c:pt idx="140">
                  <c:v>0.26271666666666671</c:v>
                </c:pt>
                <c:pt idx="141">
                  <c:v>0.26892499999999997</c:v>
                </c:pt>
                <c:pt idx="142">
                  <c:v>0.26884166666666653</c:v>
                </c:pt>
                <c:pt idx="143">
                  <c:v>0.26884166666666653</c:v>
                </c:pt>
                <c:pt idx="144">
                  <c:v>0.26884166666666653</c:v>
                </c:pt>
                <c:pt idx="145">
                  <c:v>0.14417777777777785</c:v>
                </c:pt>
                <c:pt idx="146">
                  <c:v>0.10810833333333331</c:v>
                </c:pt>
                <c:pt idx="147">
                  <c:v>0.15267500000000012</c:v>
                </c:pt>
                <c:pt idx="148">
                  <c:v>0.1160000000000001</c:v>
                </c:pt>
                <c:pt idx="149">
                  <c:v>0.13219166666666671</c:v>
                </c:pt>
                <c:pt idx="150">
                  <c:v>0.17489999999999989</c:v>
                </c:pt>
                <c:pt idx="151">
                  <c:v>0.23180000000000014</c:v>
                </c:pt>
                <c:pt idx="152">
                  <c:v>0.23200000000000007</c:v>
                </c:pt>
                <c:pt idx="153">
                  <c:v>9.9999999999988987E-5</c:v>
                </c:pt>
                <c:pt idx="154">
                  <c:v>0.20136666666666667</c:v>
                </c:pt>
                <c:pt idx="155">
                  <c:v>0.17498333333333338</c:v>
                </c:pt>
                <c:pt idx="156">
                  <c:v>0.12644999999999995</c:v>
                </c:pt>
                <c:pt idx="157">
                  <c:v>8.8224999999999998E-2</c:v>
                </c:pt>
                <c:pt idx="158">
                  <c:v>0.11779999999999988</c:v>
                </c:pt>
                <c:pt idx="159">
                  <c:v>8.9041666666666686E-2</c:v>
                </c:pt>
                <c:pt idx="160">
                  <c:v>3.0650000000000011E-2</c:v>
                </c:pt>
                <c:pt idx="161">
                  <c:v>3.0650000000000011E-2</c:v>
                </c:pt>
                <c:pt idx="162">
                  <c:v>3.0650000000000011E-2</c:v>
                </c:pt>
                <c:pt idx="163">
                  <c:v>3.0650000000000011E-2</c:v>
                </c:pt>
                <c:pt idx="164">
                  <c:v>3.0650000000000011E-2</c:v>
                </c:pt>
                <c:pt idx="165">
                  <c:v>3.0650000000000011E-2</c:v>
                </c:pt>
                <c:pt idx="166">
                  <c:v>3.0650000000000011E-2</c:v>
                </c:pt>
                <c:pt idx="167">
                  <c:v>3.0650000000000066E-2</c:v>
                </c:pt>
                <c:pt idx="168">
                  <c:v>2.8116666666666679E-2</c:v>
                </c:pt>
                <c:pt idx="169">
                  <c:v>2.8116666666666679E-2</c:v>
                </c:pt>
                <c:pt idx="170">
                  <c:v>0</c:v>
                </c:pt>
                <c:pt idx="171">
                  <c:v>0</c:v>
                </c:pt>
                <c:pt idx="172">
                  <c:v>8.3333333333324155E-6</c:v>
                </c:pt>
                <c:pt idx="173">
                  <c:v>0</c:v>
                </c:pt>
                <c:pt idx="174">
                  <c:v>0</c:v>
                </c:pt>
                <c:pt idx="175">
                  <c:v>0</c:v>
                </c:pt>
                <c:pt idx="176">
                  <c:v>0</c:v>
                </c:pt>
                <c:pt idx="177">
                  <c:v>#N/A</c:v>
                </c:pt>
                <c:pt idx="178">
                  <c:v>#N/A</c:v>
                </c:pt>
                <c:pt idx="179">
                  <c:v>#N/A</c:v>
                </c:pt>
              </c:numCache>
            </c:numRef>
          </c:val>
          <c:extLst>
            <c:ext xmlns:c16="http://schemas.microsoft.com/office/drawing/2014/chart" uri="{C3380CC4-5D6E-409C-BE32-E72D297353CC}">
              <c16:uniqueId val="{00000000-793E-4E1C-9D40-2F88B78F72C5}"/>
            </c:ext>
          </c:extLst>
        </c:ser>
        <c:ser>
          <c:idx val="1"/>
          <c:order val="1"/>
          <c:tx>
            <c:strRef>
              <c:f>Figures!$W$3</c:f>
              <c:strCache>
                <c:ptCount val="1"/>
                <c:pt idx="0">
                  <c:v>Residential Rate after PCE ($/kWh)</c:v>
                </c:pt>
              </c:strCache>
            </c:strRef>
          </c:tx>
          <c:spPr>
            <a:solidFill>
              <a:schemeClr val="accent3"/>
            </a:solidFill>
          </c:spPr>
          <c:invertIfNegative val="0"/>
          <c:val>
            <c:numRef>
              <c:f>Figures!$W$4:$W$183</c:f>
              <c:numCache>
                <c:formatCode>General</c:formatCode>
                <c:ptCount val="180"/>
                <c:pt idx="0">
                  <c:v>0.99769999999999992</c:v>
                </c:pt>
                <c:pt idx="1">
                  <c:v>0.64482499999999998</c:v>
                </c:pt>
                <c:pt idx="2">
                  <c:v>0.44383333333333336</c:v>
                </c:pt>
                <c:pt idx="3">
                  <c:v>0.44383333333333336</c:v>
                </c:pt>
                <c:pt idx="4">
                  <c:v>0.44383333333333336</c:v>
                </c:pt>
                <c:pt idx="5">
                  <c:v>0.37499166666666661</c:v>
                </c:pt>
                <c:pt idx="6">
                  <c:v>0.41173333333333334</c:v>
                </c:pt>
                <c:pt idx="7">
                  <c:v>0.46275833333333355</c:v>
                </c:pt>
                <c:pt idx="8">
                  <c:v>0.40572500000000006</c:v>
                </c:pt>
                <c:pt idx="9">
                  <c:v>0.50926000000000005</c:v>
                </c:pt>
                <c:pt idx="10">
                  <c:v>0.41780833333333334</c:v>
                </c:pt>
                <c:pt idx="11">
                  <c:v>0.55782000000000009</c:v>
                </c:pt>
                <c:pt idx="12">
                  <c:v>0.23438333333333339</c:v>
                </c:pt>
                <c:pt idx="13">
                  <c:v>0.22521999999999998</c:v>
                </c:pt>
                <c:pt idx="14">
                  <c:v>0.6698333333333335</c:v>
                </c:pt>
                <c:pt idx="15">
                  <c:v>0.18299999999999994</c:v>
                </c:pt>
                <c:pt idx="16">
                  <c:v>0.33347500000000002</c:v>
                </c:pt>
                <c:pt idx="17">
                  <c:v>0.28942500000000004</c:v>
                </c:pt>
                <c:pt idx="18">
                  <c:v>0.27713636363636368</c:v>
                </c:pt>
                <c:pt idx="19">
                  <c:v>0.41473636363636363</c:v>
                </c:pt>
                <c:pt idx="20">
                  <c:v>0.28681666666666672</c:v>
                </c:pt>
                <c:pt idx="21">
                  <c:v>0.32146666666666662</c:v>
                </c:pt>
                <c:pt idx="22">
                  <c:v>0.40240909090909072</c:v>
                </c:pt>
                <c:pt idx="23">
                  <c:v>0.45599166666666674</c:v>
                </c:pt>
                <c:pt idx="24">
                  <c:v>0.48330000000000012</c:v>
                </c:pt>
                <c:pt idx="25">
                  <c:v>0.39270833333333327</c:v>
                </c:pt>
                <c:pt idx="26">
                  <c:v>0.30943333333333328</c:v>
                </c:pt>
                <c:pt idx="27">
                  <c:v>0.46072500000000011</c:v>
                </c:pt>
                <c:pt idx="28">
                  <c:v>0.24340000000000003</c:v>
                </c:pt>
                <c:pt idx="29">
                  <c:v>0.43904166666666661</c:v>
                </c:pt>
                <c:pt idx="30">
                  <c:v>0.37481818181818194</c:v>
                </c:pt>
                <c:pt idx="31">
                  <c:v>0.44314999999999999</c:v>
                </c:pt>
                <c:pt idx="32">
                  <c:v>0.24915833333333337</c:v>
                </c:pt>
                <c:pt idx="33">
                  <c:v>0.22300833333333334</c:v>
                </c:pt>
                <c:pt idx="34">
                  <c:v>0.40596363636363636</c:v>
                </c:pt>
                <c:pt idx="35">
                  <c:v>0.33386363636363642</c:v>
                </c:pt>
                <c:pt idx="36">
                  <c:v>0.18299999999999997</c:v>
                </c:pt>
                <c:pt idx="37">
                  <c:v>0.3905333333333334</c:v>
                </c:pt>
                <c:pt idx="38">
                  <c:v>0.31255000000000005</c:v>
                </c:pt>
                <c:pt idx="39">
                  <c:v>0.18316666666666659</c:v>
                </c:pt>
                <c:pt idx="40">
                  <c:v>0.3092833333333333</c:v>
                </c:pt>
                <c:pt idx="41">
                  <c:v>0.29356666666666675</c:v>
                </c:pt>
                <c:pt idx="42">
                  <c:v>0.43756666666666666</c:v>
                </c:pt>
                <c:pt idx="43">
                  <c:v>0.32732499999999992</c:v>
                </c:pt>
                <c:pt idx="44">
                  <c:v>0.36922500000000008</c:v>
                </c:pt>
                <c:pt idx="45">
                  <c:v>0.31065833333333343</c:v>
                </c:pt>
                <c:pt idx="46">
                  <c:v>0.3210083333333334</c:v>
                </c:pt>
                <c:pt idx="47">
                  <c:v>0.41460909090909082</c:v>
                </c:pt>
                <c:pt idx="48">
                  <c:v>0.3577249999999999</c:v>
                </c:pt>
                <c:pt idx="49">
                  <c:v>0.30493333333333333</c:v>
                </c:pt>
                <c:pt idx="50">
                  <c:v>0.219275</c:v>
                </c:pt>
                <c:pt idx="51">
                  <c:v>0.30758333333333326</c:v>
                </c:pt>
                <c:pt idx="52">
                  <c:v>0.31029999999999996</c:v>
                </c:pt>
                <c:pt idx="53">
                  <c:v>0.29541666666666672</c:v>
                </c:pt>
                <c:pt idx="54">
                  <c:v>0.30964166666666659</c:v>
                </c:pt>
                <c:pt idx="55">
                  <c:v>0.30960833333333326</c:v>
                </c:pt>
                <c:pt idx="56">
                  <c:v>0.30959999999999993</c:v>
                </c:pt>
                <c:pt idx="57">
                  <c:v>0.18432499999999999</c:v>
                </c:pt>
                <c:pt idx="58">
                  <c:v>0.34450833333333336</c:v>
                </c:pt>
                <c:pt idx="59">
                  <c:v>0.33811666666666668</c:v>
                </c:pt>
                <c:pt idx="60">
                  <c:v>0.37135833333333323</c:v>
                </c:pt>
                <c:pt idx="61">
                  <c:v>0.26385000000000008</c:v>
                </c:pt>
                <c:pt idx="62">
                  <c:v>0.42099999999999999</c:v>
                </c:pt>
                <c:pt idx="63">
                  <c:v>0.27291666666666664</c:v>
                </c:pt>
                <c:pt idx="64">
                  <c:v>0.43819166666666676</c:v>
                </c:pt>
                <c:pt idx="65">
                  <c:v>0.30380000000000001</c:v>
                </c:pt>
                <c:pt idx="66">
                  <c:v>0.23524166666666668</c:v>
                </c:pt>
                <c:pt idx="67">
                  <c:v>0.23524166666666668</c:v>
                </c:pt>
                <c:pt idx="68">
                  <c:v>0.39499999999999996</c:v>
                </c:pt>
                <c:pt idx="69">
                  <c:v>0.37161666666666665</c:v>
                </c:pt>
                <c:pt idx="70">
                  <c:v>0.22643333333333335</c:v>
                </c:pt>
                <c:pt idx="71">
                  <c:v>0.34586666666666677</c:v>
                </c:pt>
                <c:pt idx="72">
                  <c:v>0.30993333333333339</c:v>
                </c:pt>
                <c:pt idx="73">
                  <c:v>0.25700000000000001</c:v>
                </c:pt>
                <c:pt idx="74">
                  <c:v>0.25616666666666665</c:v>
                </c:pt>
                <c:pt idx="75">
                  <c:v>0.25616666666666665</c:v>
                </c:pt>
                <c:pt idx="76">
                  <c:v>0.25616666666666665</c:v>
                </c:pt>
                <c:pt idx="77">
                  <c:v>0.25616666666666665</c:v>
                </c:pt>
                <c:pt idx="78">
                  <c:v>0.24045833333333336</c:v>
                </c:pt>
                <c:pt idx="79">
                  <c:v>0.23229999999999998</c:v>
                </c:pt>
                <c:pt idx="80">
                  <c:v>0.24320000000000006</c:v>
                </c:pt>
                <c:pt idx="81">
                  <c:v>0.24087500000000006</c:v>
                </c:pt>
                <c:pt idx="82">
                  <c:v>0.23782499999999995</c:v>
                </c:pt>
                <c:pt idx="83">
                  <c:v>0.23782499999999995</c:v>
                </c:pt>
                <c:pt idx="84">
                  <c:v>0.24353333333333338</c:v>
                </c:pt>
                <c:pt idx="85">
                  <c:v>0.24113333333333342</c:v>
                </c:pt>
                <c:pt idx="86">
                  <c:v>0.23902499999999996</c:v>
                </c:pt>
                <c:pt idx="87">
                  <c:v>0.23804999999999998</c:v>
                </c:pt>
                <c:pt idx="88">
                  <c:v>0.28627500000000006</c:v>
                </c:pt>
                <c:pt idx="89">
                  <c:v>0.30103333333333332</c:v>
                </c:pt>
                <c:pt idx="90">
                  <c:v>0.23909999999999998</c:v>
                </c:pt>
                <c:pt idx="91">
                  <c:v>0.27279166666666665</c:v>
                </c:pt>
                <c:pt idx="92">
                  <c:v>0.24005000000000001</c:v>
                </c:pt>
                <c:pt idx="93">
                  <c:v>0.24178333333333332</c:v>
                </c:pt>
                <c:pt idx="94">
                  <c:v>0.23882500000000007</c:v>
                </c:pt>
                <c:pt idx="95">
                  <c:v>0.24407500000000007</c:v>
                </c:pt>
                <c:pt idx="96">
                  <c:v>0.23437500000000003</c:v>
                </c:pt>
                <c:pt idx="97">
                  <c:v>0.23781666666666668</c:v>
                </c:pt>
                <c:pt idx="98">
                  <c:v>0.26205000000000006</c:v>
                </c:pt>
                <c:pt idx="99">
                  <c:v>0.23764166666666667</c:v>
                </c:pt>
                <c:pt idx="100">
                  <c:v>0.23898333333333333</c:v>
                </c:pt>
                <c:pt idx="101">
                  <c:v>0.24012499999999995</c:v>
                </c:pt>
                <c:pt idx="102">
                  <c:v>0.23960000000000004</c:v>
                </c:pt>
                <c:pt idx="103">
                  <c:v>0.23960000000000004</c:v>
                </c:pt>
                <c:pt idx="104">
                  <c:v>0.23668333333333325</c:v>
                </c:pt>
                <c:pt idx="105">
                  <c:v>0.23741666666666664</c:v>
                </c:pt>
                <c:pt idx="106">
                  <c:v>0.26751666666666668</c:v>
                </c:pt>
                <c:pt idx="107">
                  <c:v>0.25495833333333334</c:v>
                </c:pt>
                <c:pt idx="108">
                  <c:v>0.23491666666666669</c:v>
                </c:pt>
                <c:pt idx="109">
                  <c:v>0.23870833333333322</c:v>
                </c:pt>
                <c:pt idx="110">
                  <c:v>0.23911666666666673</c:v>
                </c:pt>
                <c:pt idx="111">
                  <c:v>0.23912499999999995</c:v>
                </c:pt>
                <c:pt idx="112">
                  <c:v>0.26750000000000007</c:v>
                </c:pt>
                <c:pt idx="113">
                  <c:v>0.32134999999999991</c:v>
                </c:pt>
                <c:pt idx="114">
                  <c:v>0.23753333333333335</c:v>
                </c:pt>
                <c:pt idx="115">
                  <c:v>0.23710833333333328</c:v>
                </c:pt>
                <c:pt idx="116">
                  <c:v>0.23996666666666666</c:v>
                </c:pt>
                <c:pt idx="117">
                  <c:v>0.24916666666666668</c:v>
                </c:pt>
                <c:pt idx="118">
                  <c:v>0.24916666666666668</c:v>
                </c:pt>
                <c:pt idx="119">
                  <c:v>0.23493333333333336</c:v>
                </c:pt>
                <c:pt idx="120">
                  <c:v>0.23663333333333333</c:v>
                </c:pt>
                <c:pt idx="121">
                  <c:v>0.23663333333333333</c:v>
                </c:pt>
                <c:pt idx="122">
                  <c:v>0.26400833333333334</c:v>
                </c:pt>
                <c:pt idx="123">
                  <c:v>0.27072499999999994</c:v>
                </c:pt>
                <c:pt idx="124">
                  <c:v>0.2273333333333333</c:v>
                </c:pt>
                <c:pt idx="125">
                  <c:v>0.25370833333333337</c:v>
                </c:pt>
                <c:pt idx="126">
                  <c:v>0.23773333333333335</c:v>
                </c:pt>
                <c:pt idx="127">
                  <c:v>0.252025</c:v>
                </c:pt>
                <c:pt idx="128">
                  <c:v>0.252025</c:v>
                </c:pt>
                <c:pt idx="129">
                  <c:v>0.24350000000000002</c:v>
                </c:pt>
                <c:pt idx="130">
                  <c:v>0.23487500000000003</c:v>
                </c:pt>
                <c:pt idx="131">
                  <c:v>0.23487500000000003</c:v>
                </c:pt>
                <c:pt idx="132">
                  <c:v>0.23585833333333339</c:v>
                </c:pt>
                <c:pt idx="133">
                  <c:v>0.23719999999999997</c:v>
                </c:pt>
                <c:pt idx="134">
                  <c:v>0.24014999999999997</c:v>
                </c:pt>
                <c:pt idx="135">
                  <c:v>0.25422499999999998</c:v>
                </c:pt>
                <c:pt idx="136">
                  <c:v>0.25422499999999998</c:v>
                </c:pt>
                <c:pt idx="137">
                  <c:v>0.25422499999999998</c:v>
                </c:pt>
                <c:pt idx="138">
                  <c:v>0.23374999999999999</c:v>
                </c:pt>
                <c:pt idx="139">
                  <c:v>0.355375</c:v>
                </c:pt>
                <c:pt idx="140">
                  <c:v>0.1970833333333333</c:v>
                </c:pt>
                <c:pt idx="141">
                  <c:v>0.18669999999999998</c:v>
                </c:pt>
                <c:pt idx="142">
                  <c:v>0.18294999999999997</c:v>
                </c:pt>
                <c:pt idx="143">
                  <c:v>0.18294999999999997</c:v>
                </c:pt>
                <c:pt idx="144">
                  <c:v>0.18294999999999997</c:v>
                </c:pt>
                <c:pt idx="145">
                  <c:v>0.29954444444444445</c:v>
                </c:pt>
                <c:pt idx="146">
                  <c:v>0.33559166666666668</c:v>
                </c:pt>
                <c:pt idx="147">
                  <c:v>0.28657499999999997</c:v>
                </c:pt>
                <c:pt idx="148">
                  <c:v>0.31728333333333331</c:v>
                </c:pt>
                <c:pt idx="149">
                  <c:v>0.29620833333333335</c:v>
                </c:pt>
                <c:pt idx="150">
                  <c:v>0.24699166666666672</c:v>
                </c:pt>
                <c:pt idx="151">
                  <c:v>0.18419999999999995</c:v>
                </c:pt>
                <c:pt idx="152">
                  <c:v>0.18299999999999997</c:v>
                </c:pt>
                <c:pt idx="153">
                  <c:v>0.41073333333333339</c:v>
                </c:pt>
                <c:pt idx="154">
                  <c:v>0.20807499999999998</c:v>
                </c:pt>
                <c:pt idx="155">
                  <c:v>0.20801666666666663</c:v>
                </c:pt>
                <c:pt idx="156">
                  <c:v>0.25355</c:v>
                </c:pt>
                <c:pt idx="157">
                  <c:v>0.29039166666666666</c:v>
                </c:pt>
                <c:pt idx="158">
                  <c:v>0.24472500000000005</c:v>
                </c:pt>
                <c:pt idx="159">
                  <c:v>0.26914166666666661</c:v>
                </c:pt>
                <c:pt idx="160">
                  <c:v>0.2554833333333334</c:v>
                </c:pt>
                <c:pt idx="161">
                  <c:v>0.2554833333333334</c:v>
                </c:pt>
                <c:pt idx="162">
                  <c:v>0.2554833333333334</c:v>
                </c:pt>
                <c:pt idx="163">
                  <c:v>0.2554833333333334</c:v>
                </c:pt>
                <c:pt idx="164">
                  <c:v>0.2554833333333334</c:v>
                </c:pt>
                <c:pt idx="165">
                  <c:v>0.2554833333333334</c:v>
                </c:pt>
                <c:pt idx="166">
                  <c:v>0.2554833333333334</c:v>
                </c:pt>
                <c:pt idx="167">
                  <c:v>0.25546666666666668</c:v>
                </c:pt>
                <c:pt idx="168">
                  <c:v>0.25017499999999998</c:v>
                </c:pt>
                <c:pt idx="169">
                  <c:v>0.25004999999999999</c:v>
                </c:pt>
                <c:pt idx="170">
                  <c:v>0.25849166666666662</c:v>
                </c:pt>
                <c:pt idx="171">
                  <c:v>0.24804166666666672</c:v>
                </c:pt>
                <c:pt idx="172">
                  <c:v>0.22311666666666666</c:v>
                </c:pt>
                <c:pt idx="173">
                  <c:v>0.22105833333333333</c:v>
                </c:pt>
                <c:pt idx="174">
                  <c:v>0.19335833333333333</c:v>
                </c:pt>
                <c:pt idx="175">
                  <c:v>0.15725833333333331</c:v>
                </c:pt>
                <c:pt idx="176">
                  <c:v>7.9999999999999988E-2</c:v>
                </c:pt>
                <c:pt idx="177">
                  <c:v>#N/A</c:v>
                </c:pt>
                <c:pt idx="178">
                  <c:v>#N/A</c:v>
                </c:pt>
                <c:pt idx="179">
                  <c:v>#N/A</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Figures!$Q$71</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Figures!$O$72:$O$76</c:f>
              <c:strCache>
                <c:ptCount val="5"/>
                <c:pt idx="0">
                  <c:v>Fossil Fuel Turbines</c:v>
                </c:pt>
                <c:pt idx="1">
                  <c:v>Reciprocating Internal Combustion Engine</c:v>
                </c:pt>
                <c:pt idx="2">
                  <c:v>Hydroelectric</c:v>
                </c:pt>
                <c:pt idx="3">
                  <c:v>Wind</c:v>
                </c:pt>
                <c:pt idx="4">
                  <c:v>Other</c:v>
                </c:pt>
              </c:strCache>
            </c:strRef>
          </c:cat>
          <c:val>
            <c:numRef>
              <c:f>Figures!$Q$72:$Q$76</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(2021)'!$C$4:$C$54</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(2021)'!$E$4:$E$54</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(2021)'!$G$4:$G$54</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(2021)'!$I$4:$I$54</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Oila</c:v>
                </c:pt>
                <c:pt idx="1">
                  <c:v>Gasb</c:v>
                </c:pt>
                <c:pt idx="2">
                  <c:v>Coalc</c:v>
                </c:pt>
                <c:pt idx="3">
                  <c:v>Hydro</c:v>
                </c:pt>
                <c:pt idx="4">
                  <c:v>Wind</c:v>
                </c:pt>
              </c:strCache>
            </c:strRef>
          </c:cat>
          <c:val>
            <c:numRef>
              <c:f>'Table 1.f'!$B$14:$F$14</c:f>
              <c:numCache>
                <c:formatCode>#,##0</c:formatCode>
                <c:ptCount val="5"/>
                <c:pt idx="0">
                  <c:v>835790.93815619487</c:v>
                </c:pt>
                <c:pt idx="1">
                  <c:v>2990586.1939999997</c:v>
                </c:pt>
                <c:pt idx="2">
                  <c:v>628564.07400000002</c:v>
                </c:pt>
                <c:pt idx="3">
                  <c:v>1670557.55</c:v>
                </c:pt>
                <c:pt idx="4">
                  <c:v>162453.872</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Type'!$D$12:$D$62</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Type'!$F$12:$F$62</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Type'!$H$12:$H$62</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Type'!$J$12:$J$62</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Type'!$L$12:$L$62</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Oila</c:v>
                </c:pt>
                <c:pt idx="1">
                  <c:v>Gasb</c:v>
                </c:pt>
                <c:pt idx="2">
                  <c:v>Coalc</c:v>
                </c:pt>
              </c:strCache>
            </c:strRef>
          </c:cat>
          <c:val>
            <c:numRef>
              <c:f>'Table 1.g'!$B$17:$D$17</c:f>
              <c:numCache>
                <c:formatCode>#,##0</c:formatCode>
                <c:ptCount val="3"/>
                <c:pt idx="0">
                  <c:v>9219036.4170000013</c:v>
                </c:pt>
                <c:pt idx="1">
                  <c:v>27131318.474999998</c:v>
                </c:pt>
                <c:pt idx="2">
                  <c:v>9691829.1359999999</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6853730</c:v>
                </c:pt>
                <c:pt idx="1">
                  <c:v>3350088</c:v>
                </c:pt>
                <c:pt idx="2">
                  <c:v>3953592</c:v>
                </c:pt>
                <c:pt idx="3">
                  <c:v>3002067</c:v>
                </c:pt>
                <c:pt idx="4">
                  <c:v>233583</c:v>
                </c:pt>
                <c:pt idx="5">
                  <c:v>6809777</c:v>
                </c:pt>
                <c:pt idx="6">
                  <c:v>2283911</c:v>
                </c:pt>
                <c:pt idx="7">
                  <c:v>2129955</c:v>
                </c:pt>
                <c:pt idx="8">
                  <c:v>31413816</c:v>
                </c:pt>
                <c:pt idx="9">
                  <c:v>3620088</c:v>
                </c:pt>
                <c:pt idx="10">
                  <c:v>2673396</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Figures!$R$203</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Figures!$R$204:$R$206</c:f>
              <c:numCache>
                <c:formatCode>0%</c:formatCode>
                <c:ptCount val="3"/>
                <c:pt idx="0">
                  <c:v>0.33785363986642819</c:v>
                </c:pt>
                <c:pt idx="1">
                  <c:v>0.37620415002531943</c:v>
                </c:pt>
                <c:pt idx="2">
                  <c:v>0.83708939733150112</c:v>
                </c:pt>
              </c:numCache>
            </c:numRef>
          </c:val>
          <c:extLst>
            <c:ext xmlns:c16="http://schemas.microsoft.com/office/drawing/2014/chart" uri="{C3380CC4-5D6E-409C-BE32-E72D297353CC}">
              <c16:uniqueId val="{00000000-3325-4EB1-8285-CD612727C018}"/>
            </c:ext>
          </c:extLst>
        </c:ser>
        <c:ser>
          <c:idx val="1"/>
          <c:order val="1"/>
          <c:tx>
            <c:strRef>
              <c:f>Figures!$S$189</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Figures!$S$190:$S$192</c:f>
              <c:numCache>
                <c:formatCode>0%</c:formatCode>
                <c:ptCount val="3"/>
                <c:pt idx="0">
                  <c:v>0.44622007245380474</c:v>
                </c:pt>
                <c:pt idx="1">
                  <c:v>0.41376019817738635</c:v>
                </c:pt>
                <c:pt idx="2">
                  <c:v>0.14810081254421539</c:v>
                </c:pt>
              </c:numCache>
            </c:numRef>
          </c:val>
          <c:extLst>
            <c:ext xmlns:c16="http://schemas.microsoft.com/office/drawing/2014/chart" uri="{C3380CC4-5D6E-409C-BE32-E72D297353CC}">
              <c16:uniqueId val="{00000001-3325-4EB1-8285-CD612727C018}"/>
            </c:ext>
          </c:extLst>
        </c:ser>
        <c:ser>
          <c:idx val="2"/>
          <c:order val="2"/>
          <c:tx>
            <c:strRef>
              <c:f>Figures!$U$189</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Figures!$U$190:$U$192</c:f>
              <c:numCache>
                <c:formatCode>0%</c:formatCode>
                <c:ptCount val="3"/>
                <c:pt idx="0">
                  <c:v>0.21592628767976704</c:v>
                </c:pt>
                <c:pt idx="1">
                  <c:v>0.21003565179729422</c:v>
                </c:pt>
                <c:pt idx="2">
                  <c:v>1.4809790124283457E-2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Type'!$L$3</c:f>
              <c:strCache>
                <c:ptCount val="1"/>
                <c:pt idx="0">
                  <c:v>Net Generation</c:v>
                </c:pt>
              </c:strCache>
            </c:strRef>
          </c:tx>
          <c:spPr>
            <a:solidFill>
              <a:schemeClr val="accent1"/>
            </a:solidFill>
          </c:spPr>
          <c:cat>
            <c:numRef>
              <c:f>'Net Generation by Fuel Type'!$A$49:$A$62</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Type'!$L$49:$L$62</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8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190499</xdr:rowOff>
    </xdr:from>
    <xdr:to>
      <xdr:col>16</xdr:col>
      <xdr:colOff>1276350</xdr:colOff>
      <xdr:row>68</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72</xdr:row>
      <xdr:rowOff>4762</xdr:rowOff>
    </xdr:from>
    <xdr:to>
      <xdr:col>10</xdr:col>
      <xdr:colOff>571500</xdr:colOff>
      <xdr:row>91</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14</xdr:col>
      <xdr:colOff>628650</xdr:colOff>
      <xdr:row>112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117</xdr:row>
      <xdr:rowOff>0</xdr:rowOff>
    </xdr:from>
    <xdr:to>
      <xdr:col>8</xdr:col>
      <xdr:colOff>419100</xdr:colOff>
      <xdr:row>133</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138</xdr:row>
      <xdr:rowOff>0</xdr:rowOff>
    </xdr:from>
    <xdr:to>
      <xdr:col>11</xdr:col>
      <xdr:colOff>561974</xdr:colOff>
      <xdr:row>155</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160</xdr:row>
      <xdr:rowOff>0</xdr:rowOff>
    </xdr:from>
    <xdr:to>
      <xdr:col>5</xdr:col>
      <xdr:colOff>295275</xdr:colOff>
      <xdr:row>174</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179</xdr:row>
      <xdr:rowOff>0</xdr:rowOff>
    </xdr:from>
    <xdr:to>
      <xdr:col>14</xdr:col>
      <xdr:colOff>342901</xdr:colOff>
      <xdr:row>199</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204</xdr:row>
      <xdr:rowOff>4761</xdr:rowOff>
    </xdr:from>
    <xdr:to>
      <xdr:col>10</xdr:col>
      <xdr:colOff>0</xdr:colOff>
      <xdr:row>222</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226</xdr:row>
      <xdr:rowOff>190499</xdr:rowOff>
    </xdr:from>
    <xdr:to>
      <xdr:col>10</xdr:col>
      <xdr:colOff>47624</xdr:colOff>
      <xdr:row>244</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xdr:row>
      <xdr:rowOff>0</xdr:rowOff>
    </xdr:from>
    <xdr:to>
      <xdr:col>14</xdr:col>
      <xdr:colOff>1181820</xdr:colOff>
      <xdr:row>37</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workbookViewId="0">
      <selection activeCell="D2" sqref="D2"/>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57" t="s">
        <v>1347</v>
      </c>
      <c r="B1" s="357"/>
      <c r="C1" s="357"/>
      <c r="D1" s="198">
        <v>2018</v>
      </c>
      <c r="E1" s="39"/>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ht="15.75" x14ac:dyDescent="0.25">
      <c r="B3" s="265"/>
      <c r="C3" s="48"/>
      <c r="D3" s="48"/>
      <c r="E3" s="48"/>
      <c r="F3" s="48"/>
      <c r="G3" s="48"/>
      <c r="H3" s="48"/>
      <c r="I3" s="48"/>
      <c r="J3" s="48"/>
      <c r="K3" s="48"/>
      <c r="L3" s="48"/>
    </row>
    <row r="4" spans="1:19" ht="15.75" x14ac:dyDescent="0.25">
      <c r="A4" s="48" t="s">
        <v>509</v>
      </c>
      <c r="B4" s="48"/>
      <c r="C4" s="48"/>
      <c r="D4" s="48"/>
      <c r="E4" s="48"/>
      <c r="F4" s="48"/>
      <c r="G4" s="48"/>
      <c r="H4" s="48"/>
      <c r="I4" s="48"/>
      <c r="J4" s="48"/>
      <c r="K4" s="48"/>
      <c r="L4" s="48"/>
    </row>
    <row r="5" spans="1:19" ht="15.75" x14ac:dyDescent="0.25">
      <c r="A5" s="48"/>
      <c r="B5" s="48" t="s">
        <v>1334</v>
      </c>
      <c r="C5" s="48"/>
      <c r="D5" s="48"/>
      <c r="E5" s="48"/>
      <c r="F5" s="48"/>
      <c r="G5" s="48"/>
      <c r="H5" s="48"/>
      <c r="I5" s="48"/>
      <c r="J5" s="48"/>
      <c r="K5" s="48"/>
      <c r="L5" s="48"/>
    </row>
    <row r="6" spans="1:19" ht="15.75" x14ac:dyDescent="0.25">
      <c r="A6" t="s">
        <v>2137</v>
      </c>
      <c r="C6" s="48"/>
      <c r="D6" s="48"/>
      <c r="E6" s="48"/>
      <c r="F6" s="48"/>
      <c r="G6" s="48"/>
      <c r="H6" s="48"/>
      <c r="I6" s="48"/>
      <c r="J6" s="48"/>
      <c r="K6" s="48"/>
      <c r="L6" s="48"/>
    </row>
    <row r="7" spans="1:19" ht="15.75" x14ac:dyDescent="0.25">
      <c r="B7" t="s">
        <v>2138</v>
      </c>
      <c r="C7" s="48"/>
      <c r="D7" s="48"/>
      <c r="E7" s="48"/>
      <c r="F7" s="48"/>
      <c r="G7" s="48"/>
      <c r="H7" s="48"/>
      <c r="I7" s="48"/>
      <c r="J7" s="48"/>
      <c r="K7" s="48"/>
      <c r="L7" s="48"/>
    </row>
    <row r="8" spans="1:19" ht="15.75" x14ac:dyDescent="0.25">
      <c r="A8" s="48" t="s">
        <v>510</v>
      </c>
      <c r="B8" s="48"/>
      <c r="C8" s="48"/>
      <c r="D8" s="48"/>
      <c r="E8" s="48"/>
      <c r="F8" s="48"/>
      <c r="H8" s="48"/>
      <c r="I8" s="48"/>
      <c r="J8" s="48"/>
      <c r="K8" s="48"/>
      <c r="L8" s="48"/>
    </row>
    <row r="9" spans="1:19" ht="15.75" x14ac:dyDescent="0.25">
      <c r="A9" s="48"/>
      <c r="B9" s="47" t="s">
        <v>2202</v>
      </c>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tr">
        <f>CONCATENATE("Power Cost Equalization Program Data , Calendar Year ",D1)</f>
        <v>Power Cost Equalization Program Data , Calendar Year 2018</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tr">
        <f>_xlfn.CONCAT('Read Me (2)'!B26,'Read Me'!$D$1)</f>
        <v>Table 1.a   Communities Participating in Power Cost Equalization Program, 2018</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tr">
        <f>_xlfn.CONCAT('Read Me (2)'!B27,'Read Me'!$D$1)</f>
        <v>Table 1.b   Communities and Rates ($/kWh), 2018</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7" t="str">
        <f>_xlfn.CONCAT('Read Me (2)'!B28,'Read Me'!$D$1)</f>
        <v>Table 1.c   Average Consumption per Residential Customer per Month in PCE communities, 2018</v>
      </c>
      <c r="C28" s="33"/>
      <c r="D28" s="35"/>
      <c r="E28" s="35"/>
      <c r="F28" s="35"/>
      <c r="G28" s="35"/>
      <c r="H28" s="35"/>
      <c r="I28" s="35"/>
      <c r="J28" s="35"/>
      <c r="K28" s="35"/>
      <c r="L28" s="80" t="str">
        <f>Figures!A71</f>
        <v>Figure C.  Installed Capacity by Prime Mover by Certified Utilities (MW), 2018</v>
      </c>
      <c r="M28" s="79"/>
      <c r="N28" s="79"/>
      <c r="O28" s="79"/>
      <c r="P28" s="79"/>
      <c r="Q28" s="79"/>
      <c r="R28" s="79"/>
      <c r="S28" s="79"/>
      <c r="T28" s="136"/>
    </row>
    <row r="29" spans="1:20" ht="15.75" x14ac:dyDescent="0.25">
      <c r="A29" s="35"/>
      <c r="B29" s="37" t="str">
        <f>_xlfn.CONCAT('Read Me (2)'!B29,'Read Me'!$D$1)</f>
        <v>Table 1.d   Installed Capacity by Certified Utilities (kW), 2018</v>
      </c>
      <c r="C29" s="33"/>
      <c r="D29" s="35"/>
      <c r="E29" s="35"/>
      <c r="F29" s="35"/>
      <c r="G29" s="35"/>
      <c r="H29" s="35"/>
      <c r="I29" s="35"/>
      <c r="J29" s="35"/>
      <c r="K29" s="35"/>
      <c r="L29" s="80" t="str">
        <f>Figures!A95</f>
        <v>Figure D.  Installed Capacity by Prime Mover by Certified Utilities (kW), 1962-2018</v>
      </c>
      <c r="M29" s="79"/>
      <c r="N29" s="79"/>
      <c r="O29" s="79"/>
      <c r="P29" s="79"/>
      <c r="Q29" s="79"/>
      <c r="R29" s="79"/>
      <c r="S29" s="79"/>
      <c r="T29" s="136"/>
    </row>
    <row r="30" spans="1:20" ht="15.75" x14ac:dyDescent="0.25">
      <c r="A30" s="35"/>
      <c r="B30" s="37" t="str">
        <f>_xlfn.CONCAT('Read Me (2)'!B30,'Read Me'!$D$1)</f>
        <v>Table 1.e   Net Generation by Certified Utilities (MWh), 2018</v>
      </c>
      <c r="C30" s="33"/>
      <c r="D30" s="35"/>
      <c r="E30" s="35"/>
      <c r="F30" s="35"/>
      <c r="G30" s="35"/>
      <c r="H30" s="35"/>
      <c r="I30" s="35"/>
      <c r="J30" s="35"/>
      <c r="K30" s="35"/>
      <c r="L30" s="80" t="str">
        <f>Figures!A116</f>
        <v>Figure E.  Net Generation by Fuel Type by Certified Utilities (MWh), 2018</v>
      </c>
      <c r="M30" s="79"/>
      <c r="N30" s="79"/>
      <c r="O30" s="79"/>
      <c r="P30" s="79"/>
      <c r="Q30" s="79"/>
      <c r="R30" s="79"/>
      <c r="S30" s="79"/>
      <c r="T30" s="136"/>
    </row>
    <row r="31" spans="1:20" ht="15.75" x14ac:dyDescent="0.25">
      <c r="A31" s="35"/>
      <c r="B31" s="37" t="str">
        <f>_xlfn.CONCAT('Read Me (2)'!B31,'Read Me'!$D$1)</f>
        <v>Table 1.f   Net Generation by Fuel Type by Certified Utilities (MWh), 2018</v>
      </c>
      <c r="C31" s="33"/>
      <c r="D31" s="35"/>
      <c r="E31" s="35"/>
      <c r="F31" s="35"/>
      <c r="G31" s="35"/>
      <c r="H31" s="35"/>
      <c r="I31" s="35"/>
      <c r="J31" s="35"/>
      <c r="K31" s="35"/>
      <c r="L31" s="80" t="str">
        <f>Figures!A137</f>
        <v>Figure F.  Net Generation by Fuel Type by Certified Utilities (GWh), 1971-2018</v>
      </c>
      <c r="M31" s="79"/>
      <c r="N31" s="79"/>
      <c r="O31" s="79"/>
      <c r="P31" s="79"/>
      <c r="Q31" s="79"/>
      <c r="R31" s="79"/>
      <c r="S31" s="79"/>
      <c r="T31" s="136"/>
    </row>
    <row r="32" spans="1:20" ht="15.75" x14ac:dyDescent="0.25">
      <c r="A32" s="35"/>
      <c r="B32" s="37" t="str">
        <f>_xlfn.CONCAT('Read Me (2)'!B32,'Read Me'!$D$1)</f>
        <v>Table 1.g   Fuel Use for Power Generation by Certified Utilities, 2018</v>
      </c>
      <c r="C32" s="33"/>
      <c r="D32" s="35"/>
      <c r="E32" s="35"/>
      <c r="F32" s="35"/>
      <c r="G32" s="35"/>
      <c r="H32" s="35"/>
      <c r="I32" s="35"/>
      <c r="J32" s="35"/>
      <c r="K32" s="35"/>
      <c r="L32" s="80" t="str">
        <f>Figures!A159</f>
        <v>Figure G.  Distribution of Fuel Used for Power Generation by Certified Utilities (MMBtu), 2018</v>
      </c>
      <c r="M32" s="79"/>
      <c r="N32" s="79"/>
      <c r="O32" s="79"/>
      <c r="P32" s="79"/>
      <c r="Q32" s="79"/>
      <c r="R32" s="79"/>
      <c r="S32" s="79"/>
      <c r="T32" s="136"/>
    </row>
    <row r="33" spans="1:20" ht="15.75" x14ac:dyDescent="0.25">
      <c r="A33" s="35"/>
      <c r="B33" s="37" t="str">
        <f>_xlfn.CONCAT('Read Me (2)'!B33,'Read Me'!$D$1)</f>
        <v>Table 1.h   Electricity Sales by Certified Utilities (MWh), 2018</v>
      </c>
      <c r="C33" s="33"/>
      <c r="D33" s="35"/>
      <c r="E33" s="35"/>
      <c r="F33" s="35"/>
      <c r="G33" s="35"/>
      <c r="H33" s="35"/>
      <c r="I33" s="35"/>
      <c r="J33" s="35"/>
      <c r="K33" s="35"/>
      <c r="L33" s="80" t="str">
        <f>Figures!A178</f>
        <v>Figure H.  Fuel Oil Used for Electricity Generation by Certified Utilities, by Energy Regions (%), 2018</v>
      </c>
      <c r="M33" s="79"/>
      <c r="N33" s="79"/>
      <c r="O33" s="79"/>
      <c r="P33" s="79"/>
      <c r="Q33" s="79"/>
      <c r="R33" s="79"/>
      <c r="S33" s="79"/>
      <c r="T33" s="136"/>
    </row>
    <row r="34" spans="1:20" ht="15.75" x14ac:dyDescent="0.25">
      <c r="A34" s="35"/>
      <c r="B34" s="37" t="str">
        <f>_xlfn.CONCAT('Read Me (2)'!B34,'Read Me'!$D$1)</f>
        <v>Table 1.i   Revenue by Certified Utilities ($000), 2018</v>
      </c>
      <c r="C34" s="33"/>
      <c r="D34" s="35"/>
      <c r="E34" s="35"/>
      <c r="F34" s="35"/>
      <c r="G34" s="35"/>
      <c r="H34" s="35"/>
      <c r="I34" s="35"/>
      <c r="J34" s="35"/>
      <c r="K34" s="35"/>
      <c r="L34" s="80" t="str">
        <f>Figures!A203</f>
        <v>Figure I.  Distribution of Sales, Revenue and Customer by Customer Type by Certified Utilities (%), 2018</v>
      </c>
      <c r="M34" s="79"/>
      <c r="N34" s="79"/>
      <c r="O34" s="79"/>
      <c r="P34" s="79"/>
      <c r="Q34" s="79"/>
      <c r="R34" s="79"/>
      <c r="S34" s="79"/>
      <c r="T34" s="136"/>
    </row>
    <row r="35" spans="1:20" ht="15.75" x14ac:dyDescent="0.25">
      <c r="A35" s="37"/>
      <c r="B35" s="37" t="str">
        <f>_xlfn.CONCAT('Read Me (2)'!B35,'Read Me'!$D$1)</f>
        <v>Table 1.j   Customers by Certified Utilities (Accounts), 2018</v>
      </c>
      <c r="C35" s="33"/>
      <c r="D35" s="37"/>
      <c r="E35" s="37"/>
      <c r="F35" s="37"/>
      <c r="G35" s="37"/>
      <c r="H35" s="37"/>
      <c r="I35" s="37"/>
      <c r="J35" s="37"/>
      <c r="K35" s="37"/>
      <c r="L35" s="80" t="str">
        <f>Figures!A226</f>
        <v>Figure J.  Wind Net Generation in Alaska, 2008-2018</v>
      </c>
      <c r="M35" s="80"/>
      <c r="N35" s="80"/>
      <c r="O35" s="80"/>
      <c r="P35" s="80"/>
      <c r="Q35" s="80"/>
      <c r="R35" s="80"/>
      <c r="S35" s="80"/>
      <c r="T35" s="136"/>
    </row>
    <row r="36" spans="1:20" ht="15.75" x14ac:dyDescent="0.25">
      <c r="A36" s="45"/>
      <c r="B36" s="356" t="s">
        <v>522</v>
      </c>
      <c r="C36" s="356"/>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2" t="str">
        <f>_xlfn.CONCAT('Read Me (2)'!B38,'Read Me'!$D$1)</f>
        <v>Table 2.1a  Installed Capacity by Prime Mover by Plant by Certified Utilities (kW), 2018</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2" t="str">
        <f>_xlfn.CONCAT('Read Me (2)'!B40,'Read Me'!$D$1)</f>
        <v>Table 2.2a  Net Generation and Total Disposition by Certified Utilities (MWh), 2018</v>
      </c>
      <c r="C40" s="41"/>
      <c r="D40" s="42"/>
      <c r="E40" s="42"/>
      <c r="F40" s="42"/>
      <c r="G40" s="42"/>
      <c r="H40" s="42"/>
      <c r="I40" s="42"/>
      <c r="J40" s="42"/>
      <c r="K40" s="42"/>
      <c r="L40" s="83"/>
      <c r="M40" s="83"/>
      <c r="N40" s="83"/>
      <c r="O40" s="83"/>
      <c r="P40" s="83"/>
      <c r="Q40" s="83"/>
      <c r="R40" s="83"/>
      <c r="S40" s="83"/>
      <c r="T40" s="136"/>
    </row>
    <row r="41" spans="1:20" ht="15.75" x14ac:dyDescent="0.25">
      <c r="A41" s="42"/>
      <c r="B41" s="42" t="str">
        <f>_xlfn.CONCAT('Read Me (2)'!B41,'Read Me'!$D$1)</f>
        <v>Table 2.3a  Net Generation by Prime Mover by Certified Utilities (MWh), 2018</v>
      </c>
      <c r="C41" s="41"/>
      <c r="D41" s="42"/>
      <c r="E41" s="42"/>
      <c r="F41" s="42"/>
      <c r="G41" s="42"/>
      <c r="H41" s="42"/>
      <c r="I41" s="42"/>
      <c r="J41" s="42"/>
      <c r="K41" s="42"/>
      <c r="L41" s="83"/>
      <c r="M41" s="83"/>
      <c r="N41" s="83"/>
      <c r="O41" s="83"/>
      <c r="P41" s="83"/>
      <c r="Q41" s="83"/>
      <c r="R41" s="83"/>
      <c r="S41" s="83"/>
      <c r="T41" s="136"/>
    </row>
    <row r="42" spans="1:20" ht="15.75" x14ac:dyDescent="0.25">
      <c r="A42" s="42"/>
      <c r="B42" s="42" t="str">
        <f>_xlfn.CONCAT('Read Me (2)'!B42,'Read Me'!$D$1)</f>
        <v>Table 2.3b  Net Generation by Fuel Type by Certified Utilities (MWh), 2018</v>
      </c>
      <c r="C42" s="41"/>
      <c r="D42" s="42"/>
      <c r="E42" s="42"/>
      <c r="F42" s="42"/>
      <c r="G42" s="42"/>
      <c r="H42" s="42"/>
      <c r="I42" s="42"/>
      <c r="J42" s="42"/>
      <c r="K42" s="42"/>
      <c r="L42" s="83"/>
      <c r="M42" s="83"/>
      <c r="N42" s="83"/>
      <c r="O42" s="83"/>
      <c r="P42" s="83"/>
      <c r="Q42" s="83"/>
      <c r="R42" s="83"/>
      <c r="S42" s="83"/>
      <c r="T42" s="136"/>
    </row>
    <row r="43" spans="1:20" ht="15.75" x14ac:dyDescent="0.25">
      <c r="A43" s="42"/>
      <c r="B43" s="42" t="str">
        <f>_xlfn.CONCAT('Read Me (2)'!B43,'Read Me'!$D$1)</f>
        <v>Table 2.3c  Net Generation, Fuel Use, Fuel Cost and Efficiency by Certified Utilities,  2018</v>
      </c>
      <c r="C43" s="41"/>
      <c r="D43" s="42"/>
      <c r="E43" s="42"/>
      <c r="F43" s="42"/>
      <c r="G43" s="42"/>
      <c r="H43" s="42"/>
      <c r="I43" s="42"/>
      <c r="J43" s="42"/>
      <c r="K43" s="42"/>
      <c r="L43" s="83"/>
      <c r="M43" s="83"/>
      <c r="N43" s="83"/>
      <c r="O43" s="83"/>
      <c r="P43" s="83"/>
      <c r="Q43" s="83"/>
      <c r="R43" s="83"/>
      <c r="S43" s="83"/>
      <c r="T43" s="136"/>
    </row>
    <row r="44" spans="1:20" ht="15.75" x14ac:dyDescent="0.25">
      <c r="A44" s="42"/>
      <c r="B44" s="42" t="str">
        <f>_xlfn.CONCAT('Read Me (2)'!B44,'Read Me'!$D$1)</f>
        <v>Table 2.4a  Net Generation, Fuel Type, Emissions, Efficiency by Certified Utilities, 2018</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2" t="str">
        <f>_xlfn.CONCAT('Read Me (2)'!B46,'Read Me'!$D$1)</f>
        <v>Table 2.5a   Revenue, Sales and Customers by Customer Type by Certified Utilities ($000, MWh, Accounts), 2018</v>
      </c>
      <c r="C46" s="41"/>
      <c r="D46" s="42"/>
      <c r="E46" s="42"/>
      <c r="F46" s="42"/>
      <c r="G46" s="42"/>
      <c r="H46" s="42"/>
      <c r="I46" s="42"/>
      <c r="J46" s="42"/>
      <c r="K46" s="42"/>
      <c r="L46" s="83"/>
      <c r="M46" s="83"/>
      <c r="N46" s="83"/>
      <c r="O46" s="83"/>
      <c r="P46" s="83"/>
      <c r="Q46" s="83"/>
      <c r="R46" s="83"/>
      <c r="S46" s="83"/>
      <c r="T46" s="136"/>
    </row>
    <row r="47" spans="1:20" ht="15.75" x14ac:dyDescent="0.25">
      <c r="A47" s="42"/>
      <c r="B47" s="42" t="str">
        <f>_xlfn.CONCAT('Read Me (2)'!B47,'Read Me'!$D$1)</f>
        <v>Table 2.5b  Average Annual Energy Use and Rates by Customer Type by Certified Utilities, (kWh/Customer, $/Customer, $/kWh), 2018</v>
      </c>
      <c r="C47" s="41"/>
      <c r="D47" s="42"/>
      <c r="E47" s="42"/>
      <c r="F47" s="42"/>
      <c r="G47" s="42"/>
      <c r="H47" s="42"/>
      <c r="I47" s="42"/>
      <c r="J47" s="42"/>
      <c r="K47" s="42"/>
      <c r="L47" s="80"/>
      <c r="M47" s="80"/>
      <c r="N47" s="80"/>
      <c r="O47" s="80"/>
      <c r="P47" s="80"/>
      <c r="Q47" s="80"/>
      <c r="R47" s="80"/>
      <c r="S47" s="80"/>
      <c r="T47" s="136"/>
    </row>
    <row r="48" spans="1:20" ht="15.75" x14ac:dyDescent="0.25">
      <c r="A48" s="42"/>
      <c r="B48" s="42" t="str">
        <f>_xlfn.CONCAT('Read Me (2)'!B48,'Read Me'!$D$1)</f>
        <v>Table 2.5c  Average Residential Rates and PCE Payments ($/kWh), 2018</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1" t="str">
        <f>_xlfn.CONCAT('Read Me (2)'!B51,'Read Me'!$D$1)</f>
        <v>Installed Capacity by Prime Mover by Certified Utilities in Alaska (kW, %), 1960-2018</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1" t="str">
        <f>_xlfn.CONCAT('Read Me (2)'!B53,'Read Me'!$D$1)</f>
        <v>Net Generation by Fuel Type by Certified Utilities in Alaska (GWh), 1962-2018</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1" t="str">
        <f>_xlfn.CONCAT('Read Me (2)'!B55,'Read Me'!$D$1)</f>
        <v>Sales, Revenue, and Customers by Customer Type by Certified Utilities in Alaska (MWh, $000, Accounts), 1962-2018</v>
      </c>
      <c r="C55" s="29"/>
      <c r="D55" s="31"/>
      <c r="E55" s="31"/>
      <c r="F55" s="31"/>
      <c r="G55" s="31"/>
      <c r="H55" s="31"/>
      <c r="I55" s="31"/>
      <c r="J55" s="31"/>
      <c r="K55" s="31"/>
      <c r="L55" s="80"/>
      <c r="M55" s="80"/>
      <c r="N55" s="80"/>
      <c r="O55" s="80"/>
      <c r="P55" s="80"/>
      <c r="Q55" s="80"/>
      <c r="R55" s="80"/>
      <c r="S55" s="80"/>
      <c r="T55" s="136"/>
    </row>
    <row r="56" spans="1:20" ht="15.75" x14ac:dyDescent="0.25">
      <c r="A56" s="31"/>
      <c r="B56" s="31" t="str">
        <f>_xlfn.CONCAT('Read Me (2)'!B56,'Read Me'!$D$1)</f>
        <v>Average Annual Energy Use and Rates by Customer Type by Certified Utilities in Alaska (kWh/Customer, $/Customer, $/kWh), 1962-2018</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7"/>
  <sheetViews>
    <sheetView workbookViewId="0">
      <selection activeCell="B3" sqref="B3:F15"/>
    </sheetView>
  </sheetViews>
  <sheetFormatPr defaultRowHeight="15" x14ac:dyDescent="0.25"/>
  <cols>
    <col min="1" max="1" width="28.5703125" customWidth="1"/>
    <col min="2" max="2" width="11" bestFit="1" customWidth="1"/>
    <col min="3" max="3" width="11.5703125" bestFit="1" customWidth="1"/>
    <col min="5" max="5" width="12" bestFit="1" customWidth="1"/>
    <col min="6" max="6" width="10.140625" bestFit="1" customWidth="1"/>
  </cols>
  <sheetData>
    <row r="1" spans="1:6" x14ac:dyDescent="0.25">
      <c r="A1" s="3" t="s">
        <v>2203</v>
      </c>
      <c r="B1" s="27"/>
      <c r="C1" s="27"/>
      <c r="D1" s="27"/>
      <c r="E1" s="27"/>
      <c r="F1" s="27"/>
    </row>
    <row r="2" spans="1:6" ht="45" x14ac:dyDescent="0.25">
      <c r="A2" s="2" t="s">
        <v>0</v>
      </c>
      <c r="B2" s="2" t="s">
        <v>49</v>
      </c>
      <c r="C2" s="2" t="s">
        <v>50</v>
      </c>
      <c r="D2" s="10" t="s">
        <v>51</v>
      </c>
      <c r="E2" s="2" t="s">
        <v>2140</v>
      </c>
      <c r="F2" s="10" t="s">
        <v>37</v>
      </c>
    </row>
    <row r="3" spans="1:6" x14ac:dyDescent="0.25">
      <c r="A3" t="s">
        <v>4</v>
      </c>
      <c r="B3" s="15">
        <v>5812.021999999999</v>
      </c>
      <c r="C3" s="15">
        <v>42556.938000000002</v>
      </c>
      <c r="D3" s="15">
        <v>6472.7560000000003</v>
      </c>
      <c r="E3" s="15">
        <v>54954.176999999996</v>
      </c>
      <c r="F3" s="91">
        <v>0.93098018926895376</v>
      </c>
    </row>
    <row r="4" spans="1:6" x14ac:dyDescent="0.25">
      <c r="A4" t="s">
        <v>5</v>
      </c>
      <c r="B4" s="15">
        <v>16439.044000000002</v>
      </c>
      <c r="C4" s="15">
        <v>12429.649000000001</v>
      </c>
      <c r="D4" s="15">
        <v>20437.913999999997</v>
      </c>
      <c r="E4" s="15">
        <v>49354.652999999998</v>
      </c>
      <c r="F4" s="91">
        <v>0.83611850271624544</v>
      </c>
    </row>
    <row r="5" spans="1:6" x14ac:dyDescent="0.25">
      <c r="A5" t="s">
        <v>6</v>
      </c>
      <c r="B5" s="15">
        <v>13467.852999999999</v>
      </c>
      <c r="C5" s="15">
        <v>31125.975999999999</v>
      </c>
      <c r="D5" s="15">
        <v>10584.19</v>
      </c>
      <c r="E5" s="15">
        <v>55334.498999999996</v>
      </c>
      <c r="F5" s="91">
        <v>0.93742323449085097</v>
      </c>
    </row>
    <row r="6" spans="1:6" x14ac:dyDescent="0.25">
      <c r="A6" t="s">
        <v>7</v>
      </c>
      <c r="B6" s="15">
        <v>21516.749</v>
      </c>
      <c r="C6" s="15">
        <v>84276.555999999997</v>
      </c>
      <c r="D6" s="15">
        <v>4557.4000000000015</v>
      </c>
      <c r="E6" s="15">
        <v>110370.20600000001</v>
      </c>
      <c r="F6" s="91">
        <v>1.8697846256806545</v>
      </c>
    </row>
    <row r="7" spans="1:6" x14ac:dyDescent="0.25">
      <c r="A7" t="s">
        <v>8</v>
      </c>
      <c r="B7" s="15">
        <v>36113.219000000005</v>
      </c>
      <c r="C7" s="15">
        <v>21823.204999999998</v>
      </c>
      <c r="D7" s="15">
        <v>82348.213999999993</v>
      </c>
      <c r="E7" s="15">
        <v>140284.63800000001</v>
      </c>
      <c r="F7" s="91">
        <v>2.3765658220441854</v>
      </c>
    </row>
    <row r="8" spans="1:6" x14ac:dyDescent="0.25">
      <c r="A8" t="s">
        <v>9</v>
      </c>
      <c r="B8" s="15">
        <v>32737.198500000002</v>
      </c>
      <c r="C8" s="15">
        <v>25121.439999999999</v>
      </c>
      <c r="D8" s="15">
        <v>34937.710999999988</v>
      </c>
      <c r="E8" s="15">
        <v>93345.197750000021</v>
      </c>
      <c r="F8" s="91">
        <v>1.5813635034265539</v>
      </c>
    </row>
    <row r="9" spans="1:6" x14ac:dyDescent="0.25">
      <c r="A9" t="s">
        <v>10</v>
      </c>
      <c r="B9" s="15">
        <v>17955.852999999999</v>
      </c>
      <c r="C9" s="15">
        <v>118016.777</v>
      </c>
      <c r="D9" s="15">
        <v>1375.6610000000001</v>
      </c>
      <c r="E9" s="15">
        <v>137348.291</v>
      </c>
      <c r="F9" s="91">
        <v>2.3268210886125607</v>
      </c>
    </row>
    <row r="10" spans="1:6" x14ac:dyDescent="0.25">
      <c r="A10" t="s">
        <v>11</v>
      </c>
      <c r="B10" s="15">
        <v>12116.351000000001</v>
      </c>
      <c r="C10" s="15">
        <v>11486.888999999997</v>
      </c>
      <c r="D10" s="15">
        <v>8465.6450000000004</v>
      </c>
      <c r="E10" s="15">
        <v>32076.016000000003</v>
      </c>
      <c r="F10" s="91">
        <v>0.54340064899295992</v>
      </c>
    </row>
    <row r="11" spans="1:6" x14ac:dyDescent="0.25">
      <c r="A11" t="s">
        <v>12</v>
      </c>
      <c r="B11" s="15">
        <v>1462631</v>
      </c>
      <c r="C11" s="15">
        <v>1927528</v>
      </c>
      <c r="D11" s="15">
        <v>993886</v>
      </c>
      <c r="E11" s="15">
        <v>4384045</v>
      </c>
      <c r="F11" s="91">
        <v>74.270224151725728</v>
      </c>
    </row>
    <row r="12" spans="1:6" x14ac:dyDescent="0.25">
      <c r="A12" t="s">
        <v>13</v>
      </c>
      <c r="B12" s="15">
        <v>322346.69500000007</v>
      </c>
      <c r="C12" s="15">
        <v>294664.91800000006</v>
      </c>
      <c r="D12" s="15">
        <v>75723.891000000032</v>
      </c>
      <c r="E12" s="15">
        <v>814375.50399999996</v>
      </c>
      <c r="F12" s="91">
        <v>13.796357296915202</v>
      </c>
    </row>
    <row r="13" spans="1:6" x14ac:dyDescent="0.25">
      <c r="A13" t="s">
        <v>14</v>
      </c>
      <c r="B13" s="15">
        <v>11734.36</v>
      </c>
      <c r="C13" s="15">
        <v>10222.452000000003</v>
      </c>
      <c r="D13" s="15">
        <v>9313.3289090909075</v>
      </c>
      <c r="E13" s="15">
        <v>31341.720909090905</v>
      </c>
      <c r="F13" s="91">
        <v>0.53096093612611428</v>
      </c>
    </row>
    <row r="14" spans="1:6" x14ac:dyDescent="0.25">
      <c r="A14" s="18" t="s">
        <v>15</v>
      </c>
      <c r="B14" s="19">
        <v>1952870.3445000001</v>
      </c>
      <c r="C14" s="19">
        <v>2579252.8000000003</v>
      </c>
      <c r="D14" s="19">
        <v>1248102.7109090909</v>
      </c>
      <c r="E14" s="19">
        <v>5902829.9026590902</v>
      </c>
      <c r="F14" s="19">
        <v>100</v>
      </c>
    </row>
    <row r="15" spans="1:6" x14ac:dyDescent="0.25">
      <c r="A15" s="2" t="s">
        <v>42</v>
      </c>
      <c r="B15" s="17">
        <v>33.083628983113279</v>
      </c>
      <c r="C15" s="17">
        <v>43.695190993697878</v>
      </c>
      <c r="D15" s="17">
        <v>21.144141564147887</v>
      </c>
      <c r="E15" s="17">
        <v>100</v>
      </c>
      <c r="F15" s="17"/>
    </row>
    <row r="16" spans="1:6" ht="31.5" customHeight="1" x14ac:dyDescent="0.25">
      <c r="A16" s="360" t="s">
        <v>2139</v>
      </c>
      <c r="B16" s="360"/>
      <c r="C16" s="360"/>
      <c r="D16" s="360"/>
      <c r="E16" s="360"/>
      <c r="F16" s="360"/>
    </row>
    <row r="17" spans="2:5" x14ac:dyDescent="0.25">
      <c r="B17" s="15"/>
      <c r="C17" s="15"/>
      <c r="D17" s="15"/>
      <c r="E17" s="15"/>
    </row>
  </sheetData>
  <mergeCells count="1">
    <mergeCell ref="A16:F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7"/>
  <sheetViews>
    <sheetView workbookViewId="0">
      <selection activeCell="B3" sqref="B3:F15"/>
    </sheetView>
  </sheetViews>
  <sheetFormatPr defaultRowHeight="15" x14ac:dyDescent="0.25"/>
  <cols>
    <col min="1" max="1" width="28.5703125" customWidth="1"/>
    <col min="2" max="2" width="11" bestFit="1" customWidth="1"/>
    <col min="3" max="3" width="11.5703125" bestFit="1" customWidth="1"/>
    <col min="4" max="4" width="7.5703125" bestFit="1" customWidth="1"/>
    <col min="5" max="5" width="12" bestFit="1" customWidth="1"/>
    <col min="6" max="6" width="10.140625" bestFit="1" customWidth="1"/>
  </cols>
  <sheetData>
    <row r="1" spans="1:6" x14ac:dyDescent="0.25">
      <c r="A1" s="3" t="s">
        <v>2204</v>
      </c>
    </row>
    <row r="2" spans="1:6" ht="45" x14ac:dyDescent="0.25">
      <c r="A2" s="2" t="s">
        <v>0</v>
      </c>
      <c r="B2" s="2" t="s">
        <v>49</v>
      </c>
      <c r="C2" s="2" t="s">
        <v>2146</v>
      </c>
      <c r="D2" s="2" t="s">
        <v>2147</v>
      </c>
      <c r="E2" s="2" t="s">
        <v>2140</v>
      </c>
      <c r="F2" s="10" t="s">
        <v>37</v>
      </c>
    </row>
    <row r="3" spans="1:6" x14ac:dyDescent="0.25">
      <c r="A3" t="s">
        <v>4</v>
      </c>
      <c r="B3" s="15">
        <v>3229.0061420138895</v>
      </c>
      <c r="C3" s="15">
        <v>19858.88178648334</v>
      </c>
      <c r="D3" s="15">
        <v>3804.389933988889</v>
      </c>
      <c r="E3" s="15">
        <v>26892.277862486117</v>
      </c>
      <c r="F3" s="91">
        <v>2.3094202077222517</v>
      </c>
    </row>
    <row r="4" spans="1:6" x14ac:dyDescent="0.25">
      <c r="A4" t="s">
        <v>5</v>
      </c>
      <c r="B4" s="15">
        <v>7055.2121465583323</v>
      </c>
      <c r="C4" s="15">
        <v>4952.5577856916661</v>
      </c>
      <c r="D4" s="15">
        <v>8570.3512589166658</v>
      </c>
      <c r="E4" s="15">
        <v>20578.121191166669</v>
      </c>
      <c r="F4" s="91">
        <v>1.7671812391218682</v>
      </c>
    </row>
    <row r="5" spans="1:6" x14ac:dyDescent="0.25">
      <c r="A5" t="s">
        <v>6</v>
      </c>
      <c r="B5" s="15">
        <v>6797.2691400583335</v>
      </c>
      <c r="C5" s="15">
        <v>14623.048088433334</v>
      </c>
      <c r="D5" s="15">
        <v>5373.4881656749994</v>
      </c>
      <c r="E5" s="15">
        <v>26793.805394166666</v>
      </c>
      <c r="F5" s="91">
        <v>2.300963716628261</v>
      </c>
    </row>
    <row r="6" spans="1:6" x14ac:dyDescent="0.25">
      <c r="A6" t="s">
        <v>7</v>
      </c>
      <c r="B6" s="15">
        <v>6603.838105341667</v>
      </c>
      <c r="C6" s="15">
        <v>22311.523729225002</v>
      </c>
      <c r="D6" s="15">
        <v>1885.2386090416667</v>
      </c>
      <c r="E6" s="15">
        <v>30800.600443608331</v>
      </c>
      <c r="F6" s="91">
        <v>2.6450540723318303</v>
      </c>
    </row>
    <row r="7" spans="1:6" x14ac:dyDescent="0.25">
      <c r="A7" t="s">
        <v>8</v>
      </c>
      <c r="B7" s="15">
        <v>6641.1823891333333</v>
      </c>
      <c r="C7" s="15">
        <v>4012.4068229333329</v>
      </c>
      <c r="D7" s="15">
        <v>13272.368975891666</v>
      </c>
      <c r="E7" s="15">
        <v>23925.958187958335</v>
      </c>
      <c r="F7" s="91">
        <v>2.054682448654443</v>
      </c>
    </row>
    <row r="8" spans="1:6" x14ac:dyDescent="0.25">
      <c r="A8" t="s">
        <v>9</v>
      </c>
      <c r="B8" s="15">
        <v>16161.048019589287</v>
      </c>
      <c r="C8" s="15">
        <v>11275.439240558333</v>
      </c>
      <c r="D8" s="15">
        <v>16093.320995023809</v>
      </c>
      <c r="E8" s="15">
        <v>43529.808255171418</v>
      </c>
      <c r="F8" s="91">
        <v>3.738196494057576</v>
      </c>
    </row>
    <row r="9" spans="1:6" x14ac:dyDescent="0.25">
      <c r="A9" t="s">
        <v>10</v>
      </c>
      <c r="B9" s="15">
        <v>2894.1771488333334</v>
      </c>
      <c r="C9" s="15">
        <v>21566.835294750003</v>
      </c>
      <c r="D9" s="15">
        <v>305.65193340000002</v>
      </c>
      <c r="E9" s="15">
        <v>24766.664376983332</v>
      </c>
      <c r="F9" s="91">
        <v>2.1268795258830657</v>
      </c>
    </row>
    <row r="10" spans="1:6" x14ac:dyDescent="0.25">
      <c r="A10" t="s">
        <v>11</v>
      </c>
      <c r="B10" s="15">
        <v>5769.3698917340917</v>
      </c>
      <c r="C10" s="15">
        <v>4705.8689594704538</v>
      </c>
      <c r="D10" s="15">
        <v>4472.9248493795458</v>
      </c>
      <c r="E10" s="15">
        <v>14948.163700584093</v>
      </c>
      <c r="F10" s="91">
        <v>1.2836990415983196</v>
      </c>
    </row>
    <row r="11" spans="1:6" x14ac:dyDescent="0.25">
      <c r="A11" t="s">
        <v>12</v>
      </c>
      <c r="B11" s="15">
        <v>322889.09999999998</v>
      </c>
      <c r="C11" s="15">
        <v>325757.39999999997</v>
      </c>
      <c r="D11" s="15">
        <v>170744.30000000002</v>
      </c>
      <c r="E11" s="15">
        <v>819390.8</v>
      </c>
      <c r="F11" s="91">
        <v>70.366581857367535</v>
      </c>
    </row>
    <row r="12" spans="1:6" x14ac:dyDescent="0.25">
      <c r="A12" t="s">
        <v>13</v>
      </c>
      <c r="B12" s="15">
        <v>47624.039795608347</v>
      </c>
      <c r="C12" s="15">
        <v>40358.318860241678</v>
      </c>
      <c r="D12" s="15">
        <v>11233.916408408333</v>
      </c>
      <c r="E12" s="15">
        <v>113550.07506425833</v>
      </c>
      <c r="F12" s="91">
        <v>9.7513062776874744</v>
      </c>
    </row>
    <row r="13" spans="1:6" x14ac:dyDescent="0.25">
      <c r="A13" t="s">
        <v>14</v>
      </c>
      <c r="B13" s="15">
        <v>7018.0606605962121</v>
      </c>
      <c r="C13" s="15">
        <v>6454.2232052651507</v>
      </c>
      <c r="D13" s="15">
        <v>5811.5850549409088</v>
      </c>
      <c r="E13" s="15">
        <v>19283.86892080227</v>
      </c>
      <c r="F13" s="91">
        <v>1.6560351189473674</v>
      </c>
    </row>
    <row r="14" spans="1:6" x14ac:dyDescent="0.25">
      <c r="A14" s="18" t="s">
        <v>15</v>
      </c>
      <c r="B14" s="19">
        <v>432682.30343946686</v>
      </c>
      <c r="C14" s="19">
        <v>475876.50377305225</v>
      </c>
      <c r="D14" s="19">
        <v>241567.53618466653</v>
      </c>
      <c r="E14" s="19">
        <v>1164460.1433971857</v>
      </c>
      <c r="F14" s="19">
        <v>100</v>
      </c>
    </row>
    <row r="15" spans="1:6" x14ac:dyDescent="0.25">
      <c r="A15" s="2" t="s">
        <v>42</v>
      </c>
      <c r="B15" s="17">
        <v>37.157330449899582</v>
      </c>
      <c r="C15" s="17">
        <v>40.866706041542507</v>
      </c>
      <c r="D15" s="17">
        <v>20.745023997121923</v>
      </c>
      <c r="E15" s="17">
        <v>100</v>
      </c>
      <c r="F15" s="17"/>
    </row>
    <row r="16" spans="1:6" ht="30.75" customHeight="1" x14ac:dyDescent="0.25">
      <c r="A16" s="360" t="s">
        <v>2139</v>
      </c>
      <c r="B16" s="360"/>
      <c r="C16" s="360"/>
      <c r="D16" s="360"/>
      <c r="E16" s="360"/>
      <c r="F16" s="360"/>
    </row>
    <row r="17" spans="1:6" ht="15" customHeight="1" x14ac:dyDescent="0.25">
      <c r="A17" s="360" t="s">
        <v>2141</v>
      </c>
      <c r="B17" s="360"/>
      <c r="C17" s="360"/>
      <c r="D17" s="360"/>
      <c r="E17" s="360"/>
      <c r="F17" s="360"/>
    </row>
  </sheetData>
  <mergeCells count="2">
    <mergeCell ref="A16:F16"/>
    <mergeCell ref="A17:F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7"/>
  <sheetViews>
    <sheetView workbookViewId="0">
      <selection activeCell="B3" sqref="B3:F15"/>
    </sheetView>
  </sheetViews>
  <sheetFormatPr defaultRowHeight="15" x14ac:dyDescent="0.25"/>
  <cols>
    <col min="1" max="1" width="28.28515625" customWidth="1"/>
    <col min="2" max="2" width="11" bestFit="1" customWidth="1"/>
    <col min="3" max="3" width="11.5703125" bestFit="1" customWidth="1"/>
    <col min="4" max="4" width="7.85546875" customWidth="1"/>
    <col min="5" max="5" width="12" bestFit="1" customWidth="1"/>
    <col min="6" max="6" width="10.140625" bestFit="1" customWidth="1"/>
  </cols>
  <sheetData>
    <row r="1" spans="1:6" x14ac:dyDescent="0.25">
      <c r="A1" s="3" t="s">
        <v>2205</v>
      </c>
    </row>
    <row r="2" spans="1:6" ht="45" customHeight="1" x14ac:dyDescent="0.25">
      <c r="A2" s="10" t="s">
        <v>0</v>
      </c>
      <c r="B2" s="10" t="s">
        <v>49</v>
      </c>
      <c r="C2" s="2" t="s">
        <v>50</v>
      </c>
      <c r="D2" s="10" t="s">
        <v>51</v>
      </c>
      <c r="E2" s="2" t="s">
        <v>2140</v>
      </c>
      <c r="F2" s="10" t="s">
        <v>37</v>
      </c>
    </row>
    <row r="3" spans="1:6" x14ac:dyDescent="0.25">
      <c r="A3" t="s">
        <v>4</v>
      </c>
      <c r="B3" s="15">
        <v>1549</v>
      </c>
      <c r="C3" s="15">
        <v>580</v>
      </c>
      <c r="D3" s="15">
        <v>338</v>
      </c>
      <c r="E3" s="15">
        <v>2422</v>
      </c>
      <c r="F3" s="91">
        <v>0.70536978035099573</v>
      </c>
    </row>
    <row r="4" spans="1:6" x14ac:dyDescent="0.25">
      <c r="A4" t="s">
        <v>5</v>
      </c>
      <c r="B4" s="15">
        <v>3363</v>
      </c>
      <c r="C4" s="15">
        <v>633</v>
      </c>
      <c r="D4" s="15">
        <v>576</v>
      </c>
      <c r="E4" s="15">
        <v>4530</v>
      </c>
      <c r="F4" s="91">
        <v>1.3192919508629277</v>
      </c>
    </row>
    <row r="5" spans="1:6" x14ac:dyDescent="0.25">
      <c r="A5" t="s">
        <v>6</v>
      </c>
      <c r="B5" s="15">
        <v>3282</v>
      </c>
      <c r="C5" s="15">
        <v>1150</v>
      </c>
      <c r="D5" s="15">
        <v>602</v>
      </c>
      <c r="E5" s="15">
        <v>4981</v>
      </c>
      <c r="F5" s="91">
        <v>1.4506386770967423</v>
      </c>
    </row>
    <row r="6" spans="1:6" x14ac:dyDescent="0.25">
      <c r="A6" t="s">
        <v>7</v>
      </c>
      <c r="B6" s="15">
        <v>4262</v>
      </c>
      <c r="C6" s="15">
        <v>1562</v>
      </c>
      <c r="D6" s="15">
        <v>152</v>
      </c>
      <c r="E6" s="15">
        <v>5971</v>
      </c>
      <c r="F6" s="91">
        <v>1.7389607590734084</v>
      </c>
    </row>
    <row r="7" spans="1:6" x14ac:dyDescent="0.25">
      <c r="A7" t="s">
        <v>8</v>
      </c>
      <c r="B7" s="15">
        <v>5067</v>
      </c>
      <c r="C7" s="15">
        <v>1129</v>
      </c>
      <c r="D7" s="15">
        <v>172</v>
      </c>
      <c r="E7" s="15">
        <v>6365</v>
      </c>
      <c r="F7" s="91">
        <v>1.8537071230115969</v>
      </c>
    </row>
    <row r="8" spans="1:6" x14ac:dyDescent="0.25">
      <c r="A8" t="s">
        <v>9</v>
      </c>
      <c r="B8" s="15">
        <v>6956</v>
      </c>
      <c r="C8" s="15">
        <v>1572</v>
      </c>
      <c r="D8" s="15">
        <v>973</v>
      </c>
      <c r="E8" s="15">
        <v>9541</v>
      </c>
      <c r="F8" s="91">
        <v>2.7786676607468417</v>
      </c>
    </row>
    <row r="9" spans="1:6" x14ac:dyDescent="0.25">
      <c r="A9" t="s">
        <v>10</v>
      </c>
      <c r="B9" s="15">
        <v>2290</v>
      </c>
      <c r="C9" s="15">
        <v>1100</v>
      </c>
      <c r="D9" s="15">
        <v>42</v>
      </c>
      <c r="E9" s="15">
        <v>3425</v>
      </c>
      <c r="F9" s="91">
        <v>0.99747790986876983</v>
      </c>
    </row>
    <row r="10" spans="1:6" x14ac:dyDescent="0.25">
      <c r="A10" t="s">
        <v>11</v>
      </c>
      <c r="B10" s="15">
        <v>2083</v>
      </c>
      <c r="C10" s="15">
        <v>267</v>
      </c>
      <c r="D10" s="15">
        <v>313</v>
      </c>
      <c r="E10" s="15">
        <v>2637</v>
      </c>
      <c r="F10" s="91">
        <v>0.76798518199239296</v>
      </c>
    </row>
    <row r="11" spans="1:6" x14ac:dyDescent="0.25">
      <c r="A11" t="s">
        <v>12</v>
      </c>
      <c r="B11" s="15">
        <v>221767</v>
      </c>
      <c r="C11" s="15">
        <v>32884</v>
      </c>
      <c r="D11" s="15">
        <v>559</v>
      </c>
      <c r="E11" s="15">
        <v>255210</v>
      </c>
      <c r="F11" s="91">
        <v>74.325937920469698</v>
      </c>
    </row>
    <row r="12" spans="1:6" x14ac:dyDescent="0.25">
      <c r="A12" t="s">
        <v>13</v>
      </c>
      <c r="B12" s="15">
        <v>33437</v>
      </c>
      <c r="C12" s="15">
        <v>9234</v>
      </c>
      <c r="D12" s="15">
        <v>689</v>
      </c>
      <c r="E12" s="15">
        <v>43432</v>
      </c>
      <c r="F12" s="91">
        <v>12.648893600414718</v>
      </c>
    </row>
    <row r="13" spans="1:6" x14ac:dyDescent="0.25">
      <c r="A13" t="s">
        <v>14</v>
      </c>
      <c r="B13" s="15">
        <v>3475</v>
      </c>
      <c r="C13" s="15">
        <v>760</v>
      </c>
      <c r="D13" s="15">
        <v>671</v>
      </c>
      <c r="E13" s="15">
        <v>4852</v>
      </c>
      <c r="F13" s="91">
        <v>1.4130694361119038</v>
      </c>
    </row>
    <row r="14" spans="1:6" x14ac:dyDescent="0.25">
      <c r="A14" s="18" t="s">
        <v>15</v>
      </c>
      <c r="B14" s="19">
        <v>287531</v>
      </c>
      <c r="C14" s="19">
        <v>50871</v>
      </c>
      <c r="D14" s="19">
        <v>5087</v>
      </c>
      <c r="E14" s="19">
        <v>343366</v>
      </c>
      <c r="F14" s="19">
        <v>100</v>
      </c>
    </row>
    <row r="15" spans="1:6" x14ac:dyDescent="0.25">
      <c r="A15" s="2" t="s">
        <v>42</v>
      </c>
      <c r="B15" s="274">
        <v>83.738925810942249</v>
      </c>
      <c r="C15" s="274">
        <v>14.815386497207061</v>
      </c>
      <c r="D15" s="274">
        <v>1.4815095262780824</v>
      </c>
      <c r="E15" s="17">
        <v>100</v>
      </c>
      <c r="F15" s="17"/>
    </row>
    <row r="16" spans="1:6" ht="33.75" customHeight="1" x14ac:dyDescent="0.25">
      <c r="A16" s="360" t="s">
        <v>2139</v>
      </c>
      <c r="B16" s="360"/>
      <c r="C16" s="360"/>
      <c r="D16" s="360"/>
      <c r="E16" s="360"/>
      <c r="F16" s="360"/>
    </row>
    <row r="17" spans="2:5" x14ac:dyDescent="0.25">
      <c r="B17" s="15"/>
      <c r="C17" s="15"/>
      <c r="D17" s="15"/>
      <c r="E17" s="15"/>
    </row>
  </sheetData>
  <mergeCells count="1">
    <mergeCell ref="A16:F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59"/>
  <sheetViews>
    <sheetView workbookViewId="0">
      <pane xSplit="3" ySplit="2" topLeftCell="D3" activePane="bottomRight" state="frozen"/>
      <selection activeCell="H4" sqref="H4"/>
      <selection pane="topRight" activeCell="H4" sqref="H4"/>
      <selection pane="bottomLeft" activeCell="H4" sqref="H4"/>
      <selection pane="bottomRight" activeCell="B7" sqref="B1:C1048576"/>
    </sheetView>
  </sheetViews>
  <sheetFormatPr defaultRowHeight="15" x14ac:dyDescent="0.25"/>
  <cols>
    <col min="1" max="1" width="11" style="149" customWidth="1"/>
    <col min="2" max="2" width="7" style="149" bestFit="1" customWidth="1"/>
    <col min="3" max="3" width="15.5703125" style="26" customWidth="1"/>
    <col min="4" max="4" width="35.85546875" style="26" customWidth="1"/>
    <col min="5" max="5" width="28" style="26" customWidth="1"/>
    <col min="6" max="6" width="22.85546875" style="149" bestFit="1" customWidth="1"/>
    <col min="7" max="7" width="18" style="149" bestFit="1" customWidth="1"/>
    <col min="8" max="8" width="12.42578125" style="344" customWidth="1"/>
    <col min="9" max="9" width="10" style="344" customWidth="1"/>
    <col min="10" max="10" width="12.140625" style="345" customWidth="1"/>
    <col min="11" max="11" width="12.85546875" style="344" customWidth="1"/>
    <col min="12" max="13" width="13.28515625" style="344" bestFit="1" customWidth="1"/>
    <col min="14" max="14" width="10.7109375" style="344" bestFit="1" customWidth="1"/>
    <col min="15" max="15" width="10.5703125" style="344" customWidth="1"/>
    <col min="16" max="16" width="14" style="338" customWidth="1"/>
  </cols>
  <sheetData>
    <row r="1" spans="1:17" x14ac:dyDescent="0.25">
      <c r="A1" s="84" t="s">
        <v>2199</v>
      </c>
    </row>
    <row r="2" spans="1:17" s="172" customFormat="1" ht="45" x14ac:dyDescent="0.25">
      <c r="A2" s="147" t="s">
        <v>2165</v>
      </c>
      <c r="B2" s="147" t="s">
        <v>564</v>
      </c>
      <c r="C2" s="147" t="s">
        <v>1373</v>
      </c>
      <c r="D2" s="145" t="s">
        <v>53</v>
      </c>
      <c r="E2" s="270" t="s">
        <v>54</v>
      </c>
      <c r="F2" s="145" t="s">
        <v>1282</v>
      </c>
      <c r="G2" s="145" t="s">
        <v>0</v>
      </c>
      <c r="H2" s="346" t="s">
        <v>2166</v>
      </c>
      <c r="I2" s="346" t="s">
        <v>32</v>
      </c>
      <c r="J2" s="346" t="s">
        <v>2167</v>
      </c>
      <c r="K2" s="346" t="s">
        <v>34</v>
      </c>
      <c r="L2" s="346" t="s">
        <v>56</v>
      </c>
      <c r="M2" s="346" t="s">
        <v>567</v>
      </c>
      <c r="N2" s="346" t="s">
        <v>2168</v>
      </c>
      <c r="O2" s="346" t="s">
        <v>2169</v>
      </c>
      <c r="P2" s="339" t="s">
        <v>57</v>
      </c>
      <c r="Q2" s="145" t="s">
        <v>58</v>
      </c>
    </row>
    <row r="3" spans="1:17" x14ac:dyDescent="0.25">
      <c r="A3" s="149" t="s">
        <v>900</v>
      </c>
      <c r="B3" s="149">
        <v>332190</v>
      </c>
      <c r="C3" s="149">
        <v>570</v>
      </c>
      <c r="D3" t="s">
        <v>402</v>
      </c>
      <c r="E3" s="26" t="s">
        <v>403</v>
      </c>
      <c r="F3" t="s">
        <v>901</v>
      </c>
      <c r="G3" t="s">
        <v>9</v>
      </c>
      <c r="H3" s="344">
        <v>1.2E-2</v>
      </c>
      <c r="I3" s="344">
        <v>0</v>
      </c>
      <c r="J3" s="344">
        <v>0</v>
      </c>
      <c r="K3" s="344">
        <v>0</v>
      </c>
      <c r="L3" s="344">
        <v>0</v>
      </c>
      <c r="M3" s="344">
        <v>1.2E-2</v>
      </c>
      <c r="N3" s="344">
        <v>0</v>
      </c>
      <c r="O3" s="344">
        <v>0</v>
      </c>
      <c r="P3" s="338" t="s">
        <v>2173</v>
      </c>
    </row>
    <row r="4" spans="1:17" x14ac:dyDescent="0.25">
      <c r="A4" s="149" t="s">
        <v>1025</v>
      </c>
      <c r="B4" s="149">
        <v>332740</v>
      </c>
      <c r="C4" s="149">
        <v>242</v>
      </c>
      <c r="D4" t="s">
        <v>369</v>
      </c>
      <c r="E4" s="26" t="s">
        <v>370</v>
      </c>
      <c r="F4" t="s">
        <v>1026</v>
      </c>
      <c r="G4" t="s">
        <v>4</v>
      </c>
      <c r="H4" s="344">
        <v>6.5000000000000002E-2</v>
      </c>
      <c r="I4" s="344">
        <v>0</v>
      </c>
      <c r="J4" s="344">
        <v>0</v>
      </c>
      <c r="K4" s="344">
        <v>0</v>
      </c>
      <c r="L4" s="344">
        <v>6.5000000000000002E-2</v>
      </c>
      <c r="M4" s="344">
        <v>0</v>
      </c>
      <c r="N4" s="344">
        <v>0</v>
      </c>
      <c r="O4" s="344">
        <v>0</v>
      </c>
      <c r="P4" s="338" t="s">
        <v>2173</v>
      </c>
      <c r="Q4" t="s">
        <v>501</v>
      </c>
    </row>
    <row r="5" spans="1:17" x14ac:dyDescent="0.25">
      <c r="A5" s="149" t="s">
        <v>633</v>
      </c>
      <c r="B5" s="149">
        <v>331130</v>
      </c>
      <c r="C5" s="149">
        <v>2</v>
      </c>
      <c r="D5" t="s">
        <v>78</v>
      </c>
      <c r="E5" s="26" t="s">
        <v>88</v>
      </c>
      <c r="F5" t="s">
        <v>634</v>
      </c>
      <c r="G5" t="s">
        <v>14</v>
      </c>
      <c r="H5" s="344">
        <v>0.10100000000000001</v>
      </c>
      <c r="I5" s="344">
        <v>0</v>
      </c>
      <c r="J5" s="344">
        <v>0.10100000000000001</v>
      </c>
      <c r="K5" s="344">
        <v>0</v>
      </c>
      <c r="L5" s="344">
        <v>0</v>
      </c>
      <c r="M5" s="344">
        <v>0</v>
      </c>
      <c r="N5" s="344">
        <v>0</v>
      </c>
      <c r="O5" s="344">
        <v>0</v>
      </c>
      <c r="P5" s="338" t="s">
        <v>2171</v>
      </c>
      <c r="Q5" t="s">
        <v>501</v>
      </c>
    </row>
    <row r="6" spans="1:17" x14ac:dyDescent="0.25">
      <c r="A6" s="149" t="s">
        <v>1306</v>
      </c>
      <c r="B6" s="149">
        <v>332490</v>
      </c>
      <c r="C6" s="149">
        <v>0</v>
      </c>
      <c r="D6" t="s">
        <v>324</v>
      </c>
      <c r="E6" s="26" t="s">
        <v>325</v>
      </c>
      <c r="F6" t="s">
        <v>1307</v>
      </c>
      <c r="G6" t="s">
        <v>9</v>
      </c>
      <c r="H6" s="344">
        <v>0.12</v>
      </c>
      <c r="I6" s="344">
        <v>0</v>
      </c>
      <c r="J6" s="344">
        <v>0.12</v>
      </c>
      <c r="K6" s="344">
        <v>0</v>
      </c>
      <c r="L6" s="344">
        <v>0</v>
      </c>
      <c r="M6" s="344">
        <v>0</v>
      </c>
      <c r="N6" s="344">
        <v>0</v>
      </c>
      <c r="O6" s="344">
        <v>0</v>
      </c>
      <c r="P6" s="338" t="s">
        <v>2171</v>
      </c>
      <c r="Q6" t="s">
        <v>501</v>
      </c>
    </row>
    <row r="7" spans="1:17" x14ac:dyDescent="0.25">
      <c r="A7" s="149" t="s">
        <v>1318</v>
      </c>
      <c r="C7" s="149"/>
      <c r="D7" s="26">
        <v>0</v>
      </c>
      <c r="E7" s="26" t="s">
        <v>208</v>
      </c>
      <c r="F7">
        <v>0</v>
      </c>
      <c r="G7" t="s">
        <v>12</v>
      </c>
      <c r="H7" s="344">
        <v>0.125</v>
      </c>
      <c r="I7" s="344">
        <v>0</v>
      </c>
      <c r="J7" s="344">
        <v>0</v>
      </c>
      <c r="K7" s="344">
        <v>0.125</v>
      </c>
      <c r="L7" s="344">
        <v>0</v>
      </c>
      <c r="M7" s="344">
        <v>0</v>
      </c>
      <c r="N7" s="344">
        <v>0</v>
      </c>
      <c r="O7" s="344">
        <v>0</v>
      </c>
      <c r="P7" s="338" t="s">
        <v>2173</v>
      </c>
      <c r="Q7" t="s">
        <v>541</v>
      </c>
    </row>
    <row r="8" spans="1:17" x14ac:dyDescent="0.25">
      <c r="A8" s="149" t="s">
        <v>890</v>
      </c>
      <c r="B8" s="149">
        <v>332140</v>
      </c>
      <c r="C8" s="149">
        <v>687</v>
      </c>
      <c r="D8" t="s">
        <v>260</v>
      </c>
      <c r="E8" s="26" t="s">
        <v>261</v>
      </c>
      <c r="F8" t="s">
        <v>891</v>
      </c>
      <c r="G8" t="s">
        <v>14</v>
      </c>
      <c r="H8" s="344">
        <v>0.13800000000000001</v>
      </c>
      <c r="I8" s="344">
        <v>0</v>
      </c>
      <c r="J8" s="344">
        <v>0.13800000000000001</v>
      </c>
      <c r="K8" s="344">
        <v>0</v>
      </c>
      <c r="L8" s="344">
        <v>0</v>
      </c>
      <c r="M8" s="344">
        <v>0</v>
      </c>
      <c r="N8" s="344">
        <v>0</v>
      </c>
      <c r="O8" s="344">
        <v>0</v>
      </c>
      <c r="P8" s="338" t="s">
        <v>2171</v>
      </c>
      <c r="Q8" t="s">
        <v>501</v>
      </c>
    </row>
    <row r="9" spans="1:17" x14ac:dyDescent="0.25">
      <c r="A9" s="149" t="s">
        <v>921</v>
      </c>
      <c r="B9" s="149">
        <v>332270</v>
      </c>
      <c r="C9" s="149">
        <v>343</v>
      </c>
      <c r="D9" t="s">
        <v>279</v>
      </c>
      <c r="E9" s="26" t="s">
        <v>284</v>
      </c>
      <c r="F9" t="s">
        <v>922</v>
      </c>
      <c r="G9" t="s">
        <v>9</v>
      </c>
      <c r="H9" s="344">
        <v>0.13800000000000001</v>
      </c>
      <c r="I9" s="344">
        <v>0</v>
      </c>
      <c r="J9" s="344">
        <v>0.13800000000000001</v>
      </c>
      <c r="K9" s="344">
        <v>0</v>
      </c>
      <c r="L9" s="344">
        <v>0</v>
      </c>
      <c r="M9" s="344">
        <v>0</v>
      </c>
      <c r="N9" s="344">
        <v>0</v>
      </c>
      <c r="O9" s="344">
        <v>0</v>
      </c>
      <c r="P9" s="338" t="s">
        <v>2171</v>
      </c>
      <c r="Q9" t="s">
        <v>501</v>
      </c>
    </row>
    <row r="10" spans="1:17" x14ac:dyDescent="0.25">
      <c r="A10" s="149" t="s">
        <v>930</v>
      </c>
      <c r="B10" s="149">
        <v>332320</v>
      </c>
      <c r="C10" s="149">
        <v>340</v>
      </c>
      <c r="D10" t="s">
        <v>293</v>
      </c>
      <c r="E10" s="26" t="s">
        <v>294</v>
      </c>
      <c r="F10" t="s">
        <v>931</v>
      </c>
      <c r="G10" t="s">
        <v>4</v>
      </c>
      <c r="H10" s="344">
        <v>0.15000000000000002</v>
      </c>
      <c r="I10" s="344">
        <v>0</v>
      </c>
      <c r="J10" s="344">
        <v>0.15000000000000002</v>
      </c>
      <c r="K10" s="344">
        <v>0</v>
      </c>
      <c r="L10" s="344">
        <v>0</v>
      </c>
      <c r="M10" s="344">
        <v>0</v>
      </c>
      <c r="N10" s="344">
        <v>0</v>
      </c>
      <c r="O10" s="344">
        <v>0</v>
      </c>
      <c r="P10" s="338" t="s">
        <v>2171</v>
      </c>
      <c r="Q10" t="s">
        <v>501</v>
      </c>
    </row>
    <row r="11" spans="1:17" x14ac:dyDescent="0.25">
      <c r="A11" s="149" t="s">
        <v>1316</v>
      </c>
      <c r="C11" s="149"/>
      <c r="D11">
        <v>0</v>
      </c>
      <c r="E11" s="26" t="s">
        <v>1317</v>
      </c>
      <c r="F11" t="s">
        <v>596</v>
      </c>
      <c r="G11" t="s">
        <v>12</v>
      </c>
      <c r="H11" s="344">
        <v>0.16</v>
      </c>
      <c r="I11" s="344">
        <v>0</v>
      </c>
      <c r="J11" s="344">
        <v>0</v>
      </c>
      <c r="K11" s="344">
        <v>0.16</v>
      </c>
      <c r="L11" s="344">
        <v>0</v>
      </c>
      <c r="M11" s="344">
        <v>0</v>
      </c>
      <c r="N11" s="344">
        <v>0</v>
      </c>
      <c r="O11" s="344">
        <v>0</v>
      </c>
      <c r="P11" s="338" t="s">
        <v>2173</v>
      </c>
    </row>
    <row r="12" spans="1:17" x14ac:dyDescent="0.25">
      <c r="A12" s="149" t="s">
        <v>990</v>
      </c>
      <c r="B12" s="149">
        <v>332580</v>
      </c>
      <c r="C12" s="149">
        <v>394</v>
      </c>
      <c r="D12" t="s">
        <v>347</v>
      </c>
      <c r="E12" s="26" t="s">
        <v>348</v>
      </c>
      <c r="F12" t="s">
        <v>991</v>
      </c>
      <c r="G12" t="s">
        <v>14</v>
      </c>
      <c r="H12" s="344">
        <v>0.16700000000000001</v>
      </c>
      <c r="I12" s="344">
        <v>0</v>
      </c>
      <c r="J12" s="344">
        <v>0.16700000000000001</v>
      </c>
      <c r="K12" s="344">
        <v>0</v>
      </c>
      <c r="L12" s="344">
        <v>0</v>
      </c>
      <c r="M12" s="344">
        <v>0</v>
      </c>
      <c r="N12" s="344">
        <v>0</v>
      </c>
      <c r="O12" s="344">
        <v>0</v>
      </c>
      <c r="P12" s="338" t="s">
        <v>2171</v>
      </c>
      <c r="Q12" t="s">
        <v>501</v>
      </c>
    </row>
    <row r="13" spans="1:17" x14ac:dyDescent="0.25">
      <c r="A13" s="149" t="s">
        <v>913</v>
      </c>
      <c r="B13" s="149">
        <v>332230</v>
      </c>
      <c r="C13" s="149">
        <v>343</v>
      </c>
      <c r="D13" t="s">
        <v>279</v>
      </c>
      <c r="E13" s="26" t="s">
        <v>280</v>
      </c>
      <c r="F13" t="s">
        <v>914</v>
      </c>
      <c r="G13" t="s">
        <v>9</v>
      </c>
      <c r="H13" s="344">
        <v>0.17900000000000002</v>
      </c>
      <c r="I13" s="344">
        <v>0</v>
      </c>
      <c r="J13" s="344">
        <v>0.17900000000000002</v>
      </c>
      <c r="K13" s="344">
        <v>0</v>
      </c>
      <c r="L13" s="344">
        <v>0</v>
      </c>
      <c r="M13" s="344">
        <v>0</v>
      </c>
      <c r="N13" s="344">
        <v>0</v>
      </c>
      <c r="O13" s="344">
        <v>0</v>
      </c>
      <c r="P13" s="338" t="s">
        <v>2171</v>
      </c>
      <c r="Q13" t="s">
        <v>501</v>
      </c>
    </row>
    <row r="14" spans="1:17" x14ac:dyDescent="0.25">
      <c r="A14" s="149" t="s">
        <v>1303</v>
      </c>
      <c r="B14" s="149">
        <v>332090</v>
      </c>
      <c r="C14" s="149">
        <v>407</v>
      </c>
      <c r="D14" t="s">
        <v>253</v>
      </c>
      <c r="E14" s="26" t="s">
        <v>254</v>
      </c>
      <c r="F14" t="s">
        <v>691</v>
      </c>
      <c r="G14" t="s">
        <v>11</v>
      </c>
      <c r="H14" s="344">
        <v>0.18</v>
      </c>
      <c r="I14" s="344">
        <v>0</v>
      </c>
      <c r="J14" s="344">
        <v>0.18</v>
      </c>
      <c r="K14" s="344">
        <v>0</v>
      </c>
      <c r="L14" s="344">
        <v>0</v>
      </c>
      <c r="M14" s="344">
        <v>0</v>
      </c>
      <c r="N14" s="344">
        <v>0</v>
      </c>
      <c r="O14" s="344">
        <v>0</v>
      </c>
      <c r="P14" s="338" t="s">
        <v>2171</v>
      </c>
      <c r="Q14" t="s">
        <v>692</v>
      </c>
    </row>
    <row r="15" spans="1:17" x14ac:dyDescent="0.25">
      <c r="A15" s="149" t="s">
        <v>735</v>
      </c>
      <c r="B15" s="149">
        <v>331740</v>
      </c>
      <c r="C15" s="149">
        <v>683</v>
      </c>
      <c r="D15" t="s">
        <v>152</v>
      </c>
      <c r="E15" s="26" t="s">
        <v>153</v>
      </c>
      <c r="F15" t="s">
        <v>736</v>
      </c>
      <c r="G15" t="s">
        <v>8</v>
      </c>
      <c r="H15" s="344">
        <v>0.2</v>
      </c>
      <c r="I15" s="344">
        <v>0</v>
      </c>
      <c r="J15" s="344">
        <v>0.2</v>
      </c>
      <c r="K15" s="344">
        <v>0</v>
      </c>
      <c r="L15" s="344">
        <v>0</v>
      </c>
      <c r="M15" s="344">
        <v>0</v>
      </c>
      <c r="N15" s="344">
        <v>0</v>
      </c>
      <c r="O15" s="344">
        <v>0</v>
      </c>
      <c r="P15" s="338" t="s">
        <v>2171</v>
      </c>
      <c r="Q15" t="s">
        <v>501</v>
      </c>
    </row>
    <row r="16" spans="1:17" x14ac:dyDescent="0.25">
      <c r="A16" s="149" t="s">
        <v>934</v>
      </c>
      <c r="B16" s="149">
        <v>332330</v>
      </c>
      <c r="C16" s="149">
        <v>416</v>
      </c>
      <c r="D16" t="s">
        <v>297</v>
      </c>
      <c r="E16" s="26" t="s">
        <v>298</v>
      </c>
      <c r="F16" t="s">
        <v>935</v>
      </c>
      <c r="G16" t="s">
        <v>14</v>
      </c>
      <c r="H16" s="344">
        <v>0.2</v>
      </c>
      <c r="I16" s="344">
        <v>0</v>
      </c>
      <c r="J16" s="344">
        <v>0.2</v>
      </c>
      <c r="K16" s="344">
        <v>0</v>
      </c>
      <c r="L16" s="344">
        <v>0</v>
      </c>
      <c r="M16" s="344">
        <v>0</v>
      </c>
      <c r="N16" s="344">
        <v>0</v>
      </c>
      <c r="O16" s="344">
        <v>0</v>
      </c>
      <c r="P16" s="338" t="s">
        <v>2171</v>
      </c>
      <c r="Q16" t="s">
        <v>501</v>
      </c>
    </row>
    <row r="17" spans="1:17" x14ac:dyDescent="0.25">
      <c r="A17" s="149" t="s">
        <v>959</v>
      </c>
      <c r="B17" s="149">
        <v>332450</v>
      </c>
      <c r="C17" s="149">
        <v>662</v>
      </c>
      <c r="D17" s="26" t="s">
        <v>315</v>
      </c>
      <c r="E17" s="26" t="s">
        <v>316</v>
      </c>
      <c r="F17" t="s">
        <v>960</v>
      </c>
      <c r="G17" t="s">
        <v>6</v>
      </c>
      <c r="H17" s="344">
        <v>0.219</v>
      </c>
      <c r="I17" s="344">
        <v>0</v>
      </c>
      <c r="J17" s="344">
        <v>0.219</v>
      </c>
      <c r="K17" s="344">
        <v>0</v>
      </c>
      <c r="L17" s="344">
        <v>0</v>
      </c>
      <c r="M17" s="344">
        <v>0</v>
      </c>
      <c r="N17" s="344">
        <v>0</v>
      </c>
      <c r="O17" s="344">
        <v>0</v>
      </c>
      <c r="P17" s="338" t="s">
        <v>2171</v>
      </c>
      <c r="Q17" t="s">
        <v>501</v>
      </c>
    </row>
    <row r="18" spans="1:17" x14ac:dyDescent="0.25">
      <c r="A18" s="149" t="s">
        <v>2181</v>
      </c>
      <c r="C18" s="149">
        <v>749</v>
      </c>
      <c r="D18" t="s">
        <v>357</v>
      </c>
      <c r="E18" s="26" t="s">
        <v>2182</v>
      </c>
      <c r="F18" t="s">
        <v>979</v>
      </c>
      <c r="G18" t="s">
        <v>4</v>
      </c>
      <c r="H18" s="344">
        <v>0.22500000000000001</v>
      </c>
      <c r="I18" s="344">
        <v>0</v>
      </c>
      <c r="J18" s="344">
        <v>0</v>
      </c>
      <c r="K18" s="344">
        <v>0</v>
      </c>
      <c r="L18" s="344">
        <v>0.22500000000000001</v>
      </c>
      <c r="M18" s="344">
        <v>0</v>
      </c>
      <c r="N18" s="344">
        <v>0</v>
      </c>
      <c r="O18" s="344">
        <v>0</v>
      </c>
      <c r="P18" s="338">
        <v>0</v>
      </c>
      <c r="Q18" t="s">
        <v>2183</v>
      </c>
    </row>
    <row r="19" spans="1:17" x14ac:dyDescent="0.25">
      <c r="A19" s="149" t="s">
        <v>898</v>
      </c>
      <c r="B19" s="149">
        <v>332180</v>
      </c>
      <c r="C19" s="149">
        <v>330</v>
      </c>
      <c r="D19" t="s">
        <v>268</v>
      </c>
      <c r="E19" s="26" t="s">
        <v>269</v>
      </c>
      <c r="F19" t="s">
        <v>899</v>
      </c>
      <c r="G19" t="s">
        <v>6</v>
      </c>
      <c r="H19" s="344">
        <v>0.23400000000000001</v>
      </c>
      <c r="I19" s="344">
        <v>0</v>
      </c>
      <c r="J19" s="344">
        <v>0.23400000000000001</v>
      </c>
      <c r="K19" s="344">
        <v>0</v>
      </c>
      <c r="L19" s="344">
        <v>0</v>
      </c>
      <c r="M19" s="344">
        <v>0</v>
      </c>
      <c r="N19" s="344">
        <v>0</v>
      </c>
      <c r="O19" s="344">
        <v>0</v>
      </c>
      <c r="P19" s="338" t="s">
        <v>2171</v>
      </c>
      <c r="Q19" t="s">
        <v>501</v>
      </c>
    </row>
    <row r="20" spans="1:17" x14ac:dyDescent="0.25">
      <c r="A20" s="149" t="s">
        <v>1002</v>
      </c>
      <c r="B20" s="149">
        <v>332200</v>
      </c>
      <c r="C20" s="149">
        <v>72</v>
      </c>
      <c r="D20" t="s">
        <v>359</v>
      </c>
      <c r="E20" s="26" t="s">
        <v>360</v>
      </c>
      <c r="F20" t="s">
        <v>1003</v>
      </c>
      <c r="G20" t="s">
        <v>14</v>
      </c>
      <c r="H20" s="344">
        <v>0.23600000000000002</v>
      </c>
      <c r="I20" s="344">
        <v>0</v>
      </c>
      <c r="J20" s="344">
        <v>0.23600000000000002</v>
      </c>
      <c r="K20" s="344">
        <v>0</v>
      </c>
      <c r="L20" s="344">
        <v>0</v>
      </c>
      <c r="M20" s="344">
        <v>0</v>
      </c>
      <c r="N20" s="344">
        <v>0</v>
      </c>
      <c r="O20" s="344">
        <v>0</v>
      </c>
      <c r="P20" s="338" t="s">
        <v>2171</v>
      </c>
      <c r="Q20" t="s">
        <v>501</v>
      </c>
    </row>
    <row r="21" spans="1:17" x14ac:dyDescent="0.25">
      <c r="A21" s="149" t="s">
        <v>1305</v>
      </c>
      <c r="B21" s="149">
        <v>332290</v>
      </c>
      <c r="C21" s="149">
        <v>319</v>
      </c>
      <c r="D21" t="s">
        <v>287</v>
      </c>
      <c r="E21" s="26" t="s">
        <v>288</v>
      </c>
      <c r="F21" t="s">
        <v>642</v>
      </c>
      <c r="G21" t="s">
        <v>9</v>
      </c>
      <c r="H21" s="344">
        <v>0.25</v>
      </c>
      <c r="I21" s="344">
        <v>0</v>
      </c>
      <c r="J21" s="344">
        <v>0.25</v>
      </c>
      <c r="K21" s="344">
        <v>0</v>
      </c>
      <c r="L21" s="344">
        <v>0</v>
      </c>
      <c r="M21" s="344">
        <v>0</v>
      </c>
      <c r="N21" s="344">
        <v>0</v>
      </c>
      <c r="O21" s="344">
        <v>0</v>
      </c>
      <c r="P21" s="338" t="s">
        <v>2171</v>
      </c>
      <c r="Q21" t="s">
        <v>1385</v>
      </c>
    </row>
    <row r="22" spans="1:17" x14ac:dyDescent="0.25">
      <c r="A22" s="149" t="s">
        <v>972</v>
      </c>
      <c r="B22" s="149">
        <v>332520</v>
      </c>
      <c r="C22" s="149">
        <v>759</v>
      </c>
      <c r="D22" t="s">
        <v>330</v>
      </c>
      <c r="E22" s="26" t="s">
        <v>331</v>
      </c>
      <c r="F22" t="s">
        <v>973</v>
      </c>
      <c r="G22" t="s">
        <v>14</v>
      </c>
      <c r="H22" s="344">
        <v>0.26</v>
      </c>
      <c r="I22" s="344">
        <v>0</v>
      </c>
      <c r="J22" s="344">
        <v>0.26</v>
      </c>
      <c r="K22" s="344">
        <v>0</v>
      </c>
      <c r="L22" s="344">
        <v>0</v>
      </c>
      <c r="M22" s="344">
        <v>0</v>
      </c>
      <c r="N22" s="344">
        <v>0</v>
      </c>
      <c r="O22" s="344">
        <v>0</v>
      </c>
      <c r="P22" s="338" t="s">
        <v>2171</v>
      </c>
      <c r="Q22" t="s">
        <v>501</v>
      </c>
    </row>
    <row r="23" spans="1:17" x14ac:dyDescent="0.25">
      <c r="A23" s="149" t="s">
        <v>915</v>
      </c>
      <c r="B23" s="149">
        <v>332240</v>
      </c>
      <c r="C23" s="149">
        <v>343</v>
      </c>
      <c r="D23" t="s">
        <v>279</v>
      </c>
      <c r="E23" s="26" t="s">
        <v>281</v>
      </c>
      <c r="F23" t="s">
        <v>916</v>
      </c>
      <c r="G23" t="s">
        <v>9</v>
      </c>
      <c r="H23" s="344">
        <v>0.27400000000000002</v>
      </c>
      <c r="I23" s="344">
        <v>0</v>
      </c>
      <c r="J23" s="344">
        <v>0.27400000000000002</v>
      </c>
      <c r="K23" s="344">
        <v>0</v>
      </c>
      <c r="L23" s="344">
        <v>0</v>
      </c>
      <c r="M23" s="344">
        <v>0</v>
      </c>
      <c r="N23" s="344">
        <v>0</v>
      </c>
      <c r="O23" s="344">
        <v>0</v>
      </c>
      <c r="P23" s="338" t="s">
        <v>2171</v>
      </c>
      <c r="Q23" t="s">
        <v>501</v>
      </c>
    </row>
    <row r="24" spans="1:17" x14ac:dyDescent="0.25">
      <c r="A24" s="149" t="s">
        <v>988</v>
      </c>
      <c r="B24" s="149">
        <v>332570</v>
      </c>
      <c r="C24" s="149">
        <v>709</v>
      </c>
      <c r="D24" t="s">
        <v>345</v>
      </c>
      <c r="E24" s="26" t="s">
        <v>346</v>
      </c>
      <c r="F24" t="s">
        <v>989</v>
      </c>
      <c r="G24" t="s">
        <v>14</v>
      </c>
      <c r="H24" s="344">
        <v>0.28999999999999998</v>
      </c>
      <c r="I24" s="344">
        <v>0</v>
      </c>
      <c r="J24" s="344">
        <v>0.28999999999999998</v>
      </c>
      <c r="K24" s="344">
        <v>0</v>
      </c>
      <c r="L24" s="344">
        <v>0</v>
      </c>
      <c r="M24" s="344">
        <v>0</v>
      </c>
      <c r="N24" s="344">
        <v>0</v>
      </c>
      <c r="O24" s="344">
        <v>0</v>
      </c>
      <c r="P24" s="338" t="s">
        <v>2171</v>
      </c>
      <c r="Q24" t="s">
        <v>501</v>
      </c>
    </row>
    <row r="25" spans="1:17" x14ac:dyDescent="0.25">
      <c r="A25" s="149" t="s">
        <v>777</v>
      </c>
      <c r="B25" s="149">
        <v>331900</v>
      </c>
      <c r="C25" s="149">
        <v>256</v>
      </c>
      <c r="D25" t="s">
        <v>191</v>
      </c>
      <c r="E25" s="26" t="s">
        <v>192</v>
      </c>
      <c r="F25" t="s">
        <v>778</v>
      </c>
      <c r="G25" t="s">
        <v>14</v>
      </c>
      <c r="H25" s="344">
        <v>0.29000000000000004</v>
      </c>
      <c r="I25" s="344">
        <v>0</v>
      </c>
      <c r="J25" s="344">
        <v>0.29000000000000004</v>
      </c>
      <c r="K25" s="344">
        <v>0</v>
      </c>
      <c r="L25" s="344">
        <v>0</v>
      </c>
      <c r="M25" s="344">
        <v>0</v>
      </c>
      <c r="N25" s="344">
        <v>0</v>
      </c>
      <c r="O25" s="344">
        <v>0</v>
      </c>
      <c r="P25" s="338" t="s">
        <v>2171</v>
      </c>
      <c r="Q25" t="s">
        <v>501</v>
      </c>
    </row>
    <row r="26" spans="1:17" x14ac:dyDescent="0.25">
      <c r="A26" s="149" t="s">
        <v>2187</v>
      </c>
      <c r="C26" s="149"/>
      <c r="D26" t="s">
        <v>2188</v>
      </c>
      <c r="E26" s="26" t="s">
        <v>2189</v>
      </c>
      <c r="F26" t="s">
        <v>596</v>
      </c>
      <c r="G26" t="s">
        <v>12</v>
      </c>
      <c r="H26" s="344">
        <v>0.3</v>
      </c>
      <c r="I26" s="344">
        <v>0</v>
      </c>
      <c r="J26" s="344">
        <v>0</v>
      </c>
      <c r="K26" s="344">
        <v>0.3</v>
      </c>
      <c r="L26" s="344">
        <v>0</v>
      </c>
      <c r="M26" s="344">
        <v>0</v>
      </c>
      <c r="N26" s="344">
        <v>0</v>
      </c>
      <c r="O26" s="344">
        <v>0</v>
      </c>
      <c r="P26" s="338" t="s">
        <v>2190</v>
      </c>
      <c r="Q26" t="s">
        <v>501</v>
      </c>
    </row>
    <row r="27" spans="1:17" x14ac:dyDescent="0.25">
      <c r="A27" s="149" t="s">
        <v>1343</v>
      </c>
      <c r="B27" s="149">
        <v>331170</v>
      </c>
      <c r="C27" s="149">
        <v>2</v>
      </c>
      <c r="D27" t="s">
        <v>78</v>
      </c>
      <c r="E27" s="26" t="s">
        <v>91</v>
      </c>
      <c r="F27" t="s">
        <v>598</v>
      </c>
      <c r="G27" t="s">
        <v>13</v>
      </c>
      <c r="H27" s="344">
        <v>0.32</v>
      </c>
      <c r="I27" s="344">
        <v>0</v>
      </c>
      <c r="J27" s="344">
        <v>0.32</v>
      </c>
      <c r="K27" s="344">
        <v>0</v>
      </c>
      <c r="L27" s="344">
        <v>0</v>
      </c>
      <c r="M27" s="344">
        <v>0</v>
      </c>
      <c r="N27" s="344">
        <v>0</v>
      </c>
      <c r="O27" s="344">
        <v>0</v>
      </c>
      <c r="P27" s="338" t="s">
        <v>2171</v>
      </c>
      <c r="Q27" t="s">
        <v>1374</v>
      </c>
    </row>
    <row r="28" spans="1:17" x14ac:dyDescent="0.25">
      <c r="A28" s="149" t="s">
        <v>754</v>
      </c>
      <c r="B28" s="149">
        <v>331790</v>
      </c>
      <c r="C28" s="149">
        <v>420</v>
      </c>
      <c r="D28" t="s">
        <v>169</v>
      </c>
      <c r="E28" s="26" t="s">
        <v>170</v>
      </c>
      <c r="F28" t="s">
        <v>755</v>
      </c>
      <c r="G28" t="s">
        <v>14</v>
      </c>
      <c r="H28" s="344">
        <v>0.32</v>
      </c>
      <c r="I28" s="344">
        <v>0</v>
      </c>
      <c r="J28" s="344">
        <v>0.32</v>
      </c>
      <c r="K28" s="344">
        <v>0</v>
      </c>
      <c r="L28" s="344">
        <v>0</v>
      </c>
      <c r="M28" s="344">
        <v>0</v>
      </c>
      <c r="N28" s="344">
        <v>0</v>
      </c>
      <c r="O28" s="344">
        <v>0</v>
      </c>
      <c r="P28" s="338" t="s">
        <v>2171</v>
      </c>
      <c r="Q28" t="s">
        <v>501</v>
      </c>
    </row>
    <row r="29" spans="1:17" x14ac:dyDescent="0.25">
      <c r="A29" s="149" t="s">
        <v>1330</v>
      </c>
      <c r="B29" s="149">
        <v>331950</v>
      </c>
      <c r="C29" s="149">
        <v>169</v>
      </c>
      <c r="D29" t="s">
        <v>101</v>
      </c>
      <c r="E29" s="26" t="s">
        <v>108</v>
      </c>
      <c r="F29" t="s">
        <v>1331</v>
      </c>
      <c r="G29" t="s">
        <v>13</v>
      </c>
      <c r="H29" s="344">
        <v>0.32</v>
      </c>
      <c r="I29" s="344">
        <v>0</v>
      </c>
      <c r="J29" s="344">
        <v>0.32</v>
      </c>
      <c r="K29" s="344">
        <v>0</v>
      </c>
      <c r="L29" s="344">
        <v>0</v>
      </c>
      <c r="M29" s="344">
        <v>0</v>
      </c>
      <c r="N29" s="344">
        <v>0</v>
      </c>
      <c r="O29" s="344">
        <v>0</v>
      </c>
      <c r="P29" s="338" t="s">
        <v>2171</v>
      </c>
      <c r="Q29" t="s">
        <v>501</v>
      </c>
    </row>
    <row r="30" spans="1:17" x14ac:dyDescent="0.25">
      <c r="A30" s="149" t="s">
        <v>919</v>
      </c>
      <c r="B30" s="149">
        <v>332260</v>
      </c>
      <c r="C30" s="149">
        <v>343</v>
      </c>
      <c r="D30" t="s">
        <v>279</v>
      </c>
      <c r="E30" s="26" t="s">
        <v>283</v>
      </c>
      <c r="F30" t="s">
        <v>920</v>
      </c>
      <c r="G30" t="s">
        <v>9</v>
      </c>
      <c r="H30" s="344">
        <v>0.32300000000000001</v>
      </c>
      <c r="I30" s="344">
        <v>0</v>
      </c>
      <c r="J30" s="344">
        <v>0.32300000000000001</v>
      </c>
      <c r="K30" s="344">
        <v>0</v>
      </c>
      <c r="L30" s="344">
        <v>0</v>
      </c>
      <c r="M30" s="344">
        <v>0</v>
      </c>
      <c r="N30" s="344">
        <v>0</v>
      </c>
      <c r="O30" s="344">
        <v>0</v>
      </c>
      <c r="P30" s="338" t="s">
        <v>2171</v>
      </c>
      <c r="Q30" t="s">
        <v>501</v>
      </c>
    </row>
    <row r="31" spans="1:17" x14ac:dyDescent="0.25">
      <c r="A31" s="149" t="s">
        <v>1332</v>
      </c>
      <c r="B31" s="149">
        <v>331490</v>
      </c>
      <c r="C31" s="149">
        <v>169</v>
      </c>
      <c r="D31" t="s">
        <v>101</v>
      </c>
      <c r="E31" s="26" t="s">
        <v>128</v>
      </c>
      <c r="F31" t="s">
        <v>698</v>
      </c>
      <c r="G31" t="s">
        <v>9</v>
      </c>
      <c r="H31" s="344">
        <v>0.32500000000000001</v>
      </c>
      <c r="I31" s="344">
        <v>0</v>
      </c>
      <c r="J31" s="344">
        <v>0.32500000000000001</v>
      </c>
      <c r="K31" s="344">
        <v>0</v>
      </c>
      <c r="L31" s="344">
        <v>0</v>
      </c>
      <c r="M31" s="344">
        <v>0</v>
      </c>
      <c r="N31" s="344">
        <v>0</v>
      </c>
      <c r="O31" s="344">
        <v>0</v>
      </c>
      <c r="P31" s="338" t="s">
        <v>2171</v>
      </c>
      <c r="Q31" t="s">
        <v>1380</v>
      </c>
    </row>
    <row r="32" spans="1:17" x14ac:dyDescent="0.25">
      <c r="A32" s="149" t="s">
        <v>1333</v>
      </c>
      <c r="B32" s="149">
        <v>331710</v>
      </c>
      <c r="C32" s="149">
        <v>169</v>
      </c>
      <c r="D32" t="s">
        <v>101</v>
      </c>
      <c r="E32" s="26" t="s">
        <v>150</v>
      </c>
      <c r="F32" t="s">
        <v>698</v>
      </c>
      <c r="G32" t="s">
        <v>9</v>
      </c>
      <c r="H32" s="344">
        <v>0.32500000000000001</v>
      </c>
      <c r="I32" s="344">
        <v>0</v>
      </c>
      <c r="J32" s="344">
        <v>0.32500000000000001</v>
      </c>
      <c r="K32" s="344">
        <v>0</v>
      </c>
      <c r="L32" s="344">
        <v>0</v>
      </c>
      <c r="M32" s="344">
        <v>0</v>
      </c>
      <c r="N32" s="344">
        <v>0</v>
      </c>
      <c r="O32" s="344">
        <v>0</v>
      </c>
      <c r="P32" s="338" t="s">
        <v>2171</v>
      </c>
    </row>
    <row r="33" spans="1:17" x14ac:dyDescent="0.25">
      <c r="A33" s="149" t="s">
        <v>761</v>
      </c>
      <c r="B33" s="149">
        <v>331840</v>
      </c>
      <c r="C33" s="149">
        <v>682</v>
      </c>
      <c r="D33" t="s">
        <v>175</v>
      </c>
      <c r="E33" s="26" t="s">
        <v>176</v>
      </c>
      <c r="F33" t="s">
        <v>762</v>
      </c>
      <c r="G33" t="s">
        <v>14</v>
      </c>
      <c r="H33" s="344">
        <v>0.32700000000000001</v>
      </c>
      <c r="I33" s="344">
        <v>0</v>
      </c>
      <c r="J33" s="344">
        <v>0.32700000000000001</v>
      </c>
      <c r="K33" s="344">
        <v>0</v>
      </c>
      <c r="L33" s="344">
        <v>0</v>
      </c>
      <c r="M33" s="344">
        <v>0</v>
      </c>
      <c r="N33" s="344">
        <v>0</v>
      </c>
      <c r="O33" s="344">
        <v>0</v>
      </c>
      <c r="P33" s="338" t="s">
        <v>2171</v>
      </c>
      <c r="Q33" t="s">
        <v>501</v>
      </c>
    </row>
    <row r="34" spans="1:17" x14ac:dyDescent="0.25">
      <c r="A34" s="149" t="s">
        <v>573</v>
      </c>
      <c r="B34" s="149">
        <v>331010</v>
      </c>
      <c r="C34" s="149">
        <v>449</v>
      </c>
      <c r="D34" t="s">
        <v>59</v>
      </c>
      <c r="E34" s="26" t="s">
        <v>60</v>
      </c>
      <c r="F34" t="s">
        <v>574</v>
      </c>
      <c r="G34" t="s">
        <v>8</v>
      </c>
      <c r="H34" s="344">
        <v>0.33999999999999997</v>
      </c>
      <c r="I34" s="344">
        <v>0</v>
      </c>
      <c r="J34" s="344">
        <v>0.33999999999999997</v>
      </c>
      <c r="K34" s="344">
        <v>0</v>
      </c>
      <c r="L34" s="344">
        <v>0</v>
      </c>
      <c r="M34" s="344">
        <v>0</v>
      </c>
      <c r="N34" s="344">
        <v>0</v>
      </c>
      <c r="O34" s="344">
        <v>0</v>
      </c>
      <c r="P34" s="338" t="s">
        <v>2171</v>
      </c>
      <c r="Q34" t="s">
        <v>501</v>
      </c>
    </row>
    <row r="35" spans="1:17" x14ac:dyDescent="0.25">
      <c r="A35" s="149" t="s">
        <v>1020</v>
      </c>
      <c r="B35" s="149">
        <v>332730</v>
      </c>
      <c r="C35" s="149">
        <v>729</v>
      </c>
      <c r="D35" t="s">
        <v>367</v>
      </c>
      <c r="E35" s="26" t="s">
        <v>368</v>
      </c>
      <c r="F35" t="s">
        <v>1021</v>
      </c>
      <c r="G35" t="s">
        <v>6</v>
      </c>
      <c r="H35" s="344">
        <v>0.34099999999999997</v>
      </c>
      <c r="I35" s="344">
        <v>0</v>
      </c>
      <c r="J35" s="344">
        <v>0.34099999999999997</v>
      </c>
      <c r="K35" s="344">
        <v>0</v>
      </c>
      <c r="L35" s="344">
        <v>0</v>
      </c>
      <c r="M35" s="344">
        <v>0</v>
      </c>
      <c r="N35" s="344">
        <v>0</v>
      </c>
      <c r="O35" s="344">
        <v>0</v>
      </c>
      <c r="P35" s="338" t="s">
        <v>2171</v>
      </c>
      <c r="Q35" t="s">
        <v>501</v>
      </c>
    </row>
    <row r="36" spans="1:17" x14ac:dyDescent="0.25">
      <c r="A36" s="149" t="s">
        <v>820</v>
      </c>
      <c r="B36" s="149">
        <v>331830</v>
      </c>
      <c r="C36" s="149">
        <v>341</v>
      </c>
      <c r="D36" t="s">
        <v>216</v>
      </c>
      <c r="E36" s="26" t="s">
        <v>217</v>
      </c>
      <c r="F36" t="s">
        <v>821</v>
      </c>
      <c r="G36" t="s">
        <v>14</v>
      </c>
      <c r="H36" s="344">
        <v>0.34499999999999997</v>
      </c>
      <c r="I36" s="344">
        <v>0</v>
      </c>
      <c r="J36" s="344">
        <v>0.34499999999999997</v>
      </c>
      <c r="K36" s="344">
        <v>0</v>
      </c>
      <c r="L36" s="344">
        <v>0</v>
      </c>
      <c r="M36" s="344">
        <v>0</v>
      </c>
      <c r="N36" s="344">
        <v>0</v>
      </c>
      <c r="O36" s="344">
        <v>0</v>
      </c>
      <c r="P36" s="338" t="s">
        <v>2171</v>
      </c>
      <c r="Q36" t="s">
        <v>501</v>
      </c>
    </row>
    <row r="37" spans="1:17" x14ac:dyDescent="0.25">
      <c r="A37" s="149" t="s">
        <v>781</v>
      </c>
      <c r="B37" s="149">
        <v>331910</v>
      </c>
      <c r="C37" s="149">
        <v>360</v>
      </c>
      <c r="D37" t="s">
        <v>193</v>
      </c>
      <c r="E37" s="26" t="s">
        <v>194</v>
      </c>
      <c r="F37" t="s">
        <v>782</v>
      </c>
      <c r="G37" t="s">
        <v>6</v>
      </c>
      <c r="H37" s="344">
        <v>0.3498</v>
      </c>
      <c r="I37" s="344">
        <v>0</v>
      </c>
      <c r="J37" s="344">
        <v>0.3498</v>
      </c>
      <c r="K37" s="344">
        <v>0</v>
      </c>
      <c r="L37" s="344">
        <v>0</v>
      </c>
      <c r="M37" s="344">
        <v>0</v>
      </c>
      <c r="N37" s="344">
        <v>0</v>
      </c>
      <c r="O37" s="344">
        <v>0</v>
      </c>
      <c r="P37" s="338" t="s">
        <v>2171</v>
      </c>
      <c r="Q37" t="s">
        <v>501</v>
      </c>
    </row>
    <row r="38" spans="1:17" x14ac:dyDescent="0.25">
      <c r="A38" s="149" t="s">
        <v>771</v>
      </c>
      <c r="B38" s="149">
        <v>331890</v>
      </c>
      <c r="C38" s="149">
        <v>368</v>
      </c>
      <c r="D38" t="s">
        <v>185</v>
      </c>
      <c r="E38" s="26" t="s">
        <v>186</v>
      </c>
      <c r="F38" t="s">
        <v>772</v>
      </c>
      <c r="G38" t="s">
        <v>7</v>
      </c>
      <c r="H38" s="344">
        <v>0.35100000000000003</v>
      </c>
      <c r="I38" s="344">
        <v>0</v>
      </c>
      <c r="J38" s="344">
        <v>0.35100000000000003</v>
      </c>
      <c r="K38" s="344">
        <v>0</v>
      </c>
      <c r="L38" s="344">
        <v>0</v>
      </c>
      <c r="M38" s="344">
        <v>0</v>
      </c>
      <c r="N38" s="344">
        <v>0</v>
      </c>
      <c r="O38" s="344">
        <v>0</v>
      </c>
      <c r="P38" s="338" t="s">
        <v>2171</v>
      </c>
      <c r="Q38" t="s">
        <v>501</v>
      </c>
    </row>
    <row r="39" spans="1:17" x14ac:dyDescent="0.25">
      <c r="A39" s="149" t="s">
        <v>845</v>
      </c>
      <c r="B39" s="149">
        <v>332040</v>
      </c>
      <c r="C39" s="149">
        <v>681</v>
      </c>
      <c r="D39" t="s">
        <v>234</v>
      </c>
      <c r="E39" s="26" t="s">
        <v>235</v>
      </c>
      <c r="F39" t="s">
        <v>846</v>
      </c>
      <c r="G39" t="s">
        <v>6</v>
      </c>
      <c r="H39" s="344">
        <v>0.36100000000000004</v>
      </c>
      <c r="I39" s="344">
        <v>0</v>
      </c>
      <c r="J39" s="344">
        <v>0.20100000000000001</v>
      </c>
      <c r="K39" s="344">
        <v>0</v>
      </c>
      <c r="L39" s="344">
        <v>0</v>
      </c>
      <c r="M39" s="344">
        <v>0</v>
      </c>
      <c r="N39" s="344">
        <v>0.125</v>
      </c>
      <c r="O39" s="344">
        <v>0</v>
      </c>
      <c r="P39" s="338" t="s">
        <v>2180</v>
      </c>
      <c r="Q39" t="s">
        <v>501</v>
      </c>
    </row>
    <row r="40" spans="1:17" x14ac:dyDescent="0.25">
      <c r="A40" s="149" t="s">
        <v>709</v>
      </c>
      <c r="B40" s="149">
        <v>331340</v>
      </c>
      <c r="C40" s="149">
        <v>169</v>
      </c>
      <c r="D40" t="s">
        <v>101</v>
      </c>
      <c r="E40" s="26" t="s">
        <v>113</v>
      </c>
      <c r="F40" t="s">
        <v>710</v>
      </c>
      <c r="G40" t="s">
        <v>14</v>
      </c>
      <c r="H40" s="344">
        <v>0.373</v>
      </c>
      <c r="I40" s="344">
        <v>0</v>
      </c>
      <c r="J40" s="344">
        <v>0.373</v>
      </c>
      <c r="K40" s="344">
        <v>0</v>
      </c>
      <c r="L40" s="344">
        <v>0</v>
      </c>
      <c r="M40" s="344">
        <v>0</v>
      </c>
      <c r="N40" s="344">
        <v>0</v>
      </c>
      <c r="O40" s="344">
        <v>0</v>
      </c>
      <c r="P40" s="338" t="s">
        <v>2171</v>
      </c>
      <c r="Q40" t="s">
        <v>501</v>
      </c>
    </row>
    <row r="41" spans="1:17" x14ac:dyDescent="0.25">
      <c r="A41" s="149" t="s">
        <v>1032</v>
      </c>
      <c r="B41" s="149">
        <v>332870</v>
      </c>
      <c r="C41" s="149">
        <v>375</v>
      </c>
      <c r="D41" t="s">
        <v>408</v>
      </c>
      <c r="E41" s="26" t="s">
        <v>409</v>
      </c>
      <c r="F41" t="s">
        <v>1033</v>
      </c>
      <c r="G41" t="s">
        <v>9</v>
      </c>
      <c r="H41" s="344">
        <v>0.379</v>
      </c>
      <c r="I41" s="344">
        <v>0</v>
      </c>
      <c r="J41" s="344">
        <v>0.379</v>
      </c>
      <c r="K41" s="344">
        <v>0</v>
      </c>
      <c r="L41" s="344">
        <v>0</v>
      </c>
      <c r="M41" s="344">
        <v>0</v>
      </c>
      <c r="N41" s="344">
        <v>0</v>
      </c>
      <c r="O41" s="344">
        <v>0</v>
      </c>
      <c r="P41" s="338" t="s">
        <v>2171</v>
      </c>
      <c r="Q41" t="s">
        <v>501</v>
      </c>
    </row>
    <row r="42" spans="1:17" x14ac:dyDescent="0.25">
      <c r="A42" s="149" t="s">
        <v>1045</v>
      </c>
      <c r="B42" s="149">
        <v>332890</v>
      </c>
      <c r="C42" s="149">
        <v>409</v>
      </c>
      <c r="D42" t="s">
        <v>378</v>
      </c>
      <c r="E42" s="26" t="s">
        <v>379</v>
      </c>
      <c r="F42" t="s">
        <v>1046</v>
      </c>
      <c r="G42" t="s">
        <v>5</v>
      </c>
      <c r="H42" s="344">
        <v>0.38200000000000001</v>
      </c>
      <c r="I42" s="344">
        <v>0</v>
      </c>
      <c r="J42" s="344">
        <v>0.38200000000000001</v>
      </c>
      <c r="K42" s="344">
        <v>0</v>
      </c>
      <c r="L42" s="344">
        <v>0</v>
      </c>
      <c r="M42" s="344">
        <v>0</v>
      </c>
      <c r="N42" s="344">
        <v>0</v>
      </c>
      <c r="O42" s="344">
        <v>0</v>
      </c>
      <c r="P42" s="338" t="s">
        <v>2171</v>
      </c>
    </row>
    <row r="43" spans="1:17" x14ac:dyDescent="0.25">
      <c r="A43" s="149" t="s">
        <v>727</v>
      </c>
      <c r="B43" s="149">
        <v>331620</v>
      </c>
      <c r="C43" s="149">
        <v>169</v>
      </c>
      <c r="D43" t="s">
        <v>101</v>
      </c>
      <c r="E43" s="26" t="s">
        <v>142</v>
      </c>
      <c r="F43" t="s">
        <v>728</v>
      </c>
      <c r="G43" t="s">
        <v>14</v>
      </c>
      <c r="H43" s="344">
        <v>0.39500000000000002</v>
      </c>
      <c r="I43" s="344">
        <v>0</v>
      </c>
      <c r="J43" s="344">
        <v>0.39500000000000002</v>
      </c>
      <c r="K43" s="344">
        <v>0</v>
      </c>
      <c r="L43" s="344">
        <v>0</v>
      </c>
      <c r="M43" s="344">
        <v>0</v>
      </c>
      <c r="N43" s="344">
        <v>0</v>
      </c>
      <c r="O43" s="344">
        <v>0</v>
      </c>
      <c r="P43" s="338" t="s">
        <v>2171</v>
      </c>
      <c r="Q43" t="s">
        <v>501</v>
      </c>
    </row>
    <row r="44" spans="1:17" x14ac:dyDescent="0.25">
      <c r="A44" s="149" t="s">
        <v>743</v>
      </c>
      <c r="B44" s="149">
        <v>331770</v>
      </c>
      <c r="C44" s="149">
        <v>747</v>
      </c>
      <c r="D44" t="s">
        <v>159</v>
      </c>
      <c r="E44" s="26" t="s">
        <v>160</v>
      </c>
      <c r="F44" t="s">
        <v>744</v>
      </c>
      <c r="G44" t="s">
        <v>14</v>
      </c>
      <c r="H44" s="344">
        <v>0.39500000000000002</v>
      </c>
      <c r="I44" s="344">
        <v>0</v>
      </c>
      <c r="J44" s="344">
        <v>0.39500000000000002</v>
      </c>
      <c r="K44" s="344">
        <v>0</v>
      </c>
      <c r="L44" s="344">
        <v>0</v>
      </c>
      <c r="M44" s="344">
        <v>0</v>
      </c>
      <c r="N44" s="344">
        <v>0</v>
      </c>
      <c r="O44" s="344">
        <v>0</v>
      </c>
      <c r="P44" s="338" t="s">
        <v>2171</v>
      </c>
      <c r="Q44" t="s">
        <v>501</v>
      </c>
    </row>
    <row r="45" spans="1:17" x14ac:dyDescent="0.25">
      <c r="A45" s="149" t="s">
        <v>1011</v>
      </c>
      <c r="B45" s="149">
        <v>332630</v>
      </c>
      <c r="C45" s="149">
        <v>363</v>
      </c>
      <c r="D45" t="s">
        <v>361</v>
      </c>
      <c r="E45" s="26" t="s">
        <v>362</v>
      </c>
      <c r="F45" t="s">
        <v>1012</v>
      </c>
      <c r="G45" t="s">
        <v>13</v>
      </c>
      <c r="H45" s="344">
        <v>0.42</v>
      </c>
      <c r="I45" s="344">
        <v>0</v>
      </c>
      <c r="J45" s="344">
        <v>0.24</v>
      </c>
      <c r="K45" s="344">
        <v>0.18</v>
      </c>
      <c r="L45" s="344">
        <v>0</v>
      </c>
      <c r="M45" s="344">
        <v>0</v>
      </c>
      <c r="N45" s="344">
        <v>0</v>
      </c>
      <c r="O45" s="344">
        <v>0</v>
      </c>
      <c r="P45" s="338" t="s">
        <v>2173</v>
      </c>
      <c r="Q45" t="s">
        <v>501</v>
      </c>
    </row>
    <row r="46" spans="1:17" x14ac:dyDescent="0.25">
      <c r="A46" s="149" t="s">
        <v>767</v>
      </c>
      <c r="B46" s="149">
        <v>331880</v>
      </c>
      <c r="C46" s="149">
        <v>437</v>
      </c>
      <c r="D46" t="s">
        <v>183</v>
      </c>
      <c r="E46" s="26" t="s">
        <v>184</v>
      </c>
      <c r="F46" t="s">
        <v>768</v>
      </c>
      <c r="G46" t="s">
        <v>6</v>
      </c>
      <c r="H46" s="344">
        <v>0.435</v>
      </c>
      <c r="I46" s="344">
        <v>0</v>
      </c>
      <c r="J46" s="344">
        <v>0.435</v>
      </c>
      <c r="K46" s="344">
        <v>0</v>
      </c>
      <c r="L46" s="344">
        <v>0</v>
      </c>
      <c r="M46" s="344">
        <v>0</v>
      </c>
      <c r="N46" s="344">
        <v>0</v>
      </c>
      <c r="O46" s="344">
        <v>0</v>
      </c>
      <c r="P46" s="338" t="s">
        <v>2171</v>
      </c>
      <c r="Q46" t="s">
        <v>501</v>
      </c>
    </row>
    <row r="47" spans="1:17" x14ac:dyDescent="0.25">
      <c r="A47" s="149" t="s">
        <v>703</v>
      </c>
      <c r="B47" s="149">
        <v>331260</v>
      </c>
      <c r="C47" s="149">
        <v>169</v>
      </c>
      <c r="D47" t="s">
        <v>101</v>
      </c>
      <c r="E47" s="26" t="s">
        <v>104</v>
      </c>
      <c r="F47" t="s">
        <v>704</v>
      </c>
      <c r="G47" t="s">
        <v>14</v>
      </c>
      <c r="H47" s="344">
        <v>0.43999999999999995</v>
      </c>
      <c r="I47" s="344">
        <v>0</v>
      </c>
      <c r="J47" s="344">
        <v>0.43999999999999995</v>
      </c>
      <c r="K47" s="344">
        <v>0</v>
      </c>
      <c r="L47" s="344">
        <v>0</v>
      </c>
      <c r="M47" s="344">
        <v>0</v>
      </c>
      <c r="N47" s="344">
        <v>0</v>
      </c>
      <c r="O47" s="344">
        <v>0</v>
      </c>
      <c r="P47" s="338" t="s">
        <v>2171</v>
      </c>
      <c r="Q47" t="s">
        <v>501</v>
      </c>
    </row>
    <row r="48" spans="1:17" x14ac:dyDescent="0.25">
      <c r="A48" s="149" t="s">
        <v>1016</v>
      </c>
      <c r="B48" s="149">
        <v>332710</v>
      </c>
      <c r="C48" s="149">
        <v>664</v>
      </c>
      <c r="D48" t="s">
        <v>363</v>
      </c>
      <c r="E48" s="26" t="s">
        <v>364</v>
      </c>
      <c r="F48" t="s">
        <v>1017</v>
      </c>
      <c r="G48" t="s">
        <v>9</v>
      </c>
      <c r="H48" s="344">
        <v>0.44999999999999996</v>
      </c>
      <c r="I48" s="344">
        <v>0</v>
      </c>
      <c r="J48" s="344">
        <v>0.44999999999999996</v>
      </c>
      <c r="K48" s="344">
        <v>0</v>
      </c>
      <c r="L48" s="344">
        <v>0</v>
      </c>
      <c r="M48" s="344">
        <v>0</v>
      </c>
      <c r="N48" s="344">
        <v>0</v>
      </c>
      <c r="O48" s="344">
        <v>0</v>
      </c>
      <c r="P48" s="338" t="s">
        <v>2171</v>
      </c>
    </row>
    <row r="49" spans="1:17" x14ac:dyDescent="0.25">
      <c r="A49" s="149" t="s">
        <v>957</v>
      </c>
      <c r="B49" s="149">
        <v>332440</v>
      </c>
      <c r="C49" s="263">
        <v>357</v>
      </c>
      <c r="D49" t="s">
        <v>313</v>
      </c>
      <c r="E49" s="26" t="s">
        <v>314</v>
      </c>
      <c r="F49" t="s">
        <v>958</v>
      </c>
      <c r="G49" t="s">
        <v>8</v>
      </c>
      <c r="H49" s="344">
        <v>0.46100000000000002</v>
      </c>
      <c r="I49" s="344">
        <v>0</v>
      </c>
      <c r="J49" s="344">
        <v>0.33600000000000002</v>
      </c>
      <c r="K49" s="344">
        <v>0.125</v>
      </c>
      <c r="L49" s="344">
        <v>0</v>
      </c>
      <c r="M49" s="344">
        <v>0</v>
      </c>
      <c r="N49" s="344">
        <v>0</v>
      </c>
      <c r="O49" s="344">
        <v>0</v>
      </c>
      <c r="P49" s="338" t="s">
        <v>2173</v>
      </c>
      <c r="Q49" t="s">
        <v>501</v>
      </c>
    </row>
    <row r="50" spans="1:17" x14ac:dyDescent="0.25">
      <c r="A50" s="149" t="s">
        <v>896</v>
      </c>
      <c r="B50" s="149">
        <v>332170</v>
      </c>
      <c r="C50" s="149">
        <v>353</v>
      </c>
      <c r="D50" t="s">
        <v>266</v>
      </c>
      <c r="E50" s="26" t="s">
        <v>267</v>
      </c>
      <c r="F50" t="s">
        <v>897</v>
      </c>
      <c r="G50" t="s">
        <v>8</v>
      </c>
      <c r="H50" s="344">
        <v>0.47499999999999998</v>
      </c>
      <c r="I50" s="344">
        <v>0</v>
      </c>
      <c r="J50" s="344">
        <v>0</v>
      </c>
      <c r="K50" s="344">
        <v>0.47499999999999998</v>
      </c>
      <c r="L50" s="344">
        <v>0</v>
      </c>
      <c r="M50" s="344">
        <v>0</v>
      </c>
      <c r="N50" s="344">
        <v>0</v>
      </c>
      <c r="O50" s="344">
        <v>0</v>
      </c>
      <c r="P50" s="338" t="s">
        <v>2173</v>
      </c>
      <c r="Q50" t="s">
        <v>501</v>
      </c>
    </row>
    <row r="51" spans="1:17" x14ac:dyDescent="0.25">
      <c r="A51" s="149" t="s">
        <v>763</v>
      </c>
      <c r="B51" s="149">
        <v>331850</v>
      </c>
      <c r="C51" s="149">
        <v>686</v>
      </c>
      <c r="D51" t="s">
        <v>177</v>
      </c>
      <c r="E51" s="26" t="s">
        <v>178</v>
      </c>
      <c r="F51" t="s">
        <v>764</v>
      </c>
      <c r="G51" t="s">
        <v>7</v>
      </c>
      <c r="H51" s="344">
        <v>0.48699999999999999</v>
      </c>
      <c r="I51" s="344">
        <v>0</v>
      </c>
      <c r="J51" s="344">
        <v>0.48699999999999999</v>
      </c>
      <c r="K51" s="344">
        <v>0</v>
      </c>
      <c r="L51" s="344">
        <v>0</v>
      </c>
      <c r="M51" s="344">
        <v>0</v>
      </c>
      <c r="N51" s="344">
        <v>0</v>
      </c>
      <c r="O51" s="344">
        <v>0</v>
      </c>
      <c r="P51" s="338" t="s">
        <v>2171</v>
      </c>
      <c r="Q51" t="s">
        <v>501</v>
      </c>
    </row>
    <row r="52" spans="1:17" x14ac:dyDescent="0.25">
      <c r="A52" s="149" t="s">
        <v>733</v>
      </c>
      <c r="B52" s="149">
        <v>331730</v>
      </c>
      <c r="C52" s="149">
        <v>169</v>
      </c>
      <c r="D52" s="26" t="s">
        <v>101</v>
      </c>
      <c r="E52" s="26" t="s">
        <v>151</v>
      </c>
      <c r="F52" s="149" t="s">
        <v>734</v>
      </c>
      <c r="G52" s="149" t="s">
        <v>5</v>
      </c>
      <c r="H52" s="344">
        <v>0.495</v>
      </c>
      <c r="I52" s="344">
        <v>0</v>
      </c>
      <c r="J52" s="344">
        <v>0.495</v>
      </c>
      <c r="K52" s="345">
        <v>0</v>
      </c>
      <c r="L52" s="344">
        <v>0</v>
      </c>
      <c r="M52" s="344">
        <v>0</v>
      </c>
      <c r="N52" s="344">
        <v>0</v>
      </c>
      <c r="O52" s="344">
        <v>0</v>
      </c>
      <c r="P52" s="338" t="s">
        <v>2171</v>
      </c>
    </row>
    <row r="53" spans="1:17" x14ac:dyDescent="0.25">
      <c r="A53" s="149" t="s">
        <v>1040</v>
      </c>
      <c r="B53" s="149">
        <v>332880</v>
      </c>
      <c r="C53" s="149">
        <v>663</v>
      </c>
      <c r="D53" t="s">
        <v>376</v>
      </c>
      <c r="E53" s="26" t="s">
        <v>377</v>
      </c>
      <c r="F53" t="s">
        <v>1041</v>
      </c>
      <c r="G53" t="s">
        <v>14</v>
      </c>
      <c r="H53" s="344">
        <v>0.495</v>
      </c>
      <c r="I53" s="344">
        <v>0</v>
      </c>
      <c r="J53" s="344">
        <v>0.495</v>
      </c>
      <c r="K53" s="344">
        <v>0</v>
      </c>
      <c r="L53" s="344">
        <v>0</v>
      </c>
      <c r="M53" s="344">
        <v>0</v>
      </c>
      <c r="N53" s="344">
        <v>0</v>
      </c>
      <c r="O53" s="344">
        <v>0</v>
      </c>
      <c r="P53" s="338" t="s">
        <v>2171</v>
      </c>
    </row>
    <row r="54" spans="1:17" x14ac:dyDescent="0.25">
      <c r="A54" s="149" t="s">
        <v>966</v>
      </c>
      <c r="B54" s="149">
        <v>332480</v>
      </c>
      <c r="C54" s="149">
        <v>425</v>
      </c>
      <c r="D54" t="s">
        <v>322</v>
      </c>
      <c r="E54" s="26" t="s">
        <v>323</v>
      </c>
      <c r="F54" t="s">
        <v>967</v>
      </c>
      <c r="G54" t="s">
        <v>6</v>
      </c>
      <c r="H54" s="344">
        <v>0.49700000000000005</v>
      </c>
      <c r="I54" s="344">
        <v>0</v>
      </c>
      <c r="J54" s="344">
        <v>0.29700000000000004</v>
      </c>
      <c r="K54" s="344">
        <v>0</v>
      </c>
      <c r="L54" s="344">
        <v>0.2</v>
      </c>
      <c r="M54" s="344">
        <v>0</v>
      </c>
      <c r="N54" s="344">
        <v>0</v>
      </c>
      <c r="O54" s="344">
        <v>0</v>
      </c>
      <c r="P54" s="338" t="s">
        <v>2171</v>
      </c>
      <c r="Q54" t="s">
        <v>501</v>
      </c>
    </row>
    <row r="55" spans="1:17" x14ac:dyDescent="0.25">
      <c r="A55" s="149" t="s">
        <v>1048</v>
      </c>
      <c r="B55" s="149">
        <v>332470</v>
      </c>
      <c r="C55" s="149">
        <v>659</v>
      </c>
      <c r="D55" t="s">
        <v>291</v>
      </c>
      <c r="E55" s="26" t="s">
        <v>292</v>
      </c>
      <c r="F55" t="s">
        <v>1049</v>
      </c>
      <c r="G55" t="s">
        <v>6</v>
      </c>
      <c r="H55" s="344">
        <v>0.49800000000000005</v>
      </c>
      <c r="I55" s="344">
        <v>0</v>
      </c>
      <c r="J55" s="344">
        <v>0.47400000000000003</v>
      </c>
      <c r="K55" s="344">
        <v>0</v>
      </c>
      <c r="L55" s="344">
        <v>2.3999999999999997E-2</v>
      </c>
      <c r="M55" s="344">
        <v>0</v>
      </c>
      <c r="N55" s="344">
        <v>0</v>
      </c>
      <c r="O55" s="344">
        <v>0</v>
      </c>
      <c r="P55" s="338" t="s">
        <v>2171</v>
      </c>
      <c r="Q55" t="s">
        <v>501</v>
      </c>
    </row>
    <row r="56" spans="1:17" x14ac:dyDescent="0.25">
      <c r="A56" s="149" t="s">
        <v>1328</v>
      </c>
      <c r="B56" s="149">
        <v>331530</v>
      </c>
      <c r="C56" s="149">
        <v>169</v>
      </c>
      <c r="D56" t="s">
        <v>101</v>
      </c>
      <c r="E56" s="26" t="s">
        <v>132</v>
      </c>
      <c r="F56" t="s">
        <v>1381</v>
      </c>
      <c r="G56" t="s">
        <v>9</v>
      </c>
      <c r="H56" s="344">
        <v>0.5</v>
      </c>
      <c r="I56" s="344">
        <v>0</v>
      </c>
      <c r="J56" s="344">
        <v>0.5</v>
      </c>
      <c r="K56" s="344">
        <v>0</v>
      </c>
      <c r="L56" s="344">
        <v>0</v>
      </c>
      <c r="M56" s="344">
        <v>0</v>
      </c>
      <c r="N56" s="344">
        <v>0</v>
      </c>
      <c r="O56" s="344">
        <v>0</v>
      </c>
      <c r="P56" s="338" t="s">
        <v>2170</v>
      </c>
      <c r="Q56" t="s">
        <v>1378</v>
      </c>
    </row>
    <row r="57" spans="1:17" x14ac:dyDescent="0.25">
      <c r="A57" s="149" t="s">
        <v>1304</v>
      </c>
      <c r="C57" s="149">
        <v>16</v>
      </c>
      <c r="D57" t="s">
        <v>255</v>
      </c>
      <c r="E57" s="26" t="s">
        <v>1337</v>
      </c>
      <c r="F57" t="s">
        <v>872</v>
      </c>
      <c r="G57" t="s">
        <v>8</v>
      </c>
      <c r="H57" s="344">
        <v>0.5</v>
      </c>
      <c r="I57" s="344">
        <v>0</v>
      </c>
      <c r="J57" s="344">
        <v>0.5</v>
      </c>
      <c r="K57" s="344">
        <v>0</v>
      </c>
      <c r="L57" s="344">
        <v>0</v>
      </c>
      <c r="M57" s="344">
        <v>0</v>
      </c>
      <c r="N57" s="344">
        <v>0</v>
      </c>
      <c r="O57" s="344">
        <v>0</v>
      </c>
      <c r="P57" s="338" t="s">
        <v>2170</v>
      </c>
      <c r="Q57" t="s">
        <v>543</v>
      </c>
    </row>
    <row r="58" spans="1:17" x14ac:dyDescent="0.25">
      <c r="A58" s="149" t="s">
        <v>579</v>
      </c>
      <c r="B58" s="149">
        <v>331040</v>
      </c>
      <c r="C58" s="149">
        <v>293</v>
      </c>
      <c r="D58" t="s">
        <v>65</v>
      </c>
      <c r="E58" s="26" t="s">
        <v>66</v>
      </c>
      <c r="F58" t="s">
        <v>580</v>
      </c>
      <c r="G58" t="s">
        <v>4</v>
      </c>
      <c r="H58" s="344">
        <v>0.505</v>
      </c>
      <c r="I58" s="344">
        <v>0</v>
      </c>
      <c r="J58" s="344">
        <v>0.4</v>
      </c>
      <c r="K58" s="344">
        <v>0.105</v>
      </c>
      <c r="L58" s="344">
        <v>0</v>
      </c>
      <c r="M58" s="344">
        <v>0</v>
      </c>
      <c r="N58" s="344">
        <v>0</v>
      </c>
      <c r="O58" s="344">
        <v>0</v>
      </c>
      <c r="P58" s="338" t="s">
        <v>2173</v>
      </c>
      <c r="Q58" t="s">
        <v>501</v>
      </c>
    </row>
    <row r="59" spans="1:17" x14ac:dyDescent="0.25">
      <c r="A59" s="149" t="s">
        <v>796</v>
      </c>
      <c r="B59" s="149">
        <v>331930</v>
      </c>
      <c r="C59" s="149">
        <v>383</v>
      </c>
      <c r="D59" t="s">
        <v>397</v>
      </c>
      <c r="E59" s="26" t="s">
        <v>398</v>
      </c>
      <c r="F59" t="s">
        <v>797</v>
      </c>
      <c r="G59" t="s">
        <v>5</v>
      </c>
      <c r="H59" s="344">
        <v>0.50800000000000001</v>
      </c>
      <c r="I59" s="344">
        <v>0</v>
      </c>
      <c r="J59" s="344">
        <v>0.50800000000000001</v>
      </c>
      <c r="K59" s="344">
        <v>0</v>
      </c>
      <c r="L59" s="344">
        <v>0</v>
      </c>
      <c r="M59" s="344">
        <v>0</v>
      </c>
      <c r="N59" s="344">
        <v>0</v>
      </c>
      <c r="O59" s="344">
        <v>0</v>
      </c>
      <c r="P59" s="338" t="s">
        <v>2171</v>
      </c>
      <c r="Q59" t="s">
        <v>501</v>
      </c>
    </row>
    <row r="60" spans="1:17" x14ac:dyDescent="0.25">
      <c r="A60" s="149" t="s">
        <v>974</v>
      </c>
      <c r="B60" s="149">
        <v>332530</v>
      </c>
      <c r="C60" s="149">
        <v>364</v>
      </c>
      <c r="D60" t="s">
        <v>332</v>
      </c>
      <c r="E60" s="26" t="s">
        <v>333</v>
      </c>
      <c r="F60" t="s">
        <v>975</v>
      </c>
      <c r="G60" t="s">
        <v>14</v>
      </c>
      <c r="H60" s="344">
        <v>0.52700000000000002</v>
      </c>
      <c r="I60" s="344">
        <v>0</v>
      </c>
      <c r="J60" s="344">
        <v>0.52700000000000002</v>
      </c>
      <c r="K60" s="344">
        <v>0</v>
      </c>
      <c r="L60" s="344">
        <v>0</v>
      </c>
      <c r="M60" s="344">
        <v>0</v>
      </c>
      <c r="N60" s="344">
        <v>0</v>
      </c>
      <c r="O60" s="344">
        <v>0</v>
      </c>
      <c r="P60" s="338" t="s">
        <v>2171</v>
      </c>
      <c r="Q60" t="s">
        <v>501</v>
      </c>
    </row>
    <row r="61" spans="1:17" x14ac:dyDescent="0.25">
      <c r="A61" s="149" t="s">
        <v>745</v>
      </c>
      <c r="B61" s="149">
        <v>331750</v>
      </c>
      <c r="C61" s="149">
        <v>291</v>
      </c>
      <c r="D61" t="s">
        <v>161</v>
      </c>
      <c r="E61" s="26" t="s">
        <v>162</v>
      </c>
      <c r="F61" t="s">
        <v>746</v>
      </c>
      <c r="G61" t="s">
        <v>4</v>
      </c>
      <c r="H61" s="344">
        <v>0.54100000000000004</v>
      </c>
      <c r="I61" s="344">
        <v>0</v>
      </c>
      <c r="J61" s="344">
        <v>0.25700000000000001</v>
      </c>
      <c r="K61" s="344">
        <v>0.28399999999999997</v>
      </c>
      <c r="L61" s="344">
        <v>0</v>
      </c>
      <c r="M61" s="344">
        <v>0</v>
      </c>
      <c r="N61" s="344">
        <v>0</v>
      </c>
      <c r="O61" s="344">
        <v>0</v>
      </c>
      <c r="P61" s="338" t="s">
        <v>2173</v>
      </c>
      <c r="Q61" t="s">
        <v>501</v>
      </c>
    </row>
    <row r="62" spans="1:17" x14ac:dyDescent="0.25">
      <c r="A62" s="149" t="s">
        <v>856</v>
      </c>
      <c r="B62" s="149">
        <v>332660</v>
      </c>
      <c r="C62" s="149">
        <v>240</v>
      </c>
      <c r="D62" t="s">
        <v>238</v>
      </c>
      <c r="E62" s="26" t="s">
        <v>240</v>
      </c>
      <c r="F62" t="s">
        <v>602</v>
      </c>
      <c r="G62" t="s">
        <v>13</v>
      </c>
      <c r="H62" s="344">
        <v>0.55000000000000004</v>
      </c>
      <c r="I62" s="344">
        <v>0</v>
      </c>
      <c r="J62" s="344">
        <v>0</v>
      </c>
      <c r="K62" s="344">
        <v>0.55000000000000004</v>
      </c>
      <c r="L62" s="344">
        <v>0</v>
      </c>
      <c r="M62" s="344">
        <v>0</v>
      </c>
      <c r="N62" s="344">
        <v>0</v>
      </c>
      <c r="O62" s="344">
        <v>0</v>
      </c>
      <c r="P62" s="338" t="s">
        <v>2173</v>
      </c>
      <c r="Q62" t="s">
        <v>2172</v>
      </c>
    </row>
    <row r="63" spans="1:17" x14ac:dyDescent="0.25">
      <c r="A63" s="149" t="s">
        <v>630</v>
      </c>
      <c r="B63" s="149">
        <v>331110</v>
      </c>
      <c r="C63" s="149">
        <v>2</v>
      </c>
      <c r="D63" t="s">
        <v>78</v>
      </c>
      <c r="E63" s="26" t="s">
        <v>85</v>
      </c>
      <c r="F63" t="s">
        <v>631</v>
      </c>
      <c r="G63" t="s">
        <v>14</v>
      </c>
      <c r="H63" s="344">
        <v>0.55400000000000005</v>
      </c>
      <c r="I63" s="344">
        <v>0</v>
      </c>
      <c r="J63" s="344">
        <v>0.53</v>
      </c>
      <c r="K63" s="344">
        <v>0</v>
      </c>
      <c r="L63" s="344">
        <v>0</v>
      </c>
      <c r="M63" s="344">
        <v>2.4E-2</v>
      </c>
      <c r="N63" s="344">
        <v>0</v>
      </c>
      <c r="O63" s="344">
        <v>0</v>
      </c>
      <c r="P63" s="338">
        <v>0</v>
      </c>
      <c r="Q63" t="s">
        <v>632</v>
      </c>
    </row>
    <row r="64" spans="1:17" x14ac:dyDescent="0.25">
      <c r="A64" s="149" t="s">
        <v>1300</v>
      </c>
      <c r="C64" s="149">
        <v>13</v>
      </c>
      <c r="D64" t="s">
        <v>218</v>
      </c>
      <c r="E64" s="26" t="s">
        <v>1301</v>
      </c>
      <c r="F64" t="s">
        <v>596</v>
      </c>
      <c r="G64" t="s">
        <v>12</v>
      </c>
      <c r="H64" s="344">
        <v>0.56300000000000006</v>
      </c>
      <c r="I64" s="344">
        <v>0</v>
      </c>
      <c r="J64" s="344">
        <v>0</v>
      </c>
      <c r="K64" s="344">
        <v>0</v>
      </c>
      <c r="L64" s="344">
        <v>0</v>
      </c>
      <c r="M64" s="344">
        <v>0.56300000000000006</v>
      </c>
      <c r="N64" s="344">
        <v>0</v>
      </c>
      <c r="O64" s="344">
        <v>0</v>
      </c>
      <c r="P64" s="338" t="s">
        <v>2173</v>
      </c>
      <c r="Q64" t="s">
        <v>535</v>
      </c>
    </row>
    <row r="65" spans="1:17" x14ac:dyDescent="0.25">
      <c r="A65" s="149" t="s">
        <v>926</v>
      </c>
      <c r="B65" s="149">
        <v>332300</v>
      </c>
      <c r="C65" s="149">
        <v>625</v>
      </c>
      <c r="D65" t="s">
        <v>405</v>
      </c>
      <c r="E65" s="26" t="s">
        <v>406</v>
      </c>
      <c r="F65" t="s">
        <v>927</v>
      </c>
      <c r="G65" t="s">
        <v>9</v>
      </c>
      <c r="H65" s="344">
        <v>0.56700000000000006</v>
      </c>
      <c r="I65" s="344">
        <v>0</v>
      </c>
      <c r="J65" s="344">
        <v>0.56700000000000006</v>
      </c>
      <c r="K65" s="344">
        <v>0</v>
      </c>
      <c r="L65" s="344">
        <v>0</v>
      </c>
      <c r="M65" s="344">
        <v>0</v>
      </c>
      <c r="N65" s="344">
        <v>0</v>
      </c>
      <c r="O65" s="344">
        <v>0</v>
      </c>
      <c r="P65" s="338" t="s">
        <v>2171</v>
      </c>
      <c r="Q65" t="s">
        <v>501</v>
      </c>
    </row>
    <row r="66" spans="1:17" x14ac:dyDescent="0.25">
      <c r="A66" s="149" t="s">
        <v>627</v>
      </c>
      <c r="B66" s="149">
        <v>331060</v>
      </c>
      <c r="C66" s="149">
        <v>2</v>
      </c>
      <c r="D66" t="s">
        <v>78</v>
      </c>
      <c r="E66" s="26" t="s">
        <v>80</v>
      </c>
      <c r="F66" t="s">
        <v>628</v>
      </c>
      <c r="G66" t="s">
        <v>14</v>
      </c>
      <c r="H66" s="344">
        <v>0.6</v>
      </c>
      <c r="I66" s="344">
        <v>0</v>
      </c>
      <c r="J66" s="344">
        <v>0.6</v>
      </c>
      <c r="K66" s="344">
        <v>0</v>
      </c>
      <c r="L66" s="344">
        <v>0</v>
      </c>
      <c r="M66" s="344">
        <v>0</v>
      </c>
      <c r="N66" s="344">
        <v>0</v>
      </c>
      <c r="O66" s="344">
        <v>0</v>
      </c>
      <c r="P66" s="338" t="s">
        <v>2171</v>
      </c>
      <c r="Q66" t="s">
        <v>629</v>
      </c>
    </row>
    <row r="67" spans="1:17" x14ac:dyDescent="0.25">
      <c r="A67" s="149" t="s">
        <v>902</v>
      </c>
      <c r="B67" s="149">
        <v>332210</v>
      </c>
      <c r="C67" s="149">
        <v>321</v>
      </c>
      <c r="D67" t="s">
        <v>270</v>
      </c>
      <c r="E67" s="26" t="s">
        <v>271</v>
      </c>
      <c r="F67" t="s">
        <v>903</v>
      </c>
      <c r="G67" t="s">
        <v>6</v>
      </c>
      <c r="H67" s="344">
        <v>0.6</v>
      </c>
      <c r="I67" s="344">
        <v>0</v>
      </c>
      <c r="J67" s="344">
        <v>0.6</v>
      </c>
      <c r="K67" s="344">
        <v>0</v>
      </c>
      <c r="L67" s="344">
        <v>0</v>
      </c>
      <c r="M67" s="344">
        <v>0</v>
      </c>
      <c r="N67" s="344">
        <v>0</v>
      </c>
      <c r="O67" s="344">
        <v>0</v>
      </c>
      <c r="P67" s="338" t="s">
        <v>2171</v>
      </c>
      <c r="Q67" t="s">
        <v>501</v>
      </c>
    </row>
    <row r="68" spans="1:17" x14ac:dyDescent="0.25">
      <c r="A68" s="149" t="s">
        <v>635</v>
      </c>
      <c r="B68" s="149">
        <v>331230</v>
      </c>
      <c r="C68" s="149">
        <v>2</v>
      </c>
      <c r="D68" t="s">
        <v>78</v>
      </c>
      <c r="E68" s="26" t="s">
        <v>100</v>
      </c>
      <c r="F68" t="s">
        <v>636</v>
      </c>
      <c r="G68" t="s">
        <v>13</v>
      </c>
      <c r="H68" s="344">
        <v>0.61199999999999999</v>
      </c>
      <c r="I68" s="344">
        <v>0</v>
      </c>
      <c r="J68" s="344">
        <v>0.61199999999999999</v>
      </c>
      <c r="K68" s="344">
        <v>0</v>
      </c>
      <c r="L68" s="344">
        <v>0</v>
      </c>
      <c r="M68" s="344">
        <v>0</v>
      </c>
      <c r="N68" s="344">
        <v>0</v>
      </c>
      <c r="O68" s="344">
        <v>0</v>
      </c>
      <c r="P68" s="338" t="s">
        <v>2171</v>
      </c>
    </row>
    <row r="69" spans="1:17" x14ac:dyDescent="0.25">
      <c r="A69" s="149" t="s">
        <v>769</v>
      </c>
      <c r="B69" s="149">
        <v>331860</v>
      </c>
      <c r="C69" s="149">
        <v>297</v>
      </c>
      <c r="D69" t="s">
        <v>179</v>
      </c>
      <c r="E69" s="26" t="s">
        <v>1296</v>
      </c>
      <c r="F69" t="s">
        <v>770</v>
      </c>
      <c r="G69" t="s">
        <v>6</v>
      </c>
      <c r="H69" s="344">
        <v>0.63500000000000001</v>
      </c>
      <c r="I69" s="344">
        <v>0</v>
      </c>
      <c r="J69" s="344">
        <v>0.57500000000000007</v>
      </c>
      <c r="K69" s="344">
        <v>0.06</v>
      </c>
      <c r="L69" s="344">
        <v>0</v>
      </c>
      <c r="M69" s="344">
        <v>0</v>
      </c>
      <c r="N69" s="344">
        <v>0</v>
      </c>
      <c r="O69" s="344">
        <v>0</v>
      </c>
      <c r="P69" s="338" t="s">
        <v>2173</v>
      </c>
      <c r="Q69" t="s">
        <v>501</v>
      </c>
    </row>
    <row r="70" spans="1:17" x14ac:dyDescent="0.25">
      <c r="A70" s="149" t="s">
        <v>711</v>
      </c>
      <c r="B70" s="149">
        <v>331350</v>
      </c>
      <c r="C70" s="149">
        <v>169</v>
      </c>
      <c r="D70" t="s">
        <v>101</v>
      </c>
      <c r="E70" s="26" t="s">
        <v>114</v>
      </c>
      <c r="F70" t="s">
        <v>712</v>
      </c>
      <c r="G70" t="s">
        <v>14</v>
      </c>
      <c r="H70" s="344">
        <v>0.64</v>
      </c>
      <c r="I70" s="344">
        <v>0</v>
      </c>
      <c r="J70" s="344">
        <v>0.64</v>
      </c>
      <c r="K70" s="344">
        <v>0</v>
      </c>
      <c r="L70" s="344">
        <v>0</v>
      </c>
      <c r="M70" s="344">
        <v>0</v>
      </c>
      <c r="N70" s="344">
        <v>0</v>
      </c>
      <c r="O70" s="344">
        <v>0</v>
      </c>
      <c r="P70" s="338" t="s">
        <v>2171</v>
      </c>
      <c r="Q70" t="s">
        <v>501</v>
      </c>
    </row>
    <row r="71" spans="1:17" x14ac:dyDescent="0.25">
      <c r="A71" s="149" t="s">
        <v>707</v>
      </c>
      <c r="B71" s="149">
        <v>331330</v>
      </c>
      <c r="C71" s="149">
        <v>169</v>
      </c>
      <c r="D71" t="s">
        <v>101</v>
      </c>
      <c r="E71" s="26" t="s">
        <v>112</v>
      </c>
      <c r="F71" t="s">
        <v>708</v>
      </c>
      <c r="G71" t="s">
        <v>9</v>
      </c>
      <c r="H71" s="344">
        <v>0.64200000000000002</v>
      </c>
      <c r="I71" s="344">
        <v>0</v>
      </c>
      <c r="J71" s="344">
        <v>0.64200000000000002</v>
      </c>
      <c r="K71" s="344">
        <v>0</v>
      </c>
      <c r="L71" s="344">
        <v>0</v>
      </c>
      <c r="M71" s="344">
        <v>0</v>
      </c>
      <c r="N71" s="344">
        <v>0</v>
      </c>
      <c r="O71" s="344">
        <v>0</v>
      </c>
      <c r="P71" s="338" t="s">
        <v>2171</v>
      </c>
      <c r="Q71" t="s">
        <v>501</v>
      </c>
    </row>
    <row r="72" spans="1:17" x14ac:dyDescent="0.25">
      <c r="A72" s="149" t="s">
        <v>765</v>
      </c>
      <c r="B72" s="149">
        <v>331870</v>
      </c>
      <c r="C72" s="149">
        <v>658</v>
      </c>
      <c r="D72" t="s">
        <v>181</v>
      </c>
      <c r="E72" s="26" t="s">
        <v>182</v>
      </c>
      <c r="F72" t="s">
        <v>766</v>
      </c>
      <c r="G72" t="s">
        <v>6</v>
      </c>
      <c r="H72" s="344">
        <v>0.66</v>
      </c>
      <c r="I72" s="344">
        <v>0</v>
      </c>
      <c r="J72" s="344">
        <v>0.49299999999999999</v>
      </c>
      <c r="K72" s="344">
        <v>0.16700000000000001</v>
      </c>
      <c r="L72" s="344">
        <v>0</v>
      </c>
      <c r="M72" s="344">
        <v>0</v>
      </c>
      <c r="N72" s="344">
        <v>0</v>
      </c>
      <c r="O72" s="344">
        <v>0</v>
      </c>
      <c r="P72" s="338" t="s">
        <v>2173</v>
      </c>
      <c r="Q72" t="s">
        <v>501</v>
      </c>
    </row>
    <row r="73" spans="1:17" x14ac:dyDescent="0.25">
      <c r="A73" s="149" t="s">
        <v>829</v>
      </c>
      <c r="B73" s="149">
        <v>332000</v>
      </c>
      <c r="C73" s="149">
        <v>373</v>
      </c>
      <c r="D73" t="s">
        <v>222</v>
      </c>
      <c r="E73" s="26" t="s">
        <v>223</v>
      </c>
      <c r="F73" t="s">
        <v>830</v>
      </c>
      <c r="G73" t="s">
        <v>5</v>
      </c>
      <c r="H73" s="344">
        <v>0.69</v>
      </c>
      <c r="I73" s="344">
        <v>0</v>
      </c>
      <c r="J73" s="344">
        <v>0.69</v>
      </c>
      <c r="K73" s="344">
        <v>0</v>
      </c>
      <c r="L73" s="344">
        <v>0</v>
      </c>
      <c r="M73" s="344">
        <v>0</v>
      </c>
      <c r="N73" s="344">
        <v>0</v>
      </c>
      <c r="O73" s="344">
        <v>0</v>
      </c>
      <c r="P73" s="338" t="s">
        <v>2171</v>
      </c>
      <c r="Q73" t="s">
        <v>501</v>
      </c>
    </row>
    <row r="74" spans="1:17" x14ac:dyDescent="0.25">
      <c r="A74" s="149" t="s">
        <v>1321</v>
      </c>
      <c r="B74" s="149">
        <v>331080</v>
      </c>
      <c r="C74" s="149">
        <v>2</v>
      </c>
      <c r="D74" t="s">
        <v>78</v>
      </c>
      <c r="E74" s="26" t="s">
        <v>84</v>
      </c>
      <c r="F74" t="s">
        <v>598</v>
      </c>
      <c r="G74" t="s">
        <v>13</v>
      </c>
      <c r="H74" s="344">
        <v>0.7</v>
      </c>
      <c r="I74" s="344">
        <v>0</v>
      </c>
      <c r="J74" s="344">
        <v>0.7</v>
      </c>
      <c r="K74" s="344">
        <v>0</v>
      </c>
      <c r="L74" s="344">
        <v>0</v>
      </c>
      <c r="M74" s="344">
        <v>0</v>
      </c>
      <c r="N74" s="344">
        <v>0</v>
      </c>
      <c r="O74" s="344">
        <v>0</v>
      </c>
      <c r="P74" s="338" t="s">
        <v>2171</v>
      </c>
      <c r="Q74" t="s">
        <v>1374</v>
      </c>
    </row>
    <row r="75" spans="1:17" x14ac:dyDescent="0.25">
      <c r="A75" s="149" t="s">
        <v>1329</v>
      </c>
      <c r="B75" s="149">
        <v>331670</v>
      </c>
      <c r="C75" s="149">
        <v>169</v>
      </c>
      <c r="D75" t="s">
        <v>101</v>
      </c>
      <c r="E75" s="26" t="s">
        <v>138</v>
      </c>
      <c r="F75" t="s">
        <v>694</v>
      </c>
      <c r="G75" t="s">
        <v>5</v>
      </c>
      <c r="H75" s="344">
        <v>0.7</v>
      </c>
      <c r="I75" s="344">
        <v>0</v>
      </c>
      <c r="J75" s="344">
        <v>0.7</v>
      </c>
      <c r="K75" s="344">
        <v>0</v>
      </c>
      <c r="L75" s="344">
        <v>0</v>
      </c>
      <c r="M75" s="344">
        <v>0</v>
      </c>
      <c r="N75" s="344">
        <v>0</v>
      </c>
      <c r="O75" s="344">
        <v>0</v>
      </c>
      <c r="P75" s="338" t="s">
        <v>2170</v>
      </c>
      <c r="Q75" t="s">
        <v>1382</v>
      </c>
    </row>
    <row r="76" spans="1:17" x14ac:dyDescent="0.25">
      <c r="A76" s="149" t="s">
        <v>932</v>
      </c>
      <c r="B76" s="149">
        <v>332110</v>
      </c>
      <c r="C76" s="149">
        <v>661</v>
      </c>
      <c r="D76" t="s">
        <v>295</v>
      </c>
      <c r="E76" s="26" t="s">
        <v>296</v>
      </c>
      <c r="F76" t="s">
        <v>933</v>
      </c>
      <c r="G76" t="s">
        <v>6</v>
      </c>
      <c r="H76" s="344">
        <v>0.70200000000000007</v>
      </c>
      <c r="I76" s="344">
        <v>0</v>
      </c>
      <c r="J76" s="344">
        <v>0.70200000000000007</v>
      </c>
      <c r="K76" s="344">
        <v>0</v>
      </c>
      <c r="L76" s="344">
        <v>0</v>
      </c>
      <c r="M76" s="344">
        <v>0</v>
      </c>
      <c r="N76" s="344">
        <v>0</v>
      </c>
      <c r="O76" s="344">
        <v>0</v>
      </c>
      <c r="P76" s="338" t="s">
        <v>2171</v>
      </c>
      <c r="Q76" t="s">
        <v>501</v>
      </c>
    </row>
    <row r="77" spans="1:17" x14ac:dyDescent="0.25">
      <c r="A77" s="149" t="s">
        <v>968</v>
      </c>
      <c r="B77" s="149">
        <v>332500</v>
      </c>
      <c r="C77" s="149">
        <v>399</v>
      </c>
      <c r="D77" t="s">
        <v>326</v>
      </c>
      <c r="E77" s="26" t="s">
        <v>327</v>
      </c>
      <c r="F77" t="s">
        <v>969</v>
      </c>
      <c r="G77" t="s">
        <v>6</v>
      </c>
      <c r="H77" s="344">
        <v>0.70200000000000007</v>
      </c>
      <c r="I77" s="344">
        <v>0</v>
      </c>
      <c r="J77" s="344">
        <v>0.70200000000000007</v>
      </c>
      <c r="K77" s="344">
        <v>0</v>
      </c>
      <c r="L77" s="344">
        <v>0</v>
      </c>
      <c r="M77" s="344">
        <v>0</v>
      </c>
      <c r="N77" s="344">
        <v>0</v>
      </c>
      <c r="O77" s="344">
        <v>0</v>
      </c>
      <c r="P77" s="338" t="s">
        <v>2171</v>
      </c>
      <c r="Q77" t="s">
        <v>501</v>
      </c>
    </row>
    <row r="78" spans="1:17" x14ac:dyDescent="0.25">
      <c r="A78" s="149" t="s">
        <v>719</v>
      </c>
      <c r="B78" s="149">
        <v>331460</v>
      </c>
      <c r="C78" s="149">
        <v>169</v>
      </c>
      <c r="D78" s="26" t="s">
        <v>101</v>
      </c>
      <c r="E78" s="26" t="s">
        <v>125</v>
      </c>
      <c r="F78" t="s">
        <v>720</v>
      </c>
      <c r="G78" t="s">
        <v>14</v>
      </c>
      <c r="H78" s="344">
        <v>0.70799999999999996</v>
      </c>
      <c r="I78" s="344">
        <v>0</v>
      </c>
      <c r="J78" s="344">
        <v>0.70799999999999996</v>
      </c>
      <c r="K78" s="344">
        <v>0</v>
      </c>
      <c r="L78" s="344">
        <v>0</v>
      </c>
      <c r="M78" s="344">
        <v>0</v>
      </c>
      <c r="N78" s="344">
        <v>0</v>
      </c>
      <c r="O78" s="344">
        <v>0</v>
      </c>
      <c r="P78" s="338" t="s">
        <v>2171</v>
      </c>
      <c r="Q78" t="s">
        <v>501</v>
      </c>
    </row>
    <row r="79" spans="1:17" x14ac:dyDescent="0.25">
      <c r="A79" s="149" t="s">
        <v>843</v>
      </c>
      <c r="B79" s="149">
        <v>332030</v>
      </c>
      <c r="C79" s="149">
        <v>332</v>
      </c>
      <c r="D79" t="s">
        <v>232</v>
      </c>
      <c r="E79" s="26" t="s">
        <v>233</v>
      </c>
      <c r="F79" t="s">
        <v>844</v>
      </c>
      <c r="G79" t="s">
        <v>14</v>
      </c>
      <c r="H79" s="344">
        <v>0.748</v>
      </c>
      <c r="I79" s="344">
        <v>0</v>
      </c>
      <c r="J79" s="344">
        <v>0.37799999999999995</v>
      </c>
      <c r="K79" s="344">
        <v>0</v>
      </c>
      <c r="L79" s="344">
        <v>0</v>
      </c>
      <c r="M79" s="344">
        <v>0.12</v>
      </c>
      <c r="N79" s="344">
        <v>0.25</v>
      </c>
      <c r="O79" s="344">
        <v>0</v>
      </c>
      <c r="P79" s="338" t="s">
        <v>2179</v>
      </c>
      <c r="Q79" t="s">
        <v>501</v>
      </c>
    </row>
    <row r="80" spans="1:17" x14ac:dyDescent="0.25">
      <c r="A80" s="149" t="s">
        <v>886</v>
      </c>
      <c r="B80" s="149">
        <v>332100</v>
      </c>
      <c r="C80" s="149">
        <v>660</v>
      </c>
      <c r="D80" t="s">
        <v>256</v>
      </c>
      <c r="E80" s="26" t="s">
        <v>257</v>
      </c>
      <c r="F80" t="s">
        <v>887</v>
      </c>
      <c r="G80" t="s">
        <v>6</v>
      </c>
      <c r="H80" s="344">
        <v>0.77200000000000002</v>
      </c>
      <c r="I80" s="344">
        <v>0</v>
      </c>
      <c r="J80" s="344">
        <v>0.58200000000000007</v>
      </c>
      <c r="K80" s="344">
        <v>0</v>
      </c>
      <c r="L80" s="344">
        <v>0.19</v>
      </c>
      <c r="M80" s="344">
        <v>0</v>
      </c>
      <c r="N80" s="344">
        <v>0</v>
      </c>
      <c r="O80" s="344">
        <v>0</v>
      </c>
      <c r="P80" s="338" t="s">
        <v>2171</v>
      </c>
      <c r="Q80" t="s">
        <v>501</v>
      </c>
    </row>
    <row r="81" spans="1:17" x14ac:dyDescent="0.25">
      <c r="A81" s="149" t="s">
        <v>715</v>
      </c>
      <c r="B81" s="149">
        <v>331380</v>
      </c>
      <c r="C81" s="149">
        <v>169</v>
      </c>
      <c r="D81" s="26" t="s">
        <v>101</v>
      </c>
      <c r="E81" s="26" t="s">
        <v>117</v>
      </c>
      <c r="F81" t="s">
        <v>716</v>
      </c>
      <c r="G81" t="s">
        <v>14</v>
      </c>
      <c r="H81" s="344">
        <v>0.78260000000000007</v>
      </c>
      <c r="I81" s="344">
        <v>0</v>
      </c>
      <c r="J81" s="344">
        <v>0.77300000000000002</v>
      </c>
      <c r="K81" s="344">
        <v>0</v>
      </c>
      <c r="L81" s="344">
        <v>0</v>
      </c>
      <c r="M81" s="344">
        <v>9.5999999999999992E-3</v>
      </c>
      <c r="N81" s="344">
        <v>0</v>
      </c>
      <c r="O81" s="344">
        <v>0</v>
      </c>
      <c r="P81" s="338" t="s">
        <v>2171</v>
      </c>
      <c r="Q81" t="s">
        <v>501</v>
      </c>
    </row>
    <row r="82" spans="1:17" x14ac:dyDescent="0.25">
      <c r="A82" s="149" t="s">
        <v>857</v>
      </c>
      <c r="B82" s="149">
        <v>332060</v>
      </c>
      <c r="C82" s="149">
        <v>369</v>
      </c>
      <c r="D82" t="s">
        <v>243</v>
      </c>
      <c r="E82" s="26" t="s">
        <v>244</v>
      </c>
      <c r="F82" t="s">
        <v>858</v>
      </c>
      <c r="G82" t="s">
        <v>11</v>
      </c>
      <c r="H82" s="344">
        <v>0.7955000000000001</v>
      </c>
      <c r="I82" s="344">
        <v>0</v>
      </c>
      <c r="J82" s="344">
        <v>0.37</v>
      </c>
      <c r="K82" s="344">
        <v>0</v>
      </c>
      <c r="L82" s="344">
        <v>0.1</v>
      </c>
      <c r="M82" s="344">
        <v>4.8500000000000001E-2</v>
      </c>
      <c r="N82" s="344">
        <v>0.27700000000000002</v>
      </c>
      <c r="O82" s="344">
        <v>0</v>
      </c>
      <c r="P82" s="338" t="s">
        <v>2180</v>
      </c>
      <c r="Q82" t="s">
        <v>501</v>
      </c>
    </row>
    <row r="83" spans="1:17" x14ac:dyDescent="0.25">
      <c r="A83" s="149" t="s">
        <v>713</v>
      </c>
      <c r="B83" s="149">
        <v>331370</v>
      </c>
      <c r="C83" s="149">
        <v>169</v>
      </c>
      <c r="D83" t="s">
        <v>101</v>
      </c>
      <c r="E83" s="26" t="s">
        <v>116</v>
      </c>
      <c r="F83" t="s">
        <v>714</v>
      </c>
      <c r="G83" t="s">
        <v>14</v>
      </c>
      <c r="H83" s="344">
        <v>0.79600000000000004</v>
      </c>
      <c r="I83" s="344">
        <v>0</v>
      </c>
      <c r="J83" s="344">
        <v>0.79600000000000004</v>
      </c>
      <c r="K83" s="344">
        <v>0</v>
      </c>
      <c r="L83" s="344">
        <v>0</v>
      </c>
      <c r="M83" s="344">
        <v>0</v>
      </c>
      <c r="N83" s="344">
        <v>0</v>
      </c>
      <c r="O83" s="344">
        <v>0</v>
      </c>
      <c r="P83" s="338" t="s">
        <v>2171</v>
      </c>
      <c r="Q83" t="s">
        <v>501</v>
      </c>
    </row>
    <row r="84" spans="1:17" x14ac:dyDescent="0.25">
      <c r="A84" s="149" t="s">
        <v>637</v>
      </c>
      <c r="B84" s="149">
        <v>331240</v>
      </c>
      <c r="C84" s="149">
        <v>169</v>
      </c>
      <c r="D84" t="s">
        <v>101</v>
      </c>
      <c r="E84" s="26" t="s">
        <v>102</v>
      </c>
      <c r="F84" t="s">
        <v>1327</v>
      </c>
      <c r="G84" t="s">
        <v>9</v>
      </c>
      <c r="H84" s="344">
        <v>0.8</v>
      </c>
      <c r="I84" s="344">
        <v>0</v>
      </c>
      <c r="J84" s="344">
        <v>0.8</v>
      </c>
      <c r="K84" s="344">
        <v>0</v>
      </c>
      <c r="L84" s="344">
        <v>0</v>
      </c>
      <c r="M84" s="344">
        <v>0</v>
      </c>
      <c r="N84" s="344">
        <v>0</v>
      </c>
      <c r="O84" s="344">
        <v>0</v>
      </c>
      <c r="P84" s="338" t="s">
        <v>2170</v>
      </c>
      <c r="Q84" t="s">
        <v>501</v>
      </c>
    </row>
    <row r="85" spans="1:17" x14ac:dyDescent="0.25">
      <c r="A85" s="149" t="s">
        <v>992</v>
      </c>
      <c r="B85" s="149">
        <v>332590</v>
      </c>
      <c r="C85" s="149">
        <v>447</v>
      </c>
      <c r="D85" t="s">
        <v>349</v>
      </c>
      <c r="E85" s="26" t="s">
        <v>350</v>
      </c>
      <c r="F85" t="s">
        <v>993</v>
      </c>
      <c r="G85" t="s">
        <v>6</v>
      </c>
      <c r="H85" s="344">
        <v>0.81499999999999995</v>
      </c>
      <c r="I85" s="344">
        <v>0</v>
      </c>
      <c r="J85" s="344">
        <v>0.81499999999999995</v>
      </c>
      <c r="K85" s="344">
        <v>0</v>
      </c>
      <c r="L85" s="344">
        <v>0</v>
      </c>
      <c r="M85" s="344">
        <v>0</v>
      </c>
      <c r="N85" s="344">
        <v>0</v>
      </c>
      <c r="O85" s="344">
        <v>0</v>
      </c>
      <c r="P85" s="338" t="s">
        <v>2171</v>
      </c>
      <c r="Q85" t="s">
        <v>501</v>
      </c>
    </row>
    <row r="86" spans="1:17" x14ac:dyDescent="0.25">
      <c r="A86" s="149" t="s">
        <v>717</v>
      </c>
      <c r="B86" s="149">
        <v>331450</v>
      </c>
      <c r="C86" s="149">
        <v>169</v>
      </c>
      <c r="D86" t="s">
        <v>101</v>
      </c>
      <c r="E86" s="26" t="s">
        <v>124</v>
      </c>
      <c r="F86" t="s">
        <v>718</v>
      </c>
      <c r="G86" t="s">
        <v>9</v>
      </c>
      <c r="H86" s="344">
        <v>0.90300000000000002</v>
      </c>
      <c r="I86" s="344">
        <v>0</v>
      </c>
      <c r="J86" s="344">
        <v>0.70300000000000007</v>
      </c>
      <c r="K86" s="344">
        <v>0</v>
      </c>
      <c r="L86" s="344">
        <v>0.2</v>
      </c>
      <c r="M86" s="344">
        <v>0</v>
      </c>
      <c r="N86" s="344">
        <v>0</v>
      </c>
      <c r="O86" s="344">
        <v>0</v>
      </c>
      <c r="P86" s="338" t="s">
        <v>2171</v>
      </c>
      <c r="Q86" t="s">
        <v>501</v>
      </c>
    </row>
    <row r="87" spans="1:17" x14ac:dyDescent="0.25">
      <c r="A87" s="149" t="s">
        <v>725</v>
      </c>
      <c r="B87" s="149">
        <v>331580</v>
      </c>
      <c r="C87" s="149">
        <v>169</v>
      </c>
      <c r="D87" t="s">
        <v>101</v>
      </c>
      <c r="E87" s="26" t="s">
        <v>136</v>
      </c>
      <c r="F87" t="s">
        <v>726</v>
      </c>
      <c r="G87" t="s">
        <v>9</v>
      </c>
      <c r="H87" s="344">
        <v>0.90400000000000003</v>
      </c>
      <c r="I87" s="344">
        <v>0</v>
      </c>
      <c r="J87" s="344">
        <v>0.90400000000000003</v>
      </c>
      <c r="K87" s="344">
        <v>0</v>
      </c>
      <c r="L87" s="344">
        <v>0</v>
      </c>
      <c r="M87" s="344">
        <v>0</v>
      </c>
      <c r="N87" s="344">
        <v>0</v>
      </c>
      <c r="O87" s="344">
        <v>0</v>
      </c>
      <c r="P87" s="338" t="s">
        <v>2171</v>
      </c>
      <c r="Q87" t="s">
        <v>501</v>
      </c>
    </row>
    <row r="88" spans="1:17" x14ac:dyDescent="0.25">
      <c r="A88" s="149" t="s">
        <v>577</v>
      </c>
      <c r="B88" s="149">
        <v>331030</v>
      </c>
      <c r="C88" s="149">
        <v>635</v>
      </c>
      <c r="D88" t="s">
        <v>63</v>
      </c>
      <c r="E88" s="26" t="s">
        <v>64</v>
      </c>
      <c r="F88" t="s">
        <v>578</v>
      </c>
      <c r="G88" t="s">
        <v>9</v>
      </c>
      <c r="H88" s="344">
        <v>0.92</v>
      </c>
      <c r="I88" s="344">
        <v>0</v>
      </c>
      <c r="J88" s="344">
        <v>0.92</v>
      </c>
      <c r="K88" s="344">
        <v>0</v>
      </c>
      <c r="L88" s="344">
        <v>0</v>
      </c>
      <c r="M88" s="344">
        <v>0</v>
      </c>
      <c r="N88" s="344">
        <v>0</v>
      </c>
      <c r="O88" s="344">
        <v>0</v>
      </c>
      <c r="P88" s="338" t="s">
        <v>2171</v>
      </c>
      <c r="Q88" t="s">
        <v>501</v>
      </c>
    </row>
    <row r="89" spans="1:17" x14ac:dyDescent="0.25">
      <c r="A89" s="149" t="s">
        <v>976</v>
      </c>
      <c r="B89" s="149">
        <v>332550</v>
      </c>
      <c r="C89" s="149">
        <v>410</v>
      </c>
      <c r="D89" t="s">
        <v>334</v>
      </c>
      <c r="E89" s="26" t="s">
        <v>335</v>
      </c>
      <c r="F89" t="s">
        <v>977</v>
      </c>
      <c r="G89" t="s">
        <v>4</v>
      </c>
      <c r="H89" s="344">
        <v>0.92499999999999993</v>
      </c>
      <c r="I89" s="344">
        <v>0</v>
      </c>
      <c r="J89" s="344">
        <v>0.83</v>
      </c>
      <c r="K89" s="344">
        <v>0</v>
      </c>
      <c r="L89" s="344">
        <v>9.5000000000000001E-2</v>
      </c>
      <c r="M89" s="344">
        <v>0</v>
      </c>
      <c r="N89" s="344">
        <v>0</v>
      </c>
      <c r="O89" s="344">
        <v>0</v>
      </c>
      <c r="P89" s="338" t="s">
        <v>2171</v>
      </c>
      <c r="Q89" t="s">
        <v>501</v>
      </c>
    </row>
    <row r="90" spans="1:17" x14ac:dyDescent="0.25">
      <c r="A90" s="149" t="s">
        <v>1323</v>
      </c>
      <c r="C90" s="149">
        <v>2</v>
      </c>
      <c r="D90" t="s">
        <v>78</v>
      </c>
      <c r="E90" s="26" t="s">
        <v>1324</v>
      </c>
      <c r="F90" t="s">
        <v>602</v>
      </c>
      <c r="G90" t="s">
        <v>13</v>
      </c>
      <c r="H90" s="344">
        <v>0.94299999999999995</v>
      </c>
      <c r="I90" s="344">
        <v>0</v>
      </c>
      <c r="J90" s="344">
        <v>0</v>
      </c>
      <c r="K90" s="344">
        <v>0.94299999999999995</v>
      </c>
      <c r="L90" s="344">
        <v>0</v>
      </c>
      <c r="M90" s="344">
        <v>0</v>
      </c>
      <c r="N90" s="344">
        <v>0</v>
      </c>
      <c r="O90" s="344">
        <v>0</v>
      </c>
      <c r="P90" s="338" t="s">
        <v>2173</v>
      </c>
      <c r="Q90" t="s">
        <v>2172</v>
      </c>
    </row>
    <row r="91" spans="1:17" x14ac:dyDescent="0.25">
      <c r="A91" s="149" t="s">
        <v>729</v>
      </c>
      <c r="B91" s="149">
        <v>331630</v>
      </c>
      <c r="C91" s="149">
        <v>169</v>
      </c>
      <c r="D91" t="s">
        <v>101</v>
      </c>
      <c r="E91" s="26" t="s">
        <v>143</v>
      </c>
      <c r="F91" t="s">
        <v>730</v>
      </c>
      <c r="G91" t="s">
        <v>5</v>
      </c>
      <c r="H91" s="344">
        <v>0.9850000000000001</v>
      </c>
      <c r="I91" s="344">
        <v>0</v>
      </c>
      <c r="J91" s="344">
        <v>0.78500000000000003</v>
      </c>
      <c r="K91" s="344">
        <v>0</v>
      </c>
      <c r="L91" s="344">
        <v>0.2</v>
      </c>
      <c r="M91" s="344">
        <v>0</v>
      </c>
      <c r="N91" s="344">
        <v>0</v>
      </c>
      <c r="O91" s="344">
        <v>0</v>
      </c>
      <c r="P91" s="338" t="s">
        <v>2171</v>
      </c>
      <c r="Q91" t="s">
        <v>501</v>
      </c>
    </row>
    <row r="92" spans="1:17" x14ac:dyDescent="0.25">
      <c r="A92" s="149" t="s">
        <v>620</v>
      </c>
      <c r="B92" s="149">
        <v>331210</v>
      </c>
      <c r="C92" s="149">
        <v>2</v>
      </c>
      <c r="D92" t="s">
        <v>78</v>
      </c>
      <c r="E92" s="26" t="s">
        <v>97</v>
      </c>
      <c r="F92" t="s">
        <v>598</v>
      </c>
      <c r="G92" t="s">
        <v>13</v>
      </c>
      <c r="H92" s="344">
        <v>1</v>
      </c>
      <c r="I92" s="344">
        <v>0</v>
      </c>
      <c r="J92" s="344">
        <v>1</v>
      </c>
      <c r="K92" s="344">
        <v>0</v>
      </c>
      <c r="L92" s="344">
        <v>0</v>
      </c>
      <c r="M92" s="344">
        <v>0</v>
      </c>
      <c r="N92" s="344">
        <v>0</v>
      </c>
      <c r="O92" s="344">
        <v>0</v>
      </c>
      <c r="P92" s="338" t="s">
        <v>2170</v>
      </c>
      <c r="Q92" t="s">
        <v>1374</v>
      </c>
    </row>
    <row r="93" spans="1:17" x14ac:dyDescent="0.25">
      <c r="A93" s="149" t="s">
        <v>644</v>
      </c>
      <c r="B93" s="149">
        <v>331270</v>
      </c>
      <c r="C93" s="149">
        <v>169</v>
      </c>
      <c r="D93" t="s">
        <v>101</v>
      </c>
      <c r="E93" s="26" t="s">
        <v>105</v>
      </c>
      <c r="F93" t="s">
        <v>645</v>
      </c>
      <c r="G93" t="s">
        <v>5</v>
      </c>
      <c r="H93" s="344">
        <v>1</v>
      </c>
      <c r="I93" s="344">
        <v>0</v>
      </c>
      <c r="J93" s="344">
        <v>1</v>
      </c>
      <c r="K93" s="344">
        <v>0</v>
      </c>
      <c r="L93" s="344">
        <v>0</v>
      </c>
      <c r="M93" s="344">
        <v>0</v>
      </c>
      <c r="N93" s="344">
        <v>0</v>
      </c>
      <c r="O93" s="344">
        <v>0</v>
      </c>
      <c r="P93" s="338" t="s">
        <v>2170</v>
      </c>
      <c r="Q93" t="s">
        <v>501</v>
      </c>
    </row>
    <row r="94" spans="1:17" x14ac:dyDescent="0.25">
      <c r="A94" s="149" t="s">
        <v>723</v>
      </c>
      <c r="B94" s="149">
        <v>331540</v>
      </c>
      <c r="C94" s="149">
        <v>169</v>
      </c>
      <c r="D94" t="s">
        <v>101</v>
      </c>
      <c r="E94" s="26" t="s">
        <v>133</v>
      </c>
      <c r="F94" t="s">
        <v>724</v>
      </c>
      <c r="G94" t="s">
        <v>8</v>
      </c>
      <c r="H94" s="344">
        <v>1</v>
      </c>
      <c r="I94" s="344">
        <v>0</v>
      </c>
      <c r="J94" s="344">
        <v>1</v>
      </c>
      <c r="K94" s="344">
        <v>0</v>
      </c>
      <c r="L94" s="344">
        <v>0</v>
      </c>
      <c r="M94" s="344">
        <v>0</v>
      </c>
      <c r="N94" s="344">
        <v>0</v>
      </c>
      <c r="O94" s="344">
        <v>0</v>
      </c>
      <c r="P94" s="338" t="s">
        <v>2171</v>
      </c>
      <c r="Q94" t="s">
        <v>501</v>
      </c>
    </row>
    <row r="95" spans="1:17" x14ac:dyDescent="0.25">
      <c r="A95" s="149" t="s">
        <v>807</v>
      </c>
      <c r="B95" s="149">
        <v>331940</v>
      </c>
      <c r="C95" s="149">
        <v>320</v>
      </c>
      <c r="D95" t="s">
        <v>204</v>
      </c>
      <c r="E95" s="26" t="s">
        <v>205</v>
      </c>
      <c r="F95" t="s">
        <v>808</v>
      </c>
      <c r="G95" t="s">
        <v>6</v>
      </c>
      <c r="H95" s="344">
        <v>1</v>
      </c>
      <c r="I95" s="344">
        <v>0</v>
      </c>
      <c r="J95" s="344">
        <v>1</v>
      </c>
      <c r="K95" s="344">
        <v>0</v>
      </c>
      <c r="L95" s="344">
        <v>0</v>
      </c>
      <c r="M95" s="344">
        <v>0</v>
      </c>
      <c r="N95" s="344">
        <v>0</v>
      </c>
      <c r="O95" s="344">
        <v>0</v>
      </c>
      <c r="P95" s="338" t="s">
        <v>2171</v>
      </c>
      <c r="Q95" t="s">
        <v>501</v>
      </c>
    </row>
    <row r="96" spans="1:17" x14ac:dyDescent="0.25">
      <c r="A96" s="149" t="s">
        <v>607</v>
      </c>
      <c r="C96" s="149">
        <v>2</v>
      </c>
      <c r="D96" t="s">
        <v>78</v>
      </c>
      <c r="E96" s="26" t="s">
        <v>99</v>
      </c>
      <c r="F96" t="s">
        <v>598</v>
      </c>
      <c r="G96" t="s">
        <v>13</v>
      </c>
      <c r="H96" s="344">
        <v>1</v>
      </c>
      <c r="I96" s="344">
        <v>0</v>
      </c>
      <c r="J96" s="344">
        <v>1</v>
      </c>
      <c r="K96" s="344">
        <v>0</v>
      </c>
      <c r="L96" s="344">
        <v>0</v>
      </c>
      <c r="M96" s="344">
        <v>0</v>
      </c>
      <c r="N96" s="344">
        <v>0</v>
      </c>
      <c r="O96" s="344">
        <v>0</v>
      </c>
      <c r="P96" s="338" t="s">
        <v>2170</v>
      </c>
    </row>
    <row r="97" spans="1:17" x14ac:dyDescent="0.25">
      <c r="A97" s="149" t="s">
        <v>1339</v>
      </c>
      <c r="C97" s="149">
        <v>160</v>
      </c>
      <c r="D97" t="s">
        <v>200</v>
      </c>
      <c r="E97" s="26" t="s">
        <v>1340</v>
      </c>
      <c r="F97" t="s">
        <v>792</v>
      </c>
      <c r="G97" t="s">
        <v>7</v>
      </c>
      <c r="H97" s="344">
        <v>1</v>
      </c>
      <c r="I97" s="344">
        <v>0</v>
      </c>
      <c r="J97" s="344">
        <v>0</v>
      </c>
      <c r="K97" s="344">
        <v>0</v>
      </c>
      <c r="L97" s="344">
        <v>0</v>
      </c>
      <c r="M97" s="344">
        <v>0</v>
      </c>
      <c r="N97" s="344">
        <v>1</v>
      </c>
      <c r="O97" s="344">
        <v>0</v>
      </c>
      <c r="P97" s="338" t="s">
        <v>2170</v>
      </c>
      <c r="Q97" t="s">
        <v>793</v>
      </c>
    </row>
    <row r="98" spans="1:17" x14ac:dyDescent="0.25">
      <c r="A98" s="149" t="s">
        <v>721</v>
      </c>
      <c r="B98" s="149">
        <v>331520</v>
      </c>
      <c r="C98" s="149">
        <v>169</v>
      </c>
      <c r="D98" t="s">
        <v>101</v>
      </c>
      <c r="E98" s="26" t="s">
        <v>131</v>
      </c>
      <c r="F98" t="s">
        <v>722</v>
      </c>
      <c r="G98" t="s">
        <v>14</v>
      </c>
      <c r="H98" s="344">
        <v>1.002</v>
      </c>
      <c r="I98" s="344">
        <v>0</v>
      </c>
      <c r="J98" s="344">
        <v>1.002</v>
      </c>
      <c r="K98" s="344">
        <v>0</v>
      </c>
      <c r="L98" s="344">
        <v>0</v>
      </c>
      <c r="M98" s="344">
        <v>0</v>
      </c>
      <c r="N98" s="344">
        <v>0</v>
      </c>
      <c r="O98" s="344">
        <v>0</v>
      </c>
      <c r="P98" s="338" t="s">
        <v>2171</v>
      </c>
      <c r="Q98" t="s">
        <v>501</v>
      </c>
    </row>
    <row r="99" spans="1:17" x14ac:dyDescent="0.25">
      <c r="A99" s="149" t="s">
        <v>663</v>
      </c>
      <c r="B99" s="149">
        <v>331420</v>
      </c>
      <c r="C99" s="149">
        <v>169</v>
      </c>
      <c r="D99" t="s">
        <v>101</v>
      </c>
      <c r="E99" s="26" t="s">
        <v>122</v>
      </c>
      <c r="F99" t="s">
        <v>664</v>
      </c>
      <c r="G99" t="s">
        <v>5</v>
      </c>
      <c r="H99" s="344">
        <v>1.0489999999999999</v>
      </c>
      <c r="I99" s="344">
        <v>0</v>
      </c>
      <c r="J99" s="344">
        <v>1.0489999999999999</v>
      </c>
      <c r="K99" s="344">
        <v>0</v>
      </c>
      <c r="L99" s="344">
        <v>0</v>
      </c>
      <c r="M99" s="344">
        <v>0</v>
      </c>
      <c r="N99" s="344">
        <v>0</v>
      </c>
      <c r="O99" s="344">
        <v>0</v>
      </c>
      <c r="P99" s="338" t="s">
        <v>2171</v>
      </c>
      <c r="Q99" t="s">
        <v>501</v>
      </c>
    </row>
    <row r="100" spans="1:17" x14ac:dyDescent="0.25">
      <c r="A100" s="149" t="s">
        <v>731</v>
      </c>
      <c r="B100" s="149">
        <v>331685</v>
      </c>
      <c r="C100" s="149">
        <v>169</v>
      </c>
      <c r="D100" t="s">
        <v>101</v>
      </c>
      <c r="E100" s="26" t="s">
        <v>147</v>
      </c>
      <c r="F100" t="s">
        <v>732</v>
      </c>
      <c r="G100" t="s">
        <v>5</v>
      </c>
      <c r="H100" s="344">
        <v>1.0499999999999998</v>
      </c>
      <c r="I100" s="344">
        <v>0</v>
      </c>
      <c r="J100" s="344">
        <v>1.0499999999999998</v>
      </c>
      <c r="K100" s="344">
        <v>0</v>
      </c>
      <c r="L100" s="344">
        <v>0</v>
      </c>
      <c r="M100" s="344">
        <v>0</v>
      </c>
      <c r="N100" s="344">
        <v>0</v>
      </c>
      <c r="O100" s="344">
        <v>0</v>
      </c>
      <c r="P100" s="338" t="s">
        <v>2171</v>
      </c>
    </row>
    <row r="101" spans="1:17" x14ac:dyDescent="0.25">
      <c r="A101" s="149" t="s">
        <v>618</v>
      </c>
      <c r="B101" s="149">
        <v>331195</v>
      </c>
      <c r="C101" s="149">
        <v>2</v>
      </c>
      <c r="D101" t="s">
        <v>78</v>
      </c>
      <c r="E101" s="26" t="s">
        <v>1338</v>
      </c>
      <c r="F101" t="s">
        <v>619</v>
      </c>
      <c r="G101" t="s">
        <v>7</v>
      </c>
      <c r="H101" s="344">
        <v>1.0720000000000001</v>
      </c>
      <c r="I101" s="344">
        <v>0</v>
      </c>
      <c r="J101" s="344">
        <v>1.0720000000000001</v>
      </c>
      <c r="K101" s="344">
        <v>0</v>
      </c>
      <c r="L101" s="344">
        <v>0</v>
      </c>
      <c r="M101" s="344">
        <v>0</v>
      </c>
      <c r="N101" s="344">
        <v>0</v>
      </c>
      <c r="O101" s="344">
        <v>0</v>
      </c>
      <c r="P101" s="338" t="s">
        <v>2170</v>
      </c>
      <c r="Q101" t="s">
        <v>1375</v>
      </c>
    </row>
    <row r="102" spans="1:17" x14ac:dyDescent="0.25">
      <c r="A102" s="149" t="s">
        <v>684</v>
      </c>
      <c r="B102" s="149">
        <v>331600</v>
      </c>
      <c r="C102" s="149">
        <v>169</v>
      </c>
      <c r="D102" s="26" t="s">
        <v>101</v>
      </c>
      <c r="E102" s="26" t="s">
        <v>140</v>
      </c>
      <c r="F102" t="s">
        <v>685</v>
      </c>
      <c r="G102" t="s">
        <v>9</v>
      </c>
      <c r="H102" s="344">
        <v>1.08</v>
      </c>
      <c r="I102" s="344">
        <v>0</v>
      </c>
      <c r="J102" s="344">
        <v>1.08</v>
      </c>
      <c r="K102" s="344">
        <v>0</v>
      </c>
      <c r="L102" s="344">
        <v>0</v>
      </c>
      <c r="M102" s="344">
        <v>0</v>
      </c>
      <c r="N102" s="344">
        <v>0</v>
      </c>
      <c r="O102" s="344">
        <v>0</v>
      </c>
      <c r="P102" s="338" t="s">
        <v>2171</v>
      </c>
      <c r="Q102" t="s">
        <v>501</v>
      </c>
    </row>
    <row r="103" spans="1:17" x14ac:dyDescent="0.25">
      <c r="A103" s="149" t="s">
        <v>614</v>
      </c>
      <c r="B103" s="149">
        <v>331180</v>
      </c>
      <c r="C103" s="149">
        <v>2</v>
      </c>
      <c r="D103" t="s">
        <v>78</v>
      </c>
      <c r="E103" s="26" t="s">
        <v>92</v>
      </c>
      <c r="F103" t="s">
        <v>615</v>
      </c>
      <c r="G103" t="s">
        <v>14</v>
      </c>
      <c r="H103" s="344">
        <v>1.0990000000000002</v>
      </c>
      <c r="I103" s="344">
        <v>0</v>
      </c>
      <c r="J103" s="344">
        <v>1.0990000000000002</v>
      </c>
      <c r="K103" s="344">
        <v>0</v>
      </c>
      <c r="L103" s="344">
        <v>0</v>
      </c>
      <c r="M103" s="344">
        <v>0</v>
      </c>
      <c r="N103" s="344">
        <v>0</v>
      </c>
      <c r="O103" s="344">
        <v>0</v>
      </c>
      <c r="P103" s="338" t="s">
        <v>2170</v>
      </c>
      <c r="Q103" t="s">
        <v>616</v>
      </c>
    </row>
    <row r="104" spans="1:17" x14ac:dyDescent="0.25">
      <c r="A104" s="149" t="s">
        <v>639</v>
      </c>
      <c r="B104" s="149">
        <v>331250</v>
      </c>
      <c r="C104" s="149">
        <v>169</v>
      </c>
      <c r="D104" t="s">
        <v>101</v>
      </c>
      <c r="E104" s="26" t="s">
        <v>103</v>
      </c>
      <c r="F104" t="s">
        <v>640</v>
      </c>
      <c r="G104" t="s">
        <v>11</v>
      </c>
      <c r="H104" s="344">
        <v>1.1000000000000001</v>
      </c>
      <c r="I104" s="344">
        <v>0</v>
      </c>
      <c r="J104" s="344">
        <v>1.1000000000000001</v>
      </c>
      <c r="K104" s="344">
        <v>0</v>
      </c>
      <c r="L104" s="344">
        <v>0</v>
      </c>
      <c r="M104" s="344">
        <v>0</v>
      </c>
      <c r="N104" s="344">
        <v>0</v>
      </c>
      <c r="O104" s="344">
        <v>0</v>
      </c>
      <c r="P104" s="338" t="s">
        <v>2170</v>
      </c>
      <c r="Q104" t="s">
        <v>501</v>
      </c>
    </row>
    <row r="105" spans="1:17" x14ac:dyDescent="0.25">
      <c r="A105" s="149" t="s">
        <v>659</v>
      </c>
      <c r="B105" s="149">
        <v>331410</v>
      </c>
      <c r="C105" s="149">
        <v>169</v>
      </c>
      <c r="D105" t="s">
        <v>101</v>
      </c>
      <c r="E105" s="26" t="s">
        <v>120</v>
      </c>
      <c r="F105" t="s">
        <v>660</v>
      </c>
      <c r="G105" t="s">
        <v>11</v>
      </c>
      <c r="H105" s="344">
        <v>1.1000000000000001</v>
      </c>
      <c r="I105" s="344">
        <v>0</v>
      </c>
      <c r="J105" s="344">
        <v>1.1000000000000001</v>
      </c>
      <c r="K105" s="344">
        <v>0</v>
      </c>
      <c r="L105" s="344">
        <v>0</v>
      </c>
      <c r="M105" s="344">
        <v>0</v>
      </c>
      <c r="N105" s="344">
        <v>0</v>
      </c>
      <c r="O105" s="344">
        <v>0</v>
      </c>
      <c r="P105" s="338" t="s">
        <v>2170</v>
      </c>
      <c r="Q105" t="s">
        <v>501</v>
      </c>
    </row>
    <row r="106" spans="1:17" x14ac:dyDescent="0.25">
      <c r="A106" s="149" t="s">
        <v>699</v>
      </c>
      <c r="B106" s="149">
        <v>331720</v>
      </c>
      <c r="C106" s="149">
        <v>169</v>
      </c>
      <c r="D106" t="s">
        <v>101</v>
      </c>
      <c r="E106" s="26" t="s">
        <v>1384</v>
      </c>
      <c r="F106" t="s">
        <v>700</v>
      </c>
      <c r="G106" t="s">
        <v>9</v>
      </c>
      <c r="H106" s="344">
        <v>1.1000000000000001</v>
      </c>
      <c r="I106" s="344">
        <v>0</v>
      </c>
      <c r="J106" s="344">
        <v>1.1000000000000001</v>
      </c>
      <c r="K106" s="344">
        <v>0</v>
      </c>
      <c r="L106" s="344">
        <v>0</v>
      </c>
      <c r="M106" s="344">
        <v>0</v>
      </c>
      <c r="N106" s="344">
        <v>0</v>
      </c>
      <c r="O106" s="344">
        <v>0</v>
      </c>
      <c r="P106" s="338" t="s">
        <v>2170</v>
      </c>
      <c r="Q106" t="s">
        <v>2177</v>
      </c>
    </row>
    <row r="107" spans="1:17" x14ac:dyDescent="0.25">
      <c r="A107" s="149" t="s">
        <v>892</v>
      </c>
      <c r="B107" s="149">
        <v>332150</v>
      </c>
      <c r="C107" s="149">
        <v>281</v>
      </c>
      <c r="D107" t="s">
        <v>262</v>
      </c>
      <c r="E107" s="26" t="s">
        <v>263</v>
      </c>
      <c r="F107" t="s">
        <v>893</v>
      </c>
      <c r="G107" t="s">
        <v>9</v>
      </c>
      <c r="H107" s="344">
        <v>1.1000000000000001</v>
      </c>
      <c r="I107" s="344">
        <v>0</v>
      </c>
      <c r="J107" s="344">
        <v>1.1000000000000001</v>
      </c>
      <c r="K107" s="344">
        <v>0</v>
      </c>
      <c r="L107" s="344">
        <v>0</v>
      </c>
      <c r="M107" s="344">
        <v>0</v>
      </c>
      <c r="N107" s="344">
        <v>0</v>
      </c>
      <c r="O107" s="344">
        <v>0</v>
      </c>
      <c r="P107" s="338" t="s">
        <v>2171</v>
      </c>
      <c r="Q107" t="s">
        <v>501</v>
      </c>
    </row>
    <row r="108" spans="1:17" x14ac:dyDescent="0.25">
      <c r="A108" s="149" t="s">
        <v>747</v>
      </c>
      <c r="B108" s="149">
        <v>331780</v>
      </c>
      <c r="C108" s="149">
        <v>337</v>
      </c>
      <c r="D108" t="s">
        <v>163</v>
      </c>
      <c r="E108" s="26" t="s">
        <v>164</v>
      </c>
      <c r="F108" t="s">
        <v>748</v>
      </c>
      <c r="G108" t="s">
        <v>9</v>
      </c>
      <c r="H108" s="344">
        <v>1.1040000000000001</v>
      </c>
      <c r="I108" s="344">
        <v>0</v>
      </c>
      <c r="J108" s="344">
        <v>1.1040000000000001</v>
      </c>
      <c r="K108" s="344">
        <v>0</v>
      </c>
      <c r="L108" s="344">
        <v>0</v>
      </c>
      <c r="M108" s="344">
        <v>0</v>
      </c>
      <c r="N108" s="344">
        <v>0</v>
      </c>
      <c r="O108" s="344">
        <v>0</v>
      </c>
      <c r="P108" s="338" t="s">
        <v>2171</v>
      </c>
      <c r="Q108" t="s">
        <v>501</v>
      </c>
    </row>
    <row r="109" spans="1:17" x14ac:dyDescent="0.25">
      <c r="A109" s="149" t="s">
        <v>705</v>
      </c>
      <c r="B109" s="149">
        <v>331290</v>
      </c>
      <c r="C109" s="149">
        <v>169</v>
      </c>
      <c r="D109" t="s">
        <v>101</v>
      </c>
      <c r="E109" s="26" t="s">
        <v>107</v>
      </c>
      <c r="F109" t="s">
        <v>706</v>
      </c>
      <c r="G109" t="s">
        <v>9</v>
      </c>
      <c r="H109" s="344">
        <v>1.1199999999999999</v>
      </c>
      <c r="I109" s="344">
        <v>0</v>
      </c>
      <c r="J109" s="344">
        <v>1.1199999999999999</v>
      </c>
      <c r="K109" s="344">
        <v>0</v>
      </c>
      <c r="L109" s="344">
        <v>0</v>
      </c>
      <c r="M109" s="344">
        <v>0</v>
      </c>
      <c r="N109" s="344">
        <v>0</v>
      </c>
      <c r="O109" s="344">
        <v>0</v>
      </c>
      <c r="P109" s="338" t="s">
        <v>2171</v>
      </c>
      <c r="Q109" t="s">
        <v>501</v>
      </c>
    </row>
    <row r="110" spans="1:17" x14ac:dyDescent="0.25">
      <c r="A110" s="149" t="s">
        <v>665</v>
      </c>
      <c r="B110" s="149">
        <v>331440</v>
      </c>
      <c r="C110" s="149">
        <v>169</v>
      </c>
      <c r="D110" t="s">
        <v>101</v>
      </c>
      <c r="E110" s="26" t="s">
        <v>123</v>
      </c>
      <c r="F110" t="s">
        <v>666</v>
      </c>
      <c r="G110" t="s">
        <v>9</v>
      </c>
      <c r="H110" s="344">
        <v>1.1499999999999999</v>
      </c>
      <c r="I110" s="344">
        <v>0</v>
      </c>
      <c r="J110" s="344">
        <v>1.1499999999999999</v>
      </c>
      <c r="K110" s="344">
        <v>0</v>
      </c>
      <c r="L110" s="344">
        <v>0</v>
      </c>
      <c r="M110" s="344">
        <v>0</v>
      </c>
      <c r="N110" s="344">
        <v>0</v>
      </c>
      <c r="O110" s="344">
        <v>0</v>
      </c>
      <c r="P110" s="338" t="s">
        <v>2171</v>
      </c>
      <c r="Q110" t="s">
        <v>501</v>
      </c>
    </row>
    <row r="111" spans="1:17" x14ac:dyDescent="0.25">
      <c r="A111" s="149" t="s">
        <v>657</v>
      </c>
      <c r="B111" s="149">
        <v>331400</v>
      </c>
      <c r="C111" s="149">
        <v>169</v>
      </c>
      <c r="D111" t="s">
        <v>101</v>
      </c>
      <c r="E111" s="26" t="s">
        <v>119</v>
      </c>
      <c r="F111" t="s">
        <v>658</v>
      </c>
      <c r="G111" t="s">
        <v>11</v>
      </c>
      <c r="H111" s="344">
        <v>1.2</v>
      </c>
      <c r="I111" s="344">
        <v>0</v>
      </c>
      <c r="J111" s="344">
        <v>1.2</v>
      </c>
      <c r="K111" s="344">
        <v>0</v>
      </c>
      <c r="L111" s="344">
        <v>0</v>
      </c>
      <c r="M111" s="344">
        <v>0</v>
      </c>
      <c r="N111" s="344">
        <v>0</v>
      </c>
      <c r="O111" s="344">
        <v>0</v>
      </c>
      <c r="P111" s="338" t="s">
        <v>2170</v>
      </c>
      <c r="Q111" t="s">
        <v>501</v>
      </c>
    </row>
    <row r="112" spans="1:17" x14ac:dyDescent="0.25">
      <c r="A112" s="149" t="s">
        <v>791</v>
      </c>
      <c r="C112" s="149">
        <v>160</v>
      </c>
      <c r="D112" t="s">
        <v>200</v>
      </c>
      <c r="E112" s="26" t="s">
        <v>201</v>
      </c>
      <c r="F112" t="s">
        <v>792</v>
      </c>
      <c r="G112" t="s">
        <v>7</v>
      </c>
      <c r="H112" s="344">
        <v>1.2</v>
      </c>
      <c r="I112" s="344">
        <v>0</v>
      </c>
      <c r="J112" s="344">
        <v>0</v>
      </c>
      <c r="K112" s="344">
        <v>1.2</v>
      </c>
      <c r="L112" s="344">
        <v>0</v>
      </c>
      <c r="M112" s="344">
        <v>0</v>
      </c>
      <c r="N112" s="344">
        <v>0</v>
      </c>
      <c r="O112" s="344">
        <v>0</v>
      </c>
      <c r="P112" s="338" t="s">
        <v>2170</v>
      </c>
      <c r="Q112" t="s">
        <v>793</v>
      </c>
    </row>
    <row r="113" spans="1:17" x14ac:dyDescent="0.25">
      <c r="A113" s="149" t="s">
        <v>1311</v>
      </c>
      <c r="D113" s="26" t="s">
        <v>1312</v>
      </c>
      <c r="E113" s="26" t="s">
        <v>1313</v>
      </c>
      <c r="F113" s="149" t="s">
        <v>596</v>
      </c>
      <c r="G113" s="149" t="s">
        <v>12</v>
      </c>
      <c r="H113" s="344">
        <v>1.2</v>
      </c>
      <c r="I113" s="344">
        <v>0</v>
      </c>
      <c r="J113" s="345">
        <v>0</v>
      </c>
      <c r="K113" s="344">
        <v>1.2</v>
      </c>
      <c r="L113" s="344">
        <v>0</v>
      </c>
      <c r="M113" s="344">
        <v>0</v>
      </c>
      <c r="N113" s="344">
        <v>0</v>
      </c>
      <c r="O113" s="344">
        <v>0</v>
      </c>
      <c r="P113" s="338" t="s">
        <v>2173</v>
      </c>
      <c r="Q113" t="s">
        <v>501</v>
      </c>
    </row>
    <row r="114" spans="1:17" x14ac:dyDescent="0.25">
      <c r="A114" s="149" t="s">
        <v>928</v>
      </c>
      <c r="B114" s="149">
        <v>332310</v>
      </c>
      <c r="C114" s="149">
        <v>365</v>
      </c>
      <c r="D114" t="s">
        <v>289</v>
      </c>
      <c r="E114" s="26" t="s">
        <v>290</v>
      </c>
      <c r="F114" t="s">
        <v>929</v>
      </c>
      <c r="G114" t="s">
        <v>9</v>
      </c>
      <c r="H114" s="344">
        <v>1.206</v>
      </c>
      <c r="I114" s="344">
        <v>0</v>
      </c>
      <c r="J114" s="344">
        <v>0.92100000000000004</v>
      </c>
      <c r="K114" s="344">
        <v>0</v>
      </c>
      <c r="L114" s="344">
        <v>0.28500000000000003</v>
      </c>
      <c r="M114" s="344">
        <v>0</v>
      </c>
      <c r="N114" s="344">
        <v>0</v>
      </c>
      <c r="O114" s="344">
        <v>0</v>
      </c>
      <c r="P114" s="338" t="s">
        <v>2171</v>
      </c>
      <c r="Q114" t="s">
        <v>501</v>
      </c>
    </row>
    <row r="115" spans="1:17" x14ac:dyDescent="0.25">
      <c r="A115" s="149" t="s">
        <v>669</v>
      </c>
      <c r="B115" s="149">
        <v>331480</v>
      </c>
      <c r="C115" s="149">
        <v>169</v>
      </c>
      <c r="D115" t="s">
        <v>101</v>
      </c>
      <c r="E115" s="26" t="s">
        <v>127</v>
      </c>
      <c r="F115" t="s">
        <v>670</v>
      </c>
      <c r="G115" t="s">
        <v>6</v>
      </c>
      <c r="H115" s="344">
        <v>1.2310000000000001</v>
      </c>
      <c r="I115" s="344">
        <v>0</v>
      </c>
      <c r="J115" s="344">
        <v>1.2310000000000001</v>
      </c>
      <c r="K115" s="344">
        <v>0</v>
      </c>
      <c r="L115" s="344">
        <v>0</v>
      </c>
      <c r="M115" s="344">
        <v>0</v>
      </c>
      <c r="N115" s="344">
        <v>0</v>
      </c>
      <c r="O115" s="344">
        <v>0</v>
      </c>
      <c r="P115" s="338" t="s">
        <v>2170</v>
      </c>
      <c r="Q115" t="s">
        <v>501</v>
      </c>
    </row>
    <row r="116" spans="1:17" x14ac:dyDescent="0.25">
      <c r="A116" s="149" t="s">
        <v>1031</v>
      </c>
      <c r="C116" s="149">
        <v>106</v>
      </c>
      <c r="D116" s="26" t="s">
        <v>373</v>
      </c>
      <c r="E116" s="26" t="s">
        <v>375</v>
      </c>
      <c r="F116" t="s">
        <v>1030</v>
      </c>
      <c r="G116" t="s">
        <v>4</v>
      </c>
      <c r="H116" s="344">
        <v>1.25</v>
      </c>
      <c r="I116" s="344">
        <v>0</v>
      </c>
      <c r="J116" s="344">
        <v>1.1000000000000001</v>
      </c>
      <c r="K116" s="344">
        <v>0</v>
      </c>
      <c r="L116" s="344">
        <v>0</v>
      </c>
      <c r="M116" s="344">
        <v>0</v>
      </c>
      <c r="N116" s="344">
        <v>0</v>
      </c>
      <c r="O116" s="344">
        <v>0</v>
      </c>
      <c r="P116" s="338" t="s">
        <v>2176</v>
      </c>
      <c r="Q116" t="s">
        <v>501</v>
      </c>
    </row>
    <row r="117" spans="1:17" x14ac:dyDescent="0.25">
      <c r="A117" s="149" t="s">
        <v>671</v>
      </c>
      <c r="B117" s="149">
        <v>331500</v>
      </c>
      <c r="C117" s="149">
        <v>169</v>
      </c>
      <c r="D117" t="s">
        <v>101</v>
      </c>
      <c r="E117" s="26" t="s">
        <v>129</v>
      </c>
      <c r="F117" t="s">
        <v>672</v>
      </c>
      <c r="G117" t="s">
        <v>11</v>
      </c>
      <c r="H117" s="344">
        <v>1.252</v>
      </c>
      <c r="I117" s="344">
        <v>0</v>
      </c>
      <c r="J117" s="344">
        <v>1.252</v>
      </c>
      <c r="K117" s="344">
        <v>0</v>
      </c>
      <c r="L117" s="344">
        <v>0</v>
      </c>
      <c r="M117" s="344">
        <v>0</v>
      </c>
      <c r="N117" s="344">
        <v>0</v>
      </c>
      <c r="O117" s="344">
        <v>0</v>
      </c>
      <c r="P117" s="338" t="s">
        <v>2170</v>
      </c>
      <c r="Q117" t="s">
        <v>501</v>
      </c>
    </row>
    <row r="118" spans="1:17" x14ac:dyDescent="0.25">
      <c r="A118" s="149" t="s">
        <v>609</v>
      </c>
      <c r="C118" s="149">
        <v>2</v>
      </c>
      <c r="D118" t="s">
        <v>78</v>
      </c>
      <c r="E118" s="26" t="s">
        <v>86</v>
      </c>
      <c r="F118" t="s">
        <v>598</v>
      </c>
      <c r="G118" t="s">
        <v>13</v>
      </c>
      <c r="H118" s="344">
        <v>1.3</v>
      </c>
      <c r="I118" s="344">
        <v>0</v>
      </c>
      <c r="J118" s="344">
        <v>1.3</v>
      </c>
      <c r="K118" s="344">
        <v>0</v>
      </c>
      <c r="L118" s="344">
        <v>0</v>
      </c>
      <c r="M118" s="344">
        <v>0</v>
      </c>
      <c r="N118" s="344">
        <v>0</v>
      </c>
      <c r="O118" s="344">
        <v>0</v>
      </c>
      <c r="P118" s="338" t="s">
        <v>2170</v>
      </c>
      <c r="Q118" t="s">
        <v>1374</v>
      </c>
    </row>
    <row r="119" spans="1:17" x14ac:dyDescent="0.25">
      <c r="A119" s="149" t="s">
        <v>911</v>
      </c>
      <c r="D119" s="26" t="s">
        <v>274</v>
      </c>
      <c r="E119" s="26" t="s">
        <v>277</v>
      </c>
      <c r="F119" s="149" t="s">
        <v>910</v>
      </c>
      <c r="G119" s="149" t="s">
        <v>13</v>
      </c>
      <c r="H119" s="344">
        <v>1.3</v>
      </c>
      <c r="I119" s="344">
        <v>0</v>
      </c>
      <c r="J119" s="345">
        <v>0</v>
      </c>
      <c r="K119" s="344">
        <v>1.3</v>
      </c>
      <c r="L119" s="344">
        <v>0</v>
      </c>
      <c r="M119" s="344">
        <v>0</v>
      </c>
      <c r="N119" s="344">
        <v>0</v>
      </c>
      <c r="O119" s="344">
        <v>0</v>
      </c>
      <c r="P119" s="338" t="s">
        <v>2170</v>
      </c>
      <c r="Q119" t="s">
        <v>501</v>
      </c>
    </row>
    <row r="120" spans="1:17" x14ac:dyDescent="0.25">
      <c r="A120" s="149" t="s">
        <v>648</v>
      </c>
      <c r="B120" s="149">
        <v>331300</v>
      </c>
      <c r="C120" s="149">
        <v>169</v>
      </c>
      <c r="D120" t="s">
        <v>101</v>
      </c>
      <c r="E120" s="26" t="s">
        <v>109</v>
      </c>
      <c r="F120" t="s">
        <v>649</v>
      </c>
      <c r="G120" t="s">
        <v>5</v>
      </c>
      <c r="H120" s="344">
        <v>1.31</v>
      </c>
      <c r="I120" s="344">
        <v>0</v>
      </c>
      <c r="J120" s="344">
        <v>1.31</v>
      </c>
      <c r="K120" s="344">
        <v>0</v>
      </c>
      <c r="L120" s="344">
        <v>0</v>
      </c>
      <c r="M120" s="344">
        <v>0</v>
      </c>
      <c r="N120" s="344">
        <v>0</v>
      </c>
      <c r="O120" s="344">
        <v>0</v>
      </c>
      <c r="P120" s="338" t="s">
        <v>2170</v>
      </c>
      <c r="Q120" t="s">
        <v>501</v>
      </c>
    </row>
    <row r="121" spans="1:17" x14ac:dyDescent="0.25">
      <c r="A121" s="149" t="s">
        <v>1308</v>
      </c>
      <c r="D121" s="26" t="s">
        <v>1309</v>
      </c>
      <c r="E121" s="26" t="s">
        <v>1310</v>
      </c>
      <c r="F121" s="149" t="s">
        <v>596</v>
      </c>
      <c r="G121" s="149" t="s">
        <v>12</v>
      </c>
      <c r="H121" s="344">
        <v>1.3399999999999999</v>
      </c>
      <c r="I121" s="344">
        <v>0</v>
      </c>
      <c r="J121" s="345">
        <v>0</v>
      </c>
      <c r="K121" s="344">
        <v>0</v>
      </c>
      <c r="L121" s="344">
        <v>0</v>
      </c>
      <c r="M121" s="344">
        <v>1.3399999999999999</v>
      </c>
      <c r="N121" s="344">
        <v>0</v>
      </c>
      <c r="O121" s="344">
        <v>0</v>
      </c>
      <c r="P121" s="338" t="s">
        <v>2173</v>
      </c>
      <c r="Q121" t="s">
        <v>501</v>
      </c>
    </row>
    <row r="122" spans="1:17" x14ac:dyDescent="0.25">
      <c r="A122" s="149" t="s">
        <v>661</v>
      </c>
      <c r="B122" s="149">
        <v>332120</v>
      </c>
      <c r="C122" s="149">
        <v>169</v>
      </c>
      <c r="D122" t="s">
        <v>101</v>
      </c>
      <c r="E122" s="26" t="s">
        <v>121</v>
      </c>
      <c r="F122" t="s">
        <v>662</v>
      </c>
      <c r="G122" t="s">
        <v>9</v>
      </c>
      <c r="H122" s="344">
        <v>1.3900000000000001</v>
      </c>
      <c r="I122" s="344">
        <v>0</v>
      </c>
      <c r="J122" s="344">
        <v>1.3900000000000001</v>
      </c>
      <c r="K122" s="344">
        <v>0</v>
      </c>
      <c r="L122" s="344">
        <v>0</v>
      </c>
      <c r="M122" s="344">
        <v>0</v>
      </c>
      <c r="N122" s="344">
        <v>0</v>
      </c>
      <c r="O122" s="344">
        <v>0</v>
      </c>
      <c r="P122" s="338" t="s">
        <v>2171</v>
      </c>
      <c r="Q122" t="s">
        <v>501</v>
      </c>
    </row>
    <row r="123" spans="1:17" x14ac:dyDescent="0.25">
      <c r="A123" s="149" t="s">
        <v>688</v>
      </c>
      <c r="B123" s="149">
        <v>331640</v>
      </c>
      <c r="C123" s="149">
        <v>169</v>
      </c>
      <c r="D123" t="s">
        <v>101</v>
      </c>
      <c r="E123" s="26" t="s">
        <v>144</v>
      </c>
      <c r="F123" t="s">
        <v>689</v>
      </c>
      <c r="G123" t="s">
        <v>5</v>
      </c>
      <c r="H123" s="344">
        <v>1.4359999999999999</v>
      </c>
      <c r="I123" s="344">
        <v>0</v>
      </c>
      <c r="J123" s="344">
        <v>1.4359999999999999</v>
      </c>
      <c r="K123" s="344">
        <v>0</v>
      </c>
      <c r="L123" s="344">
        <v>0</v>
      </c>
      <c r="M123" s="344">
        <v>0</v>
      </c>
      <c r="N123" s="344">
        <v>0</v>
      </c>
      <c r="O123" s="344">
        <v>0</v>
      </c>
      <c r="P123" s="338" t="s">
        <v>2170</v>
      </c>
      <c r="Q123" t="s">
        <v>501</v>
      </c>
    </row>
    <row r="124" spans="1:17" x14ac:dyDescent="0.25">
      <c r="A124" s="149" t="s">
        <v>611</v>
      </c>
      <c r="B124" s="149">
        <v>331150</v>
      </c>
      <c r="C124" s="149">
        <v>2</v>
      </c>
      <c r="D124" t="s">
        <v>78</v>
      </c>
      <c r="E124" s="26" t="s">
        <v>90</v>
      </c>
      <c r="F124" t="s">
        <v>598</v>
      </c>
      <c r="G124" t="s">
        <v>13</v>
      </c>
      <c r="H124" s="344">
        <v>1.4450000000000001</v>
      </c>
      <c r="I124" s="344">
        <v>0</v>
      </c>
      <c r="J124" s="344">
        <v>1.4450000000000001</v>
      </c>
      <c r="K124" s="344">
        <v>0</v>
      </c>
      <c r="L124" s="344">
        <v>0</v>
      </c>
      <c r="M124" s="344">
        <v>0</v>
      </c>
      <c r="N124" s="344">
        <v>0</v>
      </c>
      <c r="O124" s="344">
        <v>0</v>
      </c>
      <c r="P124" s="338" t="s">
        <v>2171</v>
      </c>
      <c r="Q124" t="s">
        <v>1374</v>
      </c>
    </row>
    <row r="125" spans="1:17" x14ac:dyDescent="0.25">
      <c r="A125" s="149" t="s">
        <v>575</v>
      </c>
      <c r="B125" s="149">
        <v>331020</v>
      </c>
      <c r="C125" s="149">
        <v>412</v>
      </c>
      <c r="D125" t="s">
        <v>61</v>
      </c>
      <c r="E125" s="26" t="s">
        <v>62</v>
      </c>
      <c r="F125" t="s">
        <v>576</v>
      </c>
      <c r="G125" t="s">
        <v>9</v>
      </c>
      <c r="H125" s="344">
        <v>1.5</v>
      </c>
      <c r="I125" s="344">
        <v>0</v>
      </c>
      <c r="J125" s="344">
        <v>1.5</v>
      </c>
      <c r="K125" s="344">
        <v>0</v>
      </c>
      <c r="L125" s="344">
        <v>0</v>
      </c>
      <c r="M125" s="344">
        <v>0</v>
      </c>
      <c r="N125" s="344">
        <v>0</v>
      </c>
      <c r="O125" s="344">
        <v>0</v>
      </c>
      <c r="P125" s="338" t="s">
        <v>2171</v>
      </c>
      <c r="Q125" t="s">
        <v>501</v>
      </c>
    </row>
    <row r="126" spans="1:17" x14ac:dyDescent="0.25">
      <c r="A126" s="149" t="s">
        <v>850</v>
      </c>
      <c r="B126" s="149">
        <v>332650</v>
      </c>
      <c r="C126" s="149">
        <v>240</v>
      </c>
      <c r="D126" t="s">
        <v>238</v>
      </c>
      <c r="E126" s="26" t="s">
        <v>239</v>
      </c>
      <c r="F126" t="s">
        <v>851</v>
      </c>
      <c r="G126" t="s">
        <v>13</v>
      </c>
      <c r="H126" s="344">
        <v>1.5</v>
      </c>
      <c r="I126" s="344">
        <v>0</v>
      </c>
      <c r="J126" s="344">
        <v>1.5</v>
      </c>
      <c r="K126" s="344">
        <v>0</v>
      </c>
      <c r="L126" s="344">
        <v>0</v>
      </c>
      <c r="M126" s="344">
        <v>0</v>
      </c>
      <c r="N126" s="344">
        <v>0</v>
      </c>
      <c r="O126" s="344">
        <v>0</v>
      </c>
      <c r="P126" s="338" t="s">
        <v>2170</v>
      </c>
      <c r="Q126" t="s">
        <v>501</v>
      </c>
    </row>
    <row r="127" spans="1:17" x14ac:dyDescent="0.25">
      <c r="A127" s="149" t="s">
        <v>675</v>
      </c>
      <c r="B127" s="149">
        <v>331550</v>
      </c>
      <c r="C127" s="149">
        <v>169</v>
      </c>
      <c r="D127" t="s">
        <v>101</v>
      </c>
      <c r="E127" s="26" t="s">
        <v>134</v>
      </c>
      <c r="F127" t="s">
        <v>676</v>
      </c>
      <c r="G127" t="s">
        <v>9</v>
      </c>
      <c r="H127" s="344">
        <v>1.5009999999999999</v>
      </c>
      <c r="I127" s="344">
        <v>0</v>
      </c>
      <c r="J127" s="344">
        <v>1.5009999999999999</v>
      </c>
      <c r="K127" s="344">
        <v>0</v>
      </c>
      <c r="L127" s="344">
        <v>0</v>
      </c>
      <c r="M127" s="344">
        <v>0</v>
      </c>
      <c r="N127" s="344">
        <v>0</v>
      </c>
      <c r="O127" s="344">
        <v>0</v>
      </c>
      <c r="P127" s="338" t="s">
        <v>2170</v>
      </c>
      <c r="Q127" t="s">
        <v>501</v>
      </c>
    </row>
    <row r="128" spans="1:17" x14ac:dyDescent="0.25">
      <c r="A128" s="149" t="s">
        <v>677</v>
      </c>
      <c r="B128" s="149">
        <v>331570</v>
      </c>
      <c r="C128" s="149">
        <v>169</v>
      </c>
      <c r="D128" t="s">
        <v>101</v>
      </c>
      <c r="E128" s="26" t="s">
        <v>135</v>
      </c>
      <c r="F128" t="s">
        <v>678</v>
      </c>
      <c r="G128" t="s">
        <v>9</v>
      </c>
      <c r="H128" s="344">
        <v>1.58</v>
      </c>
      <c r="I128" s="344">
        <v>0</v>
      </c>
      <c r="J128" s="344">
        <v>1.28</v>
      </c>
      <c r="K128" s="344">
        <v>0</v>
      </c>
      <c r="L128" s="344">
        <v>0.3</v>
      </c>
      <c r="M128" s="344">
        <v>0</v>
      </c>
      <c r="N128" s="344">
        <v>0</v>
      </c>
      <c r="O128" s="344">
        <v>0</v>
      </c>
      <c r="P128" s="338" t="s">
        <v>2170</v>
      </c>
      <c r="Q128" t="s">
        <v>501</v>
      </c>
    </row>
    <row r="129" spans="1:17" x14ac:dyDescent="0.25">
      <c r="A129" s="149" t="s">
        <v>907</v>
      </c>
      <c r="B129" s="149">
        <v>332220</v>
      </c>
      <c r="C129" s="149">
        <v>44</v>
      </c>
      <c r="D129" t="s">
        <v>272</v>
      </c>
      <c r="E129" s="26" t="s">
        <v>273</v>
      </c>
      <c r="F129" t="s">
        <v>908</v>
      </c>
      <c r="G129" t="s">
        <v>14</v>
      </c>
      <c r="H129" s="344">
        <v>1.6</v>
      </c>
      <c r="I129" s="344">
        <v>0</v>
      </c>
      <c r="J129" s="344">
        <v>1.6</v>
      </c>
      <c r="K129" s="344">
        <v>0</v>
      </c>
      <c r="L129" s="344">
        <v>0</v>
      </c>
      <c r="M129" s="344">
        <v>0</v>
      </c>
      <c r="N129" s="344">
        <v>0</v>
      </c>
      <c r="O129" s="344">
        <v>0</v>
      </c>
      <c r="P129" s="338" t="s">
        <v>2170</v>
      </c>
      <c r="Q129" t="s">
        <v>501</v>
      </c>
    </row>
    <row r="130" spans="1:17" x14ac:dyDescent="0.25">
      <c r="A130" s="149" t="s">
        <v>994</v>
      </c>
      <c r="B130" s="149">
        <v>332600</v>
      </c>
      <c r="C130" s="149">
        <v>92</v>
      </c>
      <c r="D130" t="s">
        <v>351</v>
      </c>
      <c r="E130" s="26" t="s">
        <v>352</v>
      </c>
      <c r="F130" t="s">
        <v>995</v>
      </c>
      <c r="G130" t="s">
        <v>14</v>
      </c>
      <c r="H130" s="344">
        <v>1.6050000000000002</v>
      </c>
      <c r="I130" s="344">
        <v>0</v>
      </c>
      <c r="J130" s="344">
        <v>1.6050000000000002</v>
      </c>
      <c r="K130" s="344">
        <v>0</v>
      </c>
      <c r="L130" s="344">
        <v>0</v>
      </c>
      <c r="M130" s="344">
        <v>0</v>
      </c>
      <c r="N130" s="344">
        <v>0</v>
      </c>
      <c r="O130" s="344">
        <v>0</v>
      </c>
      <c r="P130" s="338" t="s">
        <v>2171</v>
      </c>
      <c r="Q130" t="s">
        <v>501</v>
      </c>
    </row>
    <row r="131" spans="1:17" x14ac:dyDescent="0.25">
      <c r="A131" s="149" t="s">
        <v>673</v>
      </c>
      <c r="B131" s="149">
        <v>331510</v>
      </c>
      <c r="C131" s="149">
        <v>169</v>
      </c>
      <c r="D131" t="s">
        <v>101</v>
      </c>
      <c r="E131" s="26" t="s">
        <v>130</v>
      </c>
      <c r="F131" t="s">
        <v>674</v>
      </c>
      <c r="G131" t="s">
        <v>11</v>
      </c>
      <c r="H131" s="344">
        <v>1.6489999999999998</v>
      </c>
      <c r="I131" s="344">
        <v>0</v>
      </c>
      <c r="J131" s="344">
        <v>1.6259999999999999</v>
      </c>
      <c r="K131" s="344">
        <v>0</v>
      </c>
      <c r="L131" s="344">
        <v>0</v>
      </c>
      <c r="M131" s="344">
        <v>2.3E-2</v>
      </c>
      <c r="N131" s="344">
        <v>0</v>
      </c>
      <c r="O131" s="344">
        <v>0</v>
      </c>
      <c r="P131" s="338" t="s">
        <v>2170</v>
      </c>
      <c r="Q131" t="s">
        <v>501</v>
      </c>
    </row>
    <row r="132" spans="1:17" x14ac:dyDescent="0.25">
      <c r="A132" s="149" t="s">
        <v>759</v>
      </c>
      <c r="B132" s="149">
        <v>331820</v>
      </c>
      <c r="C132" s="149">
        <v>432</v>
      </c>
      <c r="D132" t="s">
        <v>173</v>
      </c>
      <c r="E132" s="26" t="s">
        <v>174</v>
      </c>
      <c r="F132" t="s">
        <v>760</v>
      </c>
      <c r="G132" t="s">
        <v>11</v>
      </c>
      <c r="H132" s="344">
        <v>1.6749999999999998</v>
      </c>
      <c r="I132" s="344">
        <v>0</v>
      </c>
      <c r="J132" s="344">
        <v>1.1519999999999999</v>
      </c>
      <c r="K132" s="344">
        <v>0</v>
      </c>
      <c r="L132" s="344">
        <v>0.2</v>
      </c>
      <c r="M132" s="344">
        <v>4.5999999999999999E-2</v>
      </c>
      <c r="N132" s="344">
        <v>0.27700000000000002</v>
      </c>
      <c r="O132" s="344">
        <v>0</v>
      </c>
      <c r="P132" s="338" t="s">
        <v>2173</v>
      </c>
      <c r="Q132" t="s">
        <v>501</v>
      </c>
    </row>
    <row r="133" spans="1:17" x14ac:dyDescent="0.25">
      <c r="A133" s="149" t="s">
        <v>952</v>
      </c>
      <c r="B133" s="149">
        <v>332420</v>
      </c>
      <c r="C133" s="149">
        <v>408</v>
      </c>
      <c r="D133" t="s">
        <v>309</v>
      </c>
      <c r="E133" s="26" t="s">
        <v>310</v>
      </c>
      <c r="F133" t="s">
        <v>953</v>
      </c>
      <c r="G133" t="s">
        <v>9</v>
      </c>
      <c r="H133" s="344">
        <v>1.68</v>
      </c>
      <c r="I133" s="344">
        <v>0</v>
      </c>
      <c r="J133" s="344">
        <v>1.68</v>
      </c>
      <c r="K133" s="344">
        <v>0</v>
      </c>
      <c r="L133" s="344">
        <v>0</v>
      </c>
      <c r="M133" s="344">
        <v>0</v>
      </c>
      <c r="N133" s="344">
        <v>0</v>
      </c>
      <c r="O133" s="344">
        <v>0</v>
      </c>
      <c r="P133" s="338" t="s">
        <v>2171</v>
      </c>
      <c r="Q133" t="s">
        <v>501</v>
      </c>
    </row>
    <row r="134" spans="1:17" x14ac:dyDescent="0.25">
      <c r="A134" s="149" t="s">
        <v>682</v>
      </c>
      <c r="B134" s="149">
        <v>331590</v>
      </c>
      <c r="C134" s="149">
        <v>169</v>
      </c>
      <c r="D134" t="s">
        <v>101</v>
      </c>
      <c r="E134" s="26" t="s">
        <v>139</v>
      </c>
      <c r="F134" t="s">
        <v>683</v>
      </c>
      <c r="G134" t="s">
        <v>5</v>
      </c>
      <c r="H134" s="344">
        <v>1.7</v>
      </c>
      <c r="I134" s="344">
        <v>0</v>
      </c>
      <c r="J134" s="344">
        <v>1.5</v>
      </c>
      <c r="K134" s="344">
        <v>0</v>
      </c>
      <c r="L134" s="344">
        <v>0.2</v>
      </c>
      <c r="M134" s="344">
        <v>0</v>
      </c>
      <c r="N134" s="344">
        <v>0</v>
      </c>
      <c r="O134" s="344">
        <v>0</v>
      </c>
      <c r="P134" s="338" t="s">
        <v>2170</v>
      </c>
      <c r="Q134" t="s">
        <v>501</v>
      </c>
    </row>
    <row r="135" spans="1:17" x14ac:dyDescent="0.25">
      <c r="A135" s="149" t="s">
        <v>847</v>
      </c>
      <c r="B135" s="149">
        <v>332050</v>
      </c>
      <c r="C135" s="149">
        <v>280</v>
      </c>
      <c r="D135" t="s">
        <v>236</v>
      </c>
      <c r="E135" s="26" t="s">
        <v>237</v>
      </c>
      <c r="F135" t="s">
        <v>848</v>
      </c>
      <c r="G135" t="s">
        <v>6</v>
      </c>
      <c r="H135" s="344">
        <v>1.7</v>
      </c>
      <c r="I135" s="344">
        <v>0</v>
      </c>
      <c r="J135" s="344">
        <v>0.89999999999999991</v>
      </c>
      <c r="K135" s="344">
        <v>0.8</v>
      </c>
      <c r="L135" s="344">
        <v>0</v>
      </c>
      <c r="M135" s="344">
        <v>0</v>
      </c>
      <c r="N135" s="344">
        <v>0</v>
      </c>
      <c r="O135" s="344">
        <v>0</v>
      </c>
      <c r="P135" s="338" t="s">
        <v>2170</v>
      </c>
      <c r="Q135" t="s">
        <v>849</v>
      </c>
    </row>
    <row r="136" spans="1:17" x14ac:dyDescent="0.25">
      <c r="A136" s="149" t="s">
        <v>1325</v>
      </c>
      <c r="C136" s="149">
        <v>2</v>
      </c>
      <c r="D136" t="s">
        <v>78</v>
      </c>
      <c r="E136" s="26" t="s">
        <v>1326</v>
      </c>
      <c r="F136" t="s">
        <v>602</v>
      </c>
      <c r="G136" t="s">
        <v>13</v>
      </c>
      <c r="H136" s="344">
        <v>1.7849999999999999</v>
      </c>
      <c r="I136" s="344">
        <v>0</v>
      </c>
      <c r="J136" s="344">
        <v>1.5</v>
      </c>
      <c r="K136" s="344">
        <v>0.28499999999999998</v>
      </c>
      <c r="L136" s="344">
        <v>0</v>
      </c>
      <c r="M136" s="344">
        <v>0</v>
      </c>
      <c r="N136" s="344">
        <v>0</v>
      </c>
      <c r="O136" s="344">
        <v>0</v>
      </c>
      <c r="P136" s="338" t="s">
        <v>2173</v>
      </c>
      <c r="Q136" t="s">
        <v>2172</v>
      </c>
    </row>
    <row r="137" spans="1:17" x14ac:dyDescent="0.25">
      <c r="A137" s="149" t="s">
        <v>894</v>
      </c>
      <c r="B137" s="149">
        <v>332160</v>
      </c>
      <c r="C137" s="149">
        <v>376</v>
      </c>
      <c r="D137" t="s">
        <v>264</v>
      </c>
      <c r="E137" s="26" t="s">
        <v>265</v>
      </c>
      <c r="F137" t="s">
        <v>895</v>
      </c>
      <c r="G137" t="s">
        <v>9</v>
      </c>
      <c r="H137" s="344">
        <v>1.798</v>
      </c>
      <c r="I137" s="344">
        <v>0</v>
      </c>
      <c r="J137" s="344">
        <v>1.028</v>
      </c>
      <c r="K137" s="344">
        <v>0</v>
      </c>
      <c r="L137" s="344">
        <v>0.47500000000000003</v>
      </c>
      <c r="M137" s="344">
        <v>0</v>
      </c>
      <c r="N137" s="344">
        <v>0.29499999999999998</v>
      </c>
      <c r="O137" s="344">
        <v>0</v>
      </c>
      <c r="P137" s="338">
        <v>0</v>
      </c>
      <c r="Q137" t="s">
        <v>501</v>
      </c>
    </row>
    <row r="138" spans="1:17" x14ac:dyDescent="0.25">
      <c r="A138" s="149" t="s">
        <v>594</v>
      </c>
      <c r="C138" s="149">
        <v>742</v>
      </c>
      <c r="D138" t="s">
        <v>75</v>
      </c>
      <c r="E138" s="26" t="s">
        <v>76</v>
      </c>
      <c r="F138" t="s">
        <v>596</v>
      </c>
      <c r="G138" t="s">
        <v>12</v>
      </c>
      <c r="H138" s="344">
        <v>1.9</v>
      </c>
      <c r="I138" s="344">
        <v>0</v>
      </c>
      <c r="J138" s="344">
        <v>0</v>
      </c>
      <c r="K138" s="344">
        <v>0</v>
      </c>
      <c r="L138" s="344">
        <v>1.9</v>
      </c>
      <c r="M138" s="344">
        <v>0</v>
      </c>
      <c r="N138" s="344">
        <v>0</v>
      </c>
      <c r="O138" s="344">
        <v>0</v>
      </c>
      <c r="P138" s="338" t="s">
        <v>2170</v>
      </c>
      <c r="Q138" t="s">
        <v>535</v>
      </c>
    </row>
    <row r="139" spans="1:17" x14ac:dyDescent="0.25">
      <c r="A139" s="149" t="s">
        <v>690</v>
      </c>
      <c r="B139" s="149">
        <v>331650</v>
      </c>
      <c r="C139" s="149">
        <v>169</v>
      </c>
      <c r="D139" t="s">
        <v>101</v>
      </c>
      <c r="E139" s="26" t="s">
        <v>145</v>
      </c>
      <c r="F139" t="s">
        <v>691</v>
      </c>
      <c r="G139" t="s">
        <v>11</v>
      </c>
      <c r="H139" s="344">
        <v>1.9589999999999999</v>
      </c>
      <c r="I139" s="344">
        <v>0</v>
      </c>
      <c r="J139" s="344">
        <v>1.5</v>
      </c>
      <c r="K139" s="344">
        <v>0</v>
      </c>
      <c r="L139" s="344">
        <v>0</v>
      </c>
      <c r="M139" s="344">
        <v>0.224</v>
      </c>
      <c r="N139" s="344">
        <v>0.23499999999999999</v>
      </c>
      <c r="O139" s="344">
        <v>0</v>
      </c>
      <c r="P139" s="338" t="s">
        <v>2178</v>
      </c>
      <c r="Q139" t="s">
        <v>692</v>
      </c>
    </row>
    <row r="140" spans="1:17" x14ac:dyDescent="0.25">
      <c r="A140" s="149" t="s">
        <v>868</v>
      </c>
      <c r="B140" s="149">
        <v>332080</v>
      </c>
      <c r="C140" s="149">
        <v>446</v>
      </c>
      <c r="D140" t="s">
        <v>400</v>
      </c>
      <c r="E140" s="26" t="s">
        <v>401</v>
      </c>
      <c r="F140" t="s">
        <v>869</v>
      </c>
      <c r="G140" t="s">
        <v>9</v>
      </c>
      <c r="H140" s="344">
        <v>1.98</v>
      </c>
      <c r="I140" s="344">
        <v>0</v>
      </c>
      <c r="J140" s="344">
        <v>1.41</v>
      </c>
      <c r="K140" s="344">
        <v>0</v>
      </c>
      <c r="L140" s="344">
        <v>0.57000000000000006</v>
      </c>
      <c r="M140" s="344">
        <v>0</v>
      </c>
      <c r="N140" s="344">
        <v>0</v>
      </c>
      <c r="O140" s="344">
        <v>0</v>
      </c>
      <c r="P140" s="338" t="s">
        <v>2171</v>
      </c>
      <c r="Q140" t="s">
        <v>501</v>
      </c>
    </row>
    <row r="141" spans="1:17" x14ac:dyDescent="0.25">
      <c r="A141" s="149" t="s">
        <v>606</v>
      </c>
      <c r="C141" s="149">
        <v>2</v>
      </c>
      <c r="D141" t="s">
        <v>78</v>
      </c>
      <c r="E141" s="26" t="s">
        <v>95</v>
      </c>
      <c r="F141" t="s">
        <v>598</v>
      </c>
      <c r="G141" t="s">
        <v>13</v>
      </c>
      <c r="H141" s="344">
        <v>2</v>
      </c>
      <c r="I141" s="344">
        <v>0</v>
      </c>
      <c r="J141" s="344">
        <v>0</v>
      </c>
      <c r="K141" s="344">
        <v>2</v>
      </c>
      <c r="L141" s="344">
        <v>0</v>
      </c>
      <c r="M141" s="344">
        <v>0</v>
      </c>
      <c r="N141" s="344">
        <v>0</v>
      </c>
      <c r="O141" s="344">
        <v>0</v>
      </c>
      <c r="P141" s="338" t="s">
        <v>2170</v>
      </c>
      <c r="Q141" t="s">
        <v>1374</v>
      </c>
    </row>
    <row r="142" spans="1:17" x14ac:dyDescent="0.25">
      <c r="A142" s="149" t="s">
        <v>874</v>
      </c>
      <c r="C142" s="149">
        <v>16</v>
      </c>
      <c r="D142" t="s">
        <v>255</v>
      </c>
      <c r="E142" s="26" t="s">
        <v>875</v>
      </c>
      <c r="F142" t="s">
        <v>872</v>
      </c>
      <c r="G142" t="s">
        <v>8</v>
      </c>
      <c r="H142" s="344">
        <v>2</v>
      </c>
      <c r="I142" s="344">
        <v>0</v>
      </c>
      <c r="J142" s="344">
        <v>0</v>
      </c>
      <c r="K142" s="344">
        <v>0</v>
      </c>
      <c r="L142" s="344">
        <v>0</v>
      </c>
      <c r="M142" s="344">
        <v>0</v>
      </c>
      <c r="N142" s="344">
        <v>0</v>
      </c>
      <c r="O142" s="344">
        <v>2</v>
      </c>
      <c r="P142" s="338" t="s">
        <v>2170</v>
      </c>
      <c r="Q142" t="s">
        <v>543</v>
      </c>
    </row>
    <row r="143" spans="1:17" x14ac:dyDescent="0.25">
      <c r="A143" s="149" t="s">
        <v>863</v>
      </c>
      <c r="C143" s="149">
        <v>103</v>
      </c>
      <c r="D143" t="s">
        <v>245</v>
      </c>
      <c r="E143" s="26" t="s">
        <v>248</v>
      </c>
      <c r="F143" t="s">
        <v>860</v>
      </c>
      <c r="G143" t="s">
        <v>13</v>
      </c>
      <c r="H143" s="344">
        <v>2.1</v>
      </c>
      <c r="I143" s="344">
        <v>0</v>
      </c>
      <c r="J143" s="344">
        <v>0</v>
      </c>
      <c r="K143" s="344">
        <v>2.1</v>
      </c>
      <c r="L143" s="344">
        <v>0</v>
      </c>
      <c r="M143" s="344">
        <v>0</v>
      </c>
      <c r="N143" s="344">
        <v>0</v>
      </c>
      <c r="O143" s="344">
        <v>0</v>
      </c>
      <c r="P143" s="338" t="s">
        <v>2170</v>
      </c>
      <c r="Q143" t="s">
        <v>501</v>
      </c>
    </row>
    <row r="144" spans="1:17" x14ac:dyDescent="0.25">
      <c r="A144" s="149" t="s">
        <v>697</v>
      </c>
      <c r="B144" s="149">
        <v>331700</v>
      </c>
      <c r="C144" s="149">
        <v>169</v>
      </c>
      <c r="D144" t="s">
        <v>101</v>
      </c>
      <c r="E144" s="26" t="s">
        <v>149</v>
      </c>
      <c r="F144" t="s">
        <v>698</v>
      </c>
      <c r="G144" t="s">
        <v>9</v>
      </c>
      <c r="H144" s="344">
        <v>2.1060000000000003</v>
      </c>
      <c r="I144" s="344">
        <v>0</v>
      </c>
      <c r="J144" s="344">
        <v>2.0060000000000002</v>
      </c>
      <c r="K144" s="344">
        <v>0</v>
      </c>
      <c r="L144" s="344">
        <v>0.1</v>
      </c>
      <c r="M144" s="344">
        <v>0</v>
      </c>
      <c r="N144" s="344">
        <v>0</v>
      </c>
      <c r="O144" s="344">
        <v>0</v>
      </c>
      <c r="P144" s="338" t="s">
        <v>2170</v>
      </c>
      <c r="Q144" t="s">
        <v>1380</v>
      </c>
    </row>
    <row r="145" spans="1:17" x14ac:dyDescent="0.25">
      <c r="A145" s="149" t="s">
        <v>693</v>
      </c>
      <c r="B145" s="149">
        <v>331680</v>
      </c>
      <c r="C145" s="149">
        <v>169</v>
      </c>
      <c r="D145" t="s">
        <v>101</v>
      </c>
      <c r="E145" s="26" t="s">
        <v>146</v>
      </c>
      <c r="F145" t="s">
        <v>694</v>
      </c>
      <c r="G145" t="s">
        <v>5</v>
      </c>
      <c r="H145" s="344">
        <v>2.1120000000000001</v>
      </c>
      <c r="I145" s="344">
        <v>0</v>
      </c>
      <c r="J145" s="344">
        <v>2.1120000000000001</v>
      </c>
      <c r="K145" s="344">
        <v>0</v>
      </c>
      <c r="L145" s="344">
        <v>0</v>
      </c>
      <c r="M145" s="344">
        <v>0</v>
      </c>
      <c r="N145" s="344">
        <v>0</v>
      </c>
      <c r="O145" s="344">
        <v>0</v>
      </c>
      <c r="P145" s="338" t="s">
        <v>2170</v>
      </c>
      <c r="Q145" t="s">
        <v>1382</v>
      </c>
    </row>
    <row r="146" spans="1:17" x14ac:dyDescent="0.25">
      <c r="A146" s="149" t="s">
        <v>646</v>
      </c>
      <c r="B146" s="149">
        <v>331280</v>
      </c>
      <c r="C146" s="149">
        <v>169</v>
      </c>
      <c r="D146" t="s">
        <v>101</v>
      </c>
      <c r="E146" s="26" t="s">
        <v>106</v>
      </c>
      <c r="F146" t="s">
        <v>647</v>
      </c>
      <c r="G146" t="s">
        <v>9</v>
      </c>
      <c r="H146" s="344">
        <v>2.2000000000000002</v>
      </c>
      <c r="I146" s="344">
        <v>0</v>
      </c>
      <c r="J146" s="344">
        <v>1.8</v>
      </c>
      <c r="K146" s="344">
        <v>0</v>
      </c>
      <c r="L146" s="344">
        <v>0.4</v>
      </c>
      <c r="M146" s="344">
        <v>0</v>
      </c>
      <c r="N146" s="344">
        <v>0</v>
      </c>
      <c r="O146" s="344">
        <v>0</v>
      </c>
      <c r="P146" s="338" t="s">
        <v>2170</v>
      </c>
      <c r="Q146" t="s">
        <v>501</v>
      </c>
    </row>
    <row r="147" spans="1:17" x14ac:dyDescent="0.25">
      <c r="A147" s="149" t="s">
        <v>741</v>
      </c>
      <c r="B147" s="149">
        <v>331760</v>
      </c>
      <c r="C147" s="149">
        <v>5</v>
      </c>
      <c r="D147" t="s">
        <v>157</v>
      </c>
      <c r="E147" s="26" t="s">
        <v>158</v>
      </c>
      <c r="F147" t="s">
        <v>742</v>
      </c>
      <c r="G147" t="s">
        <v>9</v>
      </c>
      <c r="H147" s="344">
        <v>2.2000000000000002</v>
      </c>
      <c r="I147" s="344">
        <v>0</v>
      </c>
      <c r="J147" s="344">
        <v>2.2000000000000002</v>
      </c>
      <c r="K147" s="344">
        <v>0</v>
      </c>
      <c r="L147" s="344">
        <v>0</v>
      </c>
      <c r="M147" s="344">
        <v>0</v>
      </c>
      <c r="N147" s="344">
        <v>0</v>
      </c>
      <c r="O147" s="344">
        <v>0</v>
      </c>
      <c r="P147" s="338" t="s">
        <v>2170</v>
      </c>
      <c r="Q147" t="s">
        <v>501</v>
      </c>
    </row>
    <row r="148" spans="1:17" x14ac:dyDescent="0.25">
      <c r="A148" s="149" t="s">
        <v>831</v>
      </c>
      <c r="B148" s="149">
        <v>332010</v>
      </c>
      <c r="C148" s="149">
        <v>2</v>
      </c>
      <c r="D148" t="s">
        <v>78</v>
      </c>
      <c r="E148" s="26" t="s">
        <v>224</v>
      </c>
      <c r="F148" t="s">
        <v>832</v>
      </c>
      <c r="G148" t="s">
        <v>13</v>
      </c>
      <c r="H148" s="344">
        <v>2.2000000000000002</v>
      </c>
      <c r="I148" s="344">
        <v>0</v>
      </c>
      <c r="J148" s="344">
        <v>1.4</v>
      </c>
      <c r="K148" s="344">
        <v>0.8</v>
      </c>
      <c r="L148" s="344">
        <v>0</v>
      </c>
      <c r="M148" s="344">
        <v>0</v>
      </c>
      <c r="N148" s="344">
        <v>0</v>
      </c>
      <c r="O148" s="344">
        <v>0</v>
      </c>
      <c r="P148" s="338">
        <v>0</v>
      </c>
      <c r="Q148" t="s">
        <v>501</v>
      </c>
    </row>
    <row r="149" spans="1:17" x14ac:dyDescent="0.25">
      <c r="A149" s="149" t="s">
        <v>840</v>
      </c>
      <c r="C149" s="149">
        <v>32</v>
      </c>
      <c r="D149" t="s">
        <v>227</v>
      </c>
      <c r="E149" s="26" t="s">
        <v>231</v>
      </c>
      <c r="F149" t="s">
        <v>596</v>
      </c>
      <c r="G149" t="s">
        <v>12</v>
      </c>
      <c r="H149" s="344">
        <v>2.2000000000000002</v>
      </c>
      <c r="I149" s="344">
        <v>0</v>
      </c>
      <c r="J149" s="344">
        <v>2.2000000000000002</v>
      </c>
      <c r="K149" s="344">
        <v>0</v>
      </c>
      <c r="L149" s="344">
        <v>0</v>
      </c>
      <c r="M149" s="344">
        <v>0</v>
      </c>
      <c r="N149" s="344">
        <v>0</v>
      </c>
      <c r="O149" s="344">
        <v>0</v>
      </c>
      <c r="P149" s="338" t="s">
        <v>2170</v>
      </c>
      <c r="Q149" t="s">
        <v>501</v>
      </c>
    </row>
    <row r="150" spans="1:17" x14ac:dyDescent="0.25">
      <c r="A150" s="149" t="s">
        <v>651</v>
      </c>
      <c r="B150" s="149">
        <v>331320</v>
      </c>
      <c r="C150" s="149">
        <v>169</v>
      </c>
      <c r="D150" t="s">
        <v>101</v>
      </c>
      <c r="E150" s="26" t="s">
        <v>111</v>
      </c>
      <c r="F150" t="s">
        <v>652</v>
      </c>
      <c r="G150" t="s">
        <v>5</v>
      </c>
      <c r="H150" s="344">
        <v>2.25</v>
      </c>
      <c r="I150" s="344">
        <v>0</v>
      </c>
      <c r="J150" s="344">
        <v>1.9500000000000002</v>
      </c>
      <c r="K150" s="344">
        <v>0</v>
      </c>
      <c r="L150" s="344">
        <v>0.3</v>
      </c>
      <c r="M150" s="344">
        <v>0</v>
      </c>
      <c r="N150" s="344">
        <v>0</v>
      </c>
      <c r="O150" s="344">
        <v>0</v>
      </c>
      <c r="P150" s="338" t="s">
        <v>2170</v>
      </c>
      <c r="Q150" t="s">
        <v>501</v>
      </c>
    </row>
    <row r="151" spans="1:17" x14ac:dyDescent="0.25">
      <c r="A151" s="149" t="s">
        <v>667</v>
      </c>
      <c r="B151" s="149">
        <v>331470</v>
      </c>
      <c r="C151" s="149">
        <v>169</v>
      </c>
      <c r="D151" t="s">
        <v>101</v>
      </c>
      <c r="E151" s="26" t="s">
        <v>126</v>
      </c>
      <c r="F151" t="s">
        <v>680</v>
      </c>
      <c r="G151" t="s">
        <v>9</v>
      </c>
      <c r="H151" s="344">
        <v>2.2999999999999998</v>
      </c>
      <c r="I151" s="344">
        <v>0</v>
      </c>
      <c r="J151" s="344">
        <v>2.2999999999999998</v>
      </c>
      <c r="K151" s="344">
        <v>0</v>
      </c>
      <c r="L151" s="344">
        <v>0</v>
      </c>
      <c r="M151" s="344">
        <v>0</v>
      </c>
      <c r="N151" s="344">
        <v>0</v>
      </c>
      <c r="O151" s="344">
        <v>0</v>
      </c>
      <c r="P151" s="338" t="s">
        <v>2170</v>
      </c>
      <c r="Q151" t="s">
        <v>1379</v>
      </c>
    </row>
    <row r="152" spans="1:17" x14ac:dyDescent="0.25">
      <c r="A152" s="149" t="s">
        <v>948</v>
      </c>
      <c r="B152" s="149">
        <v>332400</v>
      </c>
      <c r="C152" s="149">
        <v>254</v>
      </c>
      <c r="D152" t="s">
        <v>301</v>
      </c>
      <c r="E152" s="26" t="s">
        <v>307</v>
      </c>
      <c r="F152" t="s">
        <v>949</v>
      </c>
      <c r="G152" t="s">
        <v>10</v>
      </c>
      <c r="H152" s="344">
        <v>2.4</v>
      </c>
      <c r="I152" s="344">
        <v>0</v>
      </c>
      <c r="J152" s="344">
        <v>2.4</v>
      </c>
      <c r="K152" s="344">
        <v>0</v>
      </c>
      <c r="L152" s="344">
        <v>0</v>
      </c>
      <c r="M152" s="344">
        <v>0</v>
      </c>
      <c r="N152" s="344">
        <v>0</v>
      </c>
      <c r="O152" s="344">
        <v>0</v>
      </c>
      <c r="P152" s="338" t="s">
        <v>2170</v>
      </c>
      <c r="Q152" t="s">
        <v>501</v>
      </c>
    </row>
    <row r="153" spans="1:17" x14ac:dyDescent="0.25">
      <c r="A153" s="149" t="s">
        <v>961</v>
      </c>
      <c r="B153" s="149">
        <v>332460</v>
      </c>
      <c r="C153" s="149">
        <v>24</v>
      </c>
      <c r="D153" t="s">
        <v>317</v>
      </c>
      <c r="E153" s="26" t="s">
        <v>318</v>
      </c>
      <c r="F153" t="s">
        <v>962</v>
      </c>
      <c r="G153" t="s">
        <v>13</v>
      </c>
      <c r="H153" s="344">
        <v>2.4</v>
      </c>
      <c r="I153" s="344">
        <v>0</v>
      </c>
      <c r="J153" s="344">
        <v>1</v>
      </c>
      <c r="K153" s="344">
        <v>1.4</v>
      </c>
      <c r="L153" s="344">
        <v>0</v>
      </c>
      <c r="M153" s="344">
        <v>0</v>
      </c>
      <c r="N153" s="344">
        <v>0</v>
      </c>
      <c r="O153" s="344">
        <v>0</v>
      </c>
      <c r="P153" s="338" t="s">
        <v>2170</v>
      </c>
      <c r="Q153" t="s">
        <v>501</v>
      </c>
    </row>
    <row r="154" spans="1:17" x14ac:dyDescent="0.25">
      <c r="A154" s="149" t="s">
        <v>852</v>
      </c>
      <c r="B154" s="149">
        <v>332670</v>
      </c>
      <c r="C154" s="149">
        <v>240</v>
      </c>
      <c r="D154" t="s">
        <v>238</v>
      </c>
      <c r="E154" s="26" t="s">
        <v>241</v>
      </c>
      <c r="F154" t="s">
        <v>853</v>
      </c>
      <c r="G154" t="s">
        <v>13</v>
      </c>
      <c r="H154" s="344">
        <v>2.4500000000000002</v>
      </c>
      <c r="I154" s="344">
        <v>0</v>
      </c>
      <c r="J154" s="344">
        <v>2</v>
      </c>
      <c r="K154" s="344">
        <v>0.45</v>
      </c>
      <c r="L154" s="344">
        <v>0</v>
      </c>
      <c r="M154" s="344">
        <v>0</v>
      </c>
      <c r="N154" s="344">
        <v>0</v>
      </c>
      <c r="O154" s="344">
        <v>0</v>
      </c>
      <c r="P154" s="338">
        <v>0</v>
      </c>
      <c r="Q154" t="s">
        <v>501</v>
      </c>
    </row>
    <row r="155" spans="1:17" x14ac:dyDescent="0.25">
      <c r="A155" s="149" t="s">
        <v>1018</v>
      </c>
      <c r="B155" s="149">
        <v>332720</v>
      </c>
      <c r="C155" s="149">
        <v>344</v>
      </c>
      <c r="D155" t="s">
        <v>365</v>
      </c>
      <c r="E155" s="26" t="s">
        <v>366</v>
      </c>
      <c r="F155" t="s">
        <v>1019</v>
      </c>
      <c r="G155" t="s">
        <v>9</v>
      </c>
      <c r="H155" s="344">
        <v>2.4649999999999999</v>
      </c>
      <c r="I155" s="344">
        <v>0</v>
      </c>
      <c r="J155" s="344">
        <v>1.6949999999999998</v>
      </c>
      <c r="K155" s="344">
        <v>0</v>
      </c>
      <c r="L155" s="344">
        <v>0.47500000000000003</v>
      </c>
      <c r="M155" s="344">
        <v>0</v>
      </c>
      <c r="N155" s="344">
        <v>0.29499999999999998</v>
      </c>
      <c r="O155" s="344">
        <v>0</v>
      </c>
      <c r="P155" s="338">
        <v>0</v>
      </c>
      <c r="Q155" t="s">
        <v>501</v>
      </c>
    </row>
    <row r="156" spans="1:17" x14ac:dyDescent="0.25">
      <c r="A156" s="149" t="s">
        <v>653</v>
      </c>
      <c r="B156" s="149">
        <v>331360</v>
      </c>
      <c r="C156" s="149">
        <v>169</v>
      </c>
      <c r="D156" t="s">
        <v>101</v>
      </c>
      <c r="E156" s="26" t="s">
        <v>115</v>
      </c>
      <c r="F156" t="s">
        <v>654</v>
      </c>
      <c r="G156" t="s">
        <v>9</v>
      </c>
      <c r="H156" s="344">
        <v>2.5</v>
      </c>
      <c r="I156" s="344">
        <v>0</v>
      </c>
      <c r="J156" s="344">
        <v>2.2000000000000002</v>
      </c>
      <c r="K156" s="344">
        <v>0</v>
      </c>
      <c r="L156" s="344">
        <v>0.3</v>
      </c>
      <c r="M156" s="344">
        <v>0</v>
      </c>
      <c r="N156" s="344">
        <v>0</v>
      </c>
      <c r="O156" s="344">
        <v>0</v>
      </c>
      <c r="P156" s="338" t="s">
        <v>2170</v>
      </c>
      <c r="Q156" t="s">
        <v>501</v>
      </c>
    </row>
    <row r="157" spans="1:17" x14ac:dyDescent="0.25">
      <c r="A157" s="149" t="s">
        <v>1027</v>
      </c>
      <c r="B157" s="149">
        <v>332850</v>
      </c>
      <c r="C157" s="149">
        <v>741</v>
      </c>
      <c r="D157" s="26" t="s">
        <v>371</v>
      </c>
      <c r="E157" s="26" t="s">
        <v>372</v>
      </c>
      <c r="F157" t="s">
        <v>1028</v>
      </c>
      <c r="G157" t="s">
        <v>5</v>
      </c>
      <c r="H157" s="344">
        <v>2.5</v>
      </c>
      <c r="I157" s="344">
        <v>0</v>
      </c>
      <c r="J157" s="344">
        <v>1.9</v>
      </c>
      <c r="K157" s="344">
        <v>0</v>
      </c>
      <c r="L157" s="344">
        <v>0.6</v>
      </c>
      <c r="M157" s="344">
        <v>0</v>
      </c>
      <c r="N157" s="344">
        <v>0</v>
      </c>
      <c r="O157" s="344">
        <v>0</v>
      </c>
      <c r="P157" s="338" t="s">
        <v>2170</v>
      </c>
      <c r="Q157" t="s">
        <v>501</v>
      </c>
    </row>
    <row r="158" spans="1:17" x14ac:dyDescent="0.25">
      <c r="A158" s="149" t="s">
        <v>612</v>
      </c>
      <c r="C158" s="149">
        <v>2</v>
      </c>
      <c r="D158" t="s">
        <v>78</v>
      </c>
      <c r="E158" s="26" t="s">
        <v>613</v>
      </c>
      <c r="F158" t="s">
        <v>598</v>
      </c>
      <c r="G158" t="s">
        <v>13</v>
      </c>
      <c r="H158" s="344">
        <v>2.5</v>
      </c>
      <c r="I158" s="344">
        <v>0</v>
      </c>
      <c r="J158" s="344">
        <v>2.5</v>
      </c>
      <c r="K158" s="344">
        <v>0</v>
      </c>
      <c r="L158" s="344">
        <v>0</v>
      </c>
      <c r="M158" s="344">
        <v>0</v>
      </c>
      <c r="N158" s="344">
        <v>0</v>
      </c>
      <c r="O158" s="344">
        <v>0</v>
      </c>
      <c r="P158" s="338" t="s">
        <v>2170</v>
      </c>
      <c r="Q158" t="s">
        <v>1374</v>
      </c>
    </row>
    <row r="159" spans="1:17" x14ac:dyDescent="0.25">
      <c r="A159" s="149" t="s">
        <v>686</v>
      </c>
      <c r="B159" s="149">
        <v>331610</v>
      </c>
      <c r="C159" s="149">
        <v>169</v>
      </c>
      <c r="D159" t="s">
        <v>101</v>
      </c>
      <c r="E159" s="26" t="s">
        <v>141</v>
      </c>
      <c r="F159" t="s">
        <v>687</v>
      </c>
      <c r="G159" t="s">
        <v>11</v>
      </c>
      <c r="H159" s="344">
        <v>2.5099999999999998</v>
      </c>
      <c r="I159" s="344">
        <v>0</v>
      </c>
      <c r="J159" s="344">
        <v>2.25</v>
      </c>
      <c r="K159" s="344">
        <v>0</v>
      </c>
      <c r="L159" s="344">
        <v>0.26</v>
      </c>
      <c r="M159" s="344">
        <v>0</v>
      </c>
      <c r="N159" s="344">
        <v>0</v>
      </c>
      <c r="O159" s="344">
        <v>0</v>
      </c>
      <c r="P159" s="338" t="s">
        <v>2170</v>
      </c>
      <c r="Q159" t="s">
        <v>501</v>
      </c>
    </row>
    <row r="160" spans="1:17" x14ac:dyDescent="0.25">
      <c r="A160" s="149" t="s">
        <v>942</v>
      </c>
      <c r="B160" s="149">
        <v>332370</v>
      </c>
      <c r="C160" s="149">
        <v>254</v>
      </c>
      <c r="D160" t="s">
        <v>301</v>
      </c>
      <c r="E160" s="26" t="s">
        <v>304</v>
      </c>
      <c r="F160" t="s">
        <v>943</v>
      </c>
      <c r="G160" t="s">
        <v>10</v>
      </c>
      <c r="H160" s="344">
        <v>2.6</v>
      </c>
      <c r="I160" s="344">
        <v>0</v>
      </c>
      <c r="J160" s="344">
        <v>2.6</v>
      </c>
      <c r="K160" s="344">
        <v>0</v>
      </c>
      <c r="L160" s="344">
        <v>0</v>
      </c>
      <c r="M160" s="344">
        <v>0</v>
      </c>
      <c r="N160" s="344">
        <v>0</v>
      </c>
      <c r="O160" s="344">
        <v>0</v>
      </c>
      <c r="P160" s="338" t="s">
        <v>2170</v>
      </c>
      <c r="Q160" t="s">
        <v>501</v>
      </c>
    </row>
    <row r="161" spans="1:17" x14ac:dyDescent="0.25">
      <c r="A161" s="149" t="s">
        <v>970</v>
      </c>
      <c r="B161" s="149">
        <v>332510</v>
      </c>
      <c r="C161" s="149">
        <v>395</v>
      </c>
      <c r="D161" t="s">
        <v>328</v>
      </c>
      <c r="E161" s="26" t="s">
        <v>329</v>
      </c>
      <c r="F161" t="s">
        <v>971</v>
      </c>
      <c r="G161" t="s">
        <v>9</v>
      </c>
      <c r="H161" s="344">
        <v>2.62</v>
      </c>
      <c r="I161" s="344">
        <v>0</v>
      </c>
      <c r="J161" s="344">
        <v>1.8499999999999999</v>
      </c>
      <c r="K161" s="344">
        <v>0</v>
      </c>
      <c r="L161" s="344">
        <v>0.47500000000000003</v>
      </c>
      <c r="M161" s="344">
        <v>0</v>
      </c>
      <c r="N161" s="344">
        <v>0.29499999999999998</v>
      </c>
      <c r="O161" s="344">
        <v>0</v>
      </c>
      <c r="P161" s="338">
        <v>0</v>
      </c>
      <c r="Q161" t="s">
        <v>501</v>
      </c>
    </row>
    <row r="162" spans="1:17" x14ac:dyDescent="0.25">
      <c r="A162" s="149" t="s">
        <v>695</v>
      </c>
      <c r="B162" s="149">
        <v>331690</v>
      </c>
      <c r="C162" s="149">
        <v>169</v>
      </c>
      <c r="D162" t="s">
        <v>101</v>
      </c>
      <c r="E162" s="26" t="s">
        <v>148</v>
      </c>
      <c r="F162" t="s">
        <v>696</v>
      </c>
      <c r="G162" t="s">
        <v>6</v>
      </c>
      <c r="H162" s="344">
        <v>2.6339999999999999</v>
      </c>
      <c r="I162" s="344">
        <v>0</v>
      </c>
      <c r="J162" s="344">
        <v>2.6339999999999999</v>
      </c>
      <c r="K162" s="344">
        <v>0</v>
      </c>
      <c r="L162" s="344">
        <v>0</v>
      </c>
      <c r="M162" s="344">
        <v>0</v>
      </c>
      <c r="N162" s="344">
        <v>0</v>
      </c>
      <c r="O162" s="344">
        <v>0</v>
      </c>
      <c r="P162" s="338" t="s">
        <v>2170</v>
      </c>
      <c r="Q162" t="s">
        <v>1383</v>
      </c>
    </row>
    <row r="163" spans="1:17" x14ac:dyDescent="0.25">
      <c r="A163" s="149" t="s">
        <v>978</v>
      </c>
      <c r="B163" s="149">
        <v>332560</v>
      </c>
      <c r="C163" s="149">
        <v>339</v>
      </c>
      <c r="D163" t="s">
        <v>336</v>
      </c>
      <c r="E163" s="26" t="s">
        <v>337</v>
      </c>
      <c r="F163" t="s">
        <v>979</v>
      </c>
      <c r="G163" t="s">
        <v>4</v>
      </c>
      <c r="H163" s="344">
        <v>2.65</v>
      </c>
      <c r="I163" s="344">
        <v>0</v>
      </c>
      <c r="J163" s="344">
        <v>2.65</v>
      </c>
      <c r="K163" s="344">
        <v>0</v>
      </c>
      <c r="L163" s="344">
        <v>0</v>
      </c>
      <c r="M163" s="344">
        <v>0</v>
      </c>
      <c r="N163" s="344">
        <v>0</v>
      </c>
      <c r="O163" s="344">
        <v>0</v>
      </c>
      <c r="P163" s="338" t="s">
        <v>2171</v>
      </c>
      <c r="Q163" t="s">
        <v>501</v>
      </c>
    </row>
    <row r="164" spans="1:17" x14ac:dyDescent="0.25">
      <c r="A164" s="149" t="s">
        <v>938</v>
      </c>
      <c r="B164" s="149">
        <v>332350</v>
      </c>
      <c r="C164" s="149">
        <v>254</v>
      </c>
      <c r="D164" t="s">
        <v>301</v>
      </c>
      <c r="E164" s="26" t="s">
        <v>302</v>
      </c>
      <c r="F164" t="s">
        <v>939</v>
      </c>
      <c r="G164" t="s">
        <v>10</v>
      </c>
      <c r="H164" s="344">
        <v>2.6999999999999997</v>
      </c>
      <c r="I164" s="344">
        <v>0</v>
      </c>
      <c r="J164" s="344">
        <v>2.6999999999999997</v>
      </c>
      <c r="K164" s="344">
        <v>0</v>
      </c>
      <c r="L164" s="344">
        <v>0</v>
      </c>
      <c r="M164" s="344">
        <v>0</v>
      </c>
      <c r="N164" s="344">
        <v>0</v>
      </c>
      <c r="O164" s="344">
        <v>0</v>
      </c>
      <c r="P164" s="338" t="s">
        <v>2170</v>
      </c>
      <c r="Q164" t="s">
        <v>501</v>
      </c>
    </row>
    <row r="165" spans="1:17" x14ac:dyDescent="0.25">
      <c r="A165" s="149" t="s">
        <v>833</v>
      </c>
      <c r="B165" s="149">
        <v>332020</v>
      </c>
      <c r="C165" s="149">
        <v>63</v>
      </c>
      <c r="D165" t="s">
        <v>225</v>
      </c>
      <c r="E165" s="26" t="s">
        <v>834</v>
      </c>
      <c r="F165" t="s">
        <v>835</v>
      </c>
      <c r="G165" t="s">
        <v>14</v>
      </c>
      <c r="H165" s="344">
        <v>2.8</v>
      </c>
      <c r="I165" s="344">
        <v>0</v>
      </c>
      <c r="J165" s="344">
        <v>2.8</v>
      </c>
      <c r="K165" s="344">
        <v>0</v>
      </c>
      <c r="L165" s="344">
        <v>0</v>
      </c>
      <c r="M165" s="344">
        <v>0</v>
      </c>
      <c r="N165" s="344">
        <v>0</v>
      </c>
      <c r="O165" s="344">
        <v>0</v>
      </c>
      <c r="P165" s="338" t="s">
        <v>2170</v>
      </c>
      <c r="Q165" t="s">
        <v>501</v>
      </c>
    </row>
    <row r="166" spans="1:17" x14ac:dyDescent="0.25">
      <c r="A166" s="149" t="s">
        <v>866</v>
      </c>
      <c r="B166" s="149">
        <v>332070</v>
      </c>
      <c r="C166" s="149">
        <v>289</v>
      </c>
      <c r="D166" t="s">
        <v>251</v>
      </c>
      <c r="E166" s="26" t="s">
        <v>252</v>
      </c>
      <c r="F166" t="s">
        <v>867</v>
      </c>
      <c r="G166" t="s">
        <v>4</v>
      </c>
      <c r="H166" s="344">
        <v>3</v>
      </c>
      <c r="I166" s="344">
        <v>0</v>
      </c>
      <c r="J166" s="344">
        <v>1.8</v>
      </c>
      <c r="K166" s="344">
        <v>1.2000000000000002</v>
      </c>
      <c r="L166" s="344">
        <v>0</v>
      </c>
      <c r="M166" s="344">
        <v>0</v>
      </c>
      <c r="N166" s="344">
        <v>0</v>
      </c>
      <c r="O166" s="344">
        <v>0</v>
      </c>
      <c r="P166" s="338" t="s">
        <v>2173</v>
      </c>
      <c r="Q166" t="s">
        <v>501</v>
      </c>
    </row>
    <row r="167" spans="1:17" x14ac:dyDescent="0.25">
      <c r="A167" s="149" t="s">
        <v>950</v>
      </c>
      <c r="B167" s="149">
        <v>332410</v>
      </c>
      <c r="C167" s="149">
        <v>254</v>
      </c>
      <c r="D167" t="s">
        <v>301</v>
      </c>
      <c r="E167" s="26" t="s">
        <v>308</v>
      </c>
      <c r="F167" t="s">
        <v>951</v>
      </c>
      <c r="G167" t="s">
        <v>10</v>
      </c>
      <c r="H167" s="344">
        <v>3</v>
      </c>
      <c r="I167" s="344">
        <v>0</v>
      </c>
      <c r="J167" s="344">
        <v>3</v>
      </c>
      <c r="K167" s="344">
        <v>0</v>
      </c>
      <c r="L167" s="344">
        <v>0</v>
      </c>
      <c r="M167" s="344">
        <v>0</v>
      </c>
      <c r="N167" s="344">
        <v>0</v>
      </c>
      <c r="O167" s="344">
        <v>0</v>
      </c>
      <c r="P167" s="338" t="s">
        <v>2170</v>
      </c>
    </row>
    <row r="168" spans="1:17" x14ac:dyDescent="0.25">
      <c r="A168" s="149" t="s">
        <v>604</v>
      </c>
      <c r="C168" s="149">
        <v>2</v>
      </c>
      <c r="D168" t="s">
        <v>78</v>
      </c>
      <c r="E168" s="26" t="s">
        <v>605</v>
      </c>
      <c r="F168" t="s">
        <v>602</v>
      </c>
      <c r="G168" t="s">
        <v>13</v>
      </c>
      <c r="H168" s="344">
        <v>3</v>
      </c>
      <c r="I168" s="344">
        <v>0</v>
      </c>
      <c r="J168" s="344">
        <v>0</v>
      </c>
      <c r="K168" s="344">
        <v>3</v>
      </c>
      <c r="L168" s="344">
        <v>0</v>
      </c>
      <c r="M168" s="344">
        <v>0</v>
      </c>
      <c r="N168" s="344">
        <v>0</v>
      </c>
      <c r="O168" s="344">
        <v>0</v>
      </c>
      <c r="P168" s="338" t="s">
        <v>2170</v>
      </c>
      <c r="Q168" t="s">
        <v>2172</v>
      </c>
    </row>
    <row r="169" spans="1:17" x14ac:dyDescent="0.25">
      <c r="A169" s="149" t="s">
        <v>2174</v>
      </c>
      <c r="C169" s="149">
        <v>8</v>
      </c>
      <c r="D169" t="s">
        <v>187</v>
      </c>
      <c r="E169" s="26" t="s">
        <v>2175</v>
      </c>
      <c r="F169" t="s">
        <v>596</v>
      </c>
      <c r="G169" t="s">
        <v>12</v>
      </c>
      <c r="H169" s="344">
        <v>3</v>
      </c>
      <c r="I169" s="344">
        <v>0</v>
      </c>
      <c r="J169" s="344">
        <v>0</v>
      </c>
      <c r="K169" s="344">
        <v>0</v>
      </c>
      <c r="L169" s="344">
        <v>0</v>
      </c>
      <c r="M169" s="344">
        <v>0</v>
      </c>
      <c r="N169" s="344">
        <v>2</v>
      </c>
      <c r="O169" s="344">
        <v>1</v>
      </c>
      <c r="P169" s="338" t="s">
        <v>2173</v>
      </c>
      <c r="Q169" t="s">
        <v>536</v>
      </c>
    </row>
    <row r="170" spans="1:17" x14ac:dyDescent="0.25">
      <c r="A170" s="149" t="s">
        <v>870</v>
      </c>
      <c r="C170" s="149">
        <v>16</v>
      </c>
      <c r="D170" t="s">
        <v>255</v>
      </c>
      <c r="E170" s="26" t="s">
        <v>871</v>
      </c>
      <c r="F170" t="s">
        <v>872</v>
      </c>
      <c r="G170" t="s">
        <v>8</v>
      </c>
      <c r="H170" s="344">
        <v>3</v>
      </c>
      <c r="I170" s="344">
        <v>0</v>
      </c>
      <c r="J170" s="344">
        <v>0</v>
      </c>
      <c r="K170" s="344">
        <v>0</v>
      </c>
      <c r="L170" s="344">
        <v>0</v>
      </c>
      <c r="M170" s="344">
        <v>0</v>
      </c>
      <c r="N170" s="344">
        <v>3</v>
      </c>
      <c r="O170" s="344">
        <v>0</v>
      </c>
      <c r="P170" s="338" t="s">
        <v>2170</v>
      </c>
      <c r="Q170" t="s">
        <v>543</v>
      </c>
    </row>
    <row r="171" spans="1:17" x14ac:dyDescent="0.25">
      <c r="A171" s="149" t="s">
        <v>946</v>
      </c>
      <c r="B171" s="149">
        <v>332390</v>
      </c>
      <c r="C171" s="149">
        <v>254</v>
      </c>
      <c r="D171" t="s">
        <v>301</v>
      </c>
      <c r="E171" s="26" t="s">
        <v>306</v>
      </c>
      <c r="F171" t="s">
        <v>947</v>
      </c>
      <c r="G171" t="s">
        <v>10</v>
      </c>
      <c r="H171" s="344">
        <v>3.1</v>
      </c>
      <c r="I171" s="344">
        <v>0</v>
      </c>
      <c r="J171" s="344">
        <v>3.1</v>
      </c>
      <c r="K171" s="344">
        <v>0</v>
      </c>
      <c r="L171" s="344">
        <v>0</v>
      </c>
      <c r="M171" s="344">
        <v>0</v>
      </c>
      <c r="N171" s="344">
        <v>0</v>
      </c>
      <c r="O171" s="344">
        <v>0</v>
      </c>
      <c r="P171" s="338" t="s">
        <v>2170</v>
      </c>
      <c r="Q171" t="s">
        <v>501</v>
      </c>
    </row>
    <row r="172" spans="1:17" x14ac:dyDescent="0.25">
      <c r="A172" s="149" t="s">
        <v>679</v>
      </c>
      <c r="B172" s="149">
        <v>331660</v>
      </c>
      <c r="C172" s="149">
        <v>169</v>
      </c>
      <c r="D172" t="s">
        <v>101</v>
      </c>
      <c r="E172" s="26" t="s">
        <v>137</v>
      </c>
      <c r="F172" t="s">
        <v>680</v>
      </c>
      <c r="G172" t="s">
        <v>9</v>
      </c>
      <c r="H172" s="344">
        <v>3.18</v>
      </c>
      <c r="I172" s="344">
        <v>0</v>
      </c>
      <c r="J172" s="344">
        <v>2.2800000000000002</v>
      </c>
      <c r="K172" s="344">
        <v>0</v>
      </c>
      <c r="L172" s="344">
        <v>0.9</v>
      </c>
      <c r="M172" s="344">
        <v>0</v>
      </c>
      <c r="N172" s="344">
        <v>0</v>
      </c>
      <c r="O172" s="344">
        <v>0</v>
      </c>
      <c r="P172" s="338" t="s">
        <v>2170</v>
      </c>
      <c r="Q172" t="s">
        <v>1379</v>
      </c>
    </row>
    <row r="173" spans="1:17" x14ac:dyDescent="0.25">
      <c r="A173" s="149" t="s">
        <v>940</v>
      </c>
      <c r="B173" s="149">
        <v>332360</v>
      </c>
      <c r="C173" s="149">
        <v>254</v>
      </c>
      <c r="D173" t="s">
        <v>301</v>
      </c>
      <c r="E173" s="26" t="s">
        <v>303</v>
      </c>
      <c r="F173" t="s">
        <v>941</v>
      </c>
      <c r="G173" t="s">
        <v>10</v>
      </c>
      <c r="H173" s="344">
        <v>3.2</v>
      </c>
      <c r="I173" s="344">
        <v>0</v>
      </c>
      <c r="J173" s="344">
        <v>3.2</v>
      </c>
      <c r="K173" s="344">
        <v>0</v>
      </c>
      <c r="L173" s="344">
        <v>0</v>
      </c>
      <c r="M173" s="344">
        <v>0</v>
      </c>
      <c r="N173" s="344">
        <v>0</v>
      </c>
      <c r="O173" s="344">
        <v>0</v>
      </c>
      <c r="P173" s="338" t="s">
        <v>2170</v>
      </c>
      <c r="Q173" t="s">
        <v>501</v>
      </c>
    </row>
    <row r="174" spans="1:17" x14ac:dyDescent="0.25">
      <c r="A174" s="149" t="s">
        <v>655</v>
      </c>
      <c r="B174" s="149">
        <v>331390</v>
      </c>
      <c r="C174" s="149">
        <v>169</v>
      </c>
      <c r="D174" t="s">
        <v>101</v>
      </c>
      <c r="E174" s="26" t="s">
        <v>118</v>
      </c>
      <c r="F174" t="s">
        <v>656</v>
      </c>
      <c r="G174" t="s">
        <v>9</v>
      </c>
      <c r="H174" s="344">
        <v>3.306</v>
      </c>
      <c r="I174" s="344">
        <v>0</v>
      </c>
      <c r="J174" s="344">
        <v>3.0060000000000002</v>
      </c>
      <c r="K174" s="344">
        <v>0</v>
      </c>
      <c r="L174" s="344">
        <v>0.3</v>
      </c>
      <c r="M174" s="344">
        <v>0</v>
      </c>
      <c r="N174" s="344">
        <v>0</v>
      </c>
      <c r="O174" s="344">
        <v>0</v>
      </c>
      <c r="P174" s="338" t="s">
        <v>2170</v>
      </c>
      <c r="Q174" t="s">
        <v>1378</v>
      </c>
    </row>
    <row r="175" spans="1:17" x14ac:dyDescent="0.25">
      <c r="A175" s="149" t="s">
        <v>650</v>
      </c>
      <c r="B175" s="149">
        <v>331310</v>
      </c>
      <c r="C175" s="149">
        <v>169</v>
      </c>
      <c r="D175" t="s">
        <v>101</v>
      </c>
      <c r="E175" s="26" t="s">
        <v>110</v>
      </c>
      <c r="F175" t="s">
        <v>638</v>
      </c>
      <c r="G175" t="s">
        <v>9</v>
      </c>
      <c r="H175" s="344">
        <v>3.5999999999999996</v>
      </c>
      <c r="I175" s="344">
        <v>0</v>
      </c>
      <c r="J175" s="344">
        <v>3.1999999999999997</v>
      </c>
      <c r="K175" s="344">
        <v>0</v>
      </c>
      <c r="L175" s="344">
        <v>0.4</v>
      </c>
      <c r="M175" s="344">
        <v>0</v>
      </c>
      <c r="N175" s="344">
        <v>0</v>
      </c>
      <c r="O175" s="344">
        <v>0</v>
      </c>
      <c r="P175" s="338" t="s">
        <v>2170</v>
      </c>
      <c r="Q175" t="s">
        <v>1377</v>
      </c>
    </row>
    <row r="176" spans="1:17" x14ac:dyDescent="0.25">
      <c r="A176" s="149" t="s">
        <v>854</v>
      </c>
      <c r="B176" s="149">
        <v>332680</v>
      </c>
      <c r="C176" s="149">
        <v>240</v>
      </c>
      <c r="D176" t="s">
        <v>238</v>
      </c>
      <c r="E176" s="26" t="s">
        <v>242</v>
      </c>
      <c r="F176" t="s">
        <v>855</v>
      </c>
      <c r="G176" t="s">
        <v>13</v>
      </c>
      <c r="H176" s="344">
        <v>3.6</v>
      </c>
      <c r="I176" s="344">
        <v>0</v>
      </c>
      <c r="J176" s="344">
        <v>3.1</v>
      </c>
      <c r="K176" s="344">
        <v>0.5</v>
      </c>
      <c r="L176" s="344">
        <v>0</v>
      </c>
      <c r="M176" s="344">
        <v>0</v>
      </c>
      <c r="N176" s="344">
        <v>0</v>
      </c>
      <c r="O176" s="344">
        <v>0</v>
      </c>
      <c r="P176" s="338">
        <v>0</v>
      </c>
      <c r="Q176" t="s">
        <v>501</v>
      </c>
    </row>
    <row r="177" spans="1:17" x14ac:dyDescent="0.25">
      <c r="A177" s="149" t="s">
        <v>1000</v>
      </c>
      <c r="B177" s="149">
        <v>332540</v>
      </c>
      <c r="C177" s="149">
        <v>749</v>
      </c>
      <c r="D177" t="s">
        <v>357</v>
      </c>
      <c r="E177" s="26" t="s">
        <v>358</v>
      </c>
      <c r="F177" t="s">
        <v>1001</v>
      </c>
      <c r="G177" t="s">
        <v>4</v>
      </c>
      <c r="H177" s="344">
        <v>3.88</v>
      </c>
      <c r="I177" s="344">
        <v>0</v>
      </c>
      <c r="J177" s="344">
        <v>2.88</v>
      </c>
      <c r="K177" s="344">
        <v>0</v>
      </c>
      <c r="L177" s="344">
        <v>1</v>
      </c>
      <c r="M177" s="344">
        <v>0</v>
      </c>
      <c r="N177" s="344">
        <v>0</v>
      </c>
      <c r="O177" s="344">
        <v>0</v>
      </c>
      <c r="P177" s="338" t="s">
        <v>2171</v>
      </c>
      <c r="Q177" t="s">
        <v>501</v>
      </c>
    </row>
    <row r="178" spans="1:17" x14ac:dyDescent="0.25">
      <c r="A178" s="149" t="s">
        <v>817</v>
      </c>
      <c r="B178" s="149">
        <v>331990</v>
      </c>
      <c r="C178" s="149">
        <v>274</v>
      </c>
      <c r="D178" t="s">
        <v>212</v>
      </c>
      <c r="E178" s="26" t="s">
        <v>818</v>
      </c>
      <c r="F178" t="s">
        <v>819</v>
      </c>
      <c r="G178" t="s">
        <v>14</v>
      </c>
      <c r="H178" s="344">
        <v>3.9000000000000004</v>
      </c>
      <c r="I178" s="344">
        <v>0</v>
      </c>
      <c r="J178" s="344">
        <v>3.9000000000000004</v>
      </c>
      <c r="K178" s="344">
        <v>0</v>
      </c>
      <c r="L178" s="344">
        <v>0</v>
      </c>
      <c r="M178" s="344">
        <v>0</v>
      </c>
      <c r="N178" s="344">
        <v>0</v>
      </c>
      <c r="O178" s="344">
        <v>0</v>
      </c>
      <c r="P178" s="338" t="s">
        <v>2170</v>
      </c>
      <c r="Q178" t="s">
        <v>501</v>
      </c>
    </row>
    <row r="179" spans="1:17" x14ac:dyDescent="0.25">
      <c r="A179" s="149" t="s">
        <v>912</v>
      </c>
      <c r="D179" s="26" t="s">
        <v>274</v>
      </c>
      <c r="E179" s="26" t="s">
        <v>278</v>
      </c>
      <c r="F179" s="149" t="s">
        <v>910</v>
      </c>
      <c r="G179" s="149" t="s">
        <v>13</v>
      </c>
      <c r="H179" s="344">
        <v>3.9000000000000004</v>
      </c>
      <c r="I179" s="344">
        <v>0</v>
      </c>
      <c r="J179" s="345">
        <v>0</v>
      </c>
      <c r="K179" s="344">
        <v>3.9000000000000004</v>
      </c>
      <c r="L179" s="344">
        <v>0</v>
      </c>
      <c r="M179" s="344">
        <v>0</v>
      </c>
      <c r="N179" s="344">
        <v>0</v>
      </c>
      <c r="O179" s="344">
        <v>0</v>
      </c>
      <c r="P179" s="338" t="s">
        <v>2170</v>
      </c>
      <c r="Q179" t="s">
        <v>501</v>
      </c>
    </row>
    <row r="180" spans="1:17" x14ac:dyDescent="0.25">
      <c r="A180" s="149" t="s">
        <v>589</v>
      </c>
      <c r="C180" s="149">
        <v>1</v>
      </c>
      <c r="D180" t="s">
        <v>67</v>
      </c>
      <c r="E180" s="26" t="s">
        <v>68</v>
      </c>
      <c r="F180" t="s">
        <v>583</v>
      </c>
      <c r="G180" t="s">
        <v>13</v>
      </c>
      <c r="H180" s="344">
        <v>4</v>
      </c>
      <c r="I180" s="344">
        <v>0</v>
      </c>
      <c r="J180" s="344">
        <v>0</v>
      </c>
      <c r="K180" s="344">
        <v>4</v>
      </c>
      <c r="L180" s="344">
        <v>0</v>
      </c>
      <c r="M180" s="344">
        <v>0</v>
      </c>
      <c r="N180" s="344">
        <v>0</v>
      </c>
      <c r="O180" s="344">
        <v>0</v>
      </c>
      <c r="P180" s="338" t="s">
        <v>2170</v>
      </c>
      <c r="Q180" t="s">
        <v>501</v>
      </c>
    </row>
    <row r="181" spans="1:17" x14ac:dyDescent="0.25">
      <c r="A181" s="149" t="s">
        <v>600</v>
      </c>
      <c r="C181" s="149">
        <v>2</v>
      </c>
      <c r="D181" t="s">
        <v>78</v>
      </c>
      <c r="E181" s="26" t="s">
        <v>601</v>
      </c>
      <c r="F181" t="s">
        <v>602</v>
      </c>
      <c r="G181" t="s">
        <v>13</v>
      </c>
      <c r="H181" s="344">
        <v>4</v>
      </c>
      <c r="I181" s="344">
        <v>0</v>
      </c>
      <c r="J181" s="344">
        <v>0</v>
      </c>
      <c r="K181" s="344">
        <v>4</v>
      </c>
      <c r="L181" s="344">
        <v>0</v>
      </c>
      <c r="M181" s="344">
        <v>0</v>
      </c>
      <c r="N181" s="344">
        <v>0</v>
      </c>
      <c r="O181" s="344">
        <v>0</v>
      </c>
      <c r="P181" s="338" t="s">
        <v>2170</v>
      </c>
      <c r="Q181" t="s">
        <v>2172</v>
      </c>
    </row>
    <row r="182" spans="1:17" x14ac:dyDescent="0.25">
      <c r="A182" s="149" t="s">
        <v>701</v>
      </c>
      <c r="B182" s="149">
        <v>332900</v>
      </c>
      <c r="C182" s="149">
        <v>169</v>
      </c>
      <c r="D182" t="s">
        <v>101</v>
      </c>
      <c r="E182" s="26" t="s">
        <v>382</v>
      </c>
      <c r="F182" t="s">
        <v>702</v>
      </c>
      <c r="G182" t="s">
        <v>13</v>
      </c>
      <c r="H182" s="344">
        <v>4.17</v>
      </c>
      <c r="I182" s="344">
        <v>0</v>
      </c>
      <c r="J182" s="344">
        <v>4.17</v>
      </c>
      <c r="K182" s="344">
        <v>0</v>
      </c>
      <c r="L182" s="344">
        <v>0</v>
      </c>
      <c r="M182" s="344">
        <v>0</v>
      </c>
      <c r="N182" s="344">
        <v>0</v>
      </c>
      <c r="O182" s="344">
        <v>0</v>
      </c>
      <c r="P182" s="338" t="s">
        <v>2170</v>
      </c>
    </row>
    <row r="183" spans="1:17" x14ac:dyDescent="0.25">
      <c r="A183" s="149" t="s">
        <v>861</v>
      </c>
      <c r="C183" s="149">
        <v>103</v>
      </c>
      <c r="D183" s="26" t="s">
        <v>245</v>
      </c>
      <c r="E183" s="26" t="s">
        <v>247</v>
      </c>
      <c r="F183" t="s">
        <v>860</v>
      </c>
      <c r="G183" t="s">
        <v>13</v>
      </c>
      <c r="H183" s="344">
        <v>4.1999999999999993</v>
      </c>
      <c r="I183" s="344">
        <v>0</v>
      </c>
      <c r="J183" s="344">
        <v>0</v>
      </c>
      <c r="K183" s="344">
        <v>4.1999999999999993</v>
      </c>
      <c r="L183" s="344">
        <v>0</v>
      </c>
      <c r="M183" s="344">
        <v>0</v>
      </c>
      <c r="N183" s="344">
        <v>0</v>
      </c>
      <c r="O183" s="344">
        <v>0</v>
      </c>
      <c r="P183" s="338" t="s">
        <v>2170</v>
      </c>
      <c r="Q183" t="s">
        <v>501</v>
      </c>
    </row>
    <row r="184" spans="1:17" x14ac:dyDescent="0.25">
      <c r="A184" s="149" t="s">
        <v>909</v>
      </c>
      <c r="D184" s="26" t="s">
        <v>274</v>
      </c>
      <c r="E184" s="26" t="s">
        <v>275</v>
      </c>
      <c r="F184" s="149" t="s">
        <v>910</v>
      </c>
      <c r="G184" s="149" t="s">
        <v>13</v>
      </c>
      <c r="H184" s="344">
        <v>4.3</v>
      </c>
      <c r="I184" s="344">
        <v>0</v>
      </c>
      <c r="J184" s="345">
        <v>3.3</v>
      </c>
      <c r="K184" s="344">
        <v>0</v>
      </c>
      <c r="L184" s="344">
        <v>0</v>
      </c>
      <c r="M184" s="344">
        <v>0</v>
      </c>
      <c r="N184" s="344">
        <v>1</v>
      </c>
      <c r="O184" s="344">
        <v>0</v>
      </c>
      <c r="P184" s="338" t="s">
        <v>2173</v>
      </c>
      <c r="Q184" t="s">
        <v>501</v>
      </c>
    </row>
    <row r="185" spans="1:17" x14ac:dyDescent="0.25">
      <c r="A185" s="149" t="s">
        <v>617</v>
      </c>
      <c r="B185" s="149">
        <v>331190</v>
      </c>
      <c r="C185" s="149">
        <v>2</v>
      </c>
      <c r="D185" t="s">
        <v>78</v>
      </c>
      <c r="E185" s="26" t="s">
        <v>93</v>
      </c>
      <c r="F185" t="s">
        <v>602</v>
      </c>
      <c r="G185" t="s">
        <v>13</v>
      </c>
      <c r="H185" s="344">
        <v>4.3849999999999998</v>
      </c>
      <c r="I185" s="344">
        <v>0</v>
      </c>
      <c r="J185" s="344">
        <v>3.3850000000000002</v>
      </c>
      <c r="K185" s="344">
        <v>1</v>
      </c>
      <c r="L185" s="344">
        <v>0</v>
      </c>
      <c r="M185" s="344">
        <v>0</v>
      </c>
      <c r="N185" s="344">
        <v>0</v>
      </c>
      <c r="O185" s="344">
        <v>0</v>
      </c>
      <c r="P185" s="338" t="s">
        <v>2170</v>
      </c>
      <c r="Q185" t="s">
        <v>2172</v>
      </c>
    </row>
    <row r="186" spans="1:17" x14ac:dyDescent="0.25">
      <c r="A186" s="149" t="s">
        <v>944</v>
      </c>
      <c r="B186" s="149">
        <v>332380</v>
      </c>
      <c r="C186" s="149">
        <v>254</v>
      </c>
      <c r="D186" t="s">
        <v>301</v>
      </c>
      <c r="E186" s="26" t="s">
        <v>305</v>
      </c>
      <c r="F186" t="s">
        <v>945</v>
      </c>
      <c r="G186" t="s">
        <v>10</v>
      </c>
      <c r="H186" s="344">
        <v>4.4000000000000004</v>
      </c>
      <c r="I186" s="344">
        <v>0</v>
      </c>
      <c r="J186" s="344">
        <v>4.4000000000000004</v>
      </c>
      <c r="K186" s="344">
        <v>0</v>
      </c>
      <c r="L186" s="344">
        <v>0</v>
      </c>
      <c r="M186" s="344">
        <v>0</v>
      </c>
      <c r="N186" s="344">
        <v>0</v>
      </c>
      <c r="O186" s="344">
        <v>0</v>
      </c>
      <c r="P186" s="338" t="s">
        <v>2170</v>
      </c>
      <c r="Q186" t="s">
        <v>501</v>
      </c>
    </row>
    <row r="187" spans="1:17" x14ac:dyDescent="0.25">
      <c r="A187" s="149" t="s">
        <v>597</v>
      </c>
      <c r="C187" s="149">
        <v>2</v>
      </c>
      <c r="D187" t="s">
        <v>78</v>
      </c>
      <c r="E187" s="26" t="s">
        <v>81</v>
      </c>
      <c r="F187" t="s">
        <v>598</v>
      </c>
      <c r="G187" t="s">
        <v>13</v>
      </c>
      <c r="H187" s="344">
        <v>4.5</v>
      </c>
      <c r="I187" s="344">
        <v>0</v>
      </c>
      <c r="J187" s="344">
        <v>0</v>
      </c>
      <c r="K187" s="344">
        <v>4.5</v>
      </c>
      <c r="L187" s="344">
        <v>0</v>
      </c>
      <c r="M187" s="344">
        <v>0</v>
      </c>
      <c r="N187" s="344">
        <v>0</v>
      </c>
      <c r="O187" s="344">
        <v>0</v>
      </c>
      <c r="P187" s="338" t="s">
        <v>2170</v>
      </c>
      <c r="Q187" t="s">
        <v>1374</v>
      </c>
    </row>
    <row r="188" spans="1:17" x14ac:dyDescent="0.25">
      <c r="A188" s="149" t="s">
        <v>864</v>
      </c>
      <c r="C188" s="149">
        <v>103</v>
      </c>
      <c r="D188" t="s">
        <v>245</v>
      </c>
      <c r="E188" s="26" t="s">
        <v>865</v>
      </c>
      <c r="F188" t="s">
        <v>860</v>
      </c>
      <c r="G188" t="s">
        <v>13</v>
      </c>
      <c r="H188" s="344">
        <v>4.8</v>
      </c>
      <c r="I188" s="344">
        <v>0</v>
      </c>
      <c r="J188" s="344">
        <v>0</v>
      </c>
      <c r="K188" s="344">
        <v>4.8</v>
      </c>
      <c r="L188" s="344">
        <v>0</v>
      </c>
      <c r="M188" s="344">
        <v>0</v>
      </c>
      <c r="N188" s="344">
        <v>0</v>
      </c>
      <c r="O188" s="344">
        <v>0</v>
      </c>
      <c r="P188" s="338" t="s">
        <v>2170</v>
      </c>
      <c r="Q188" t="s">
        <v>501</v>
      </c>
    </row>
    <row r="189" spans="1:17" x14ac:dyDescent="0.25">
      <c r="A189" s="149" t="s">
        <v>1319</v>
      </c>
      <c r="C189" s="149">
        <v>760</v>
      </c>
      <c r="D189" t="s">
        <v>1335</v>
      </c>
      <c r="E189" s="26" t="s">
        <v>1336</v>
      </c>
      <c r="F189" t="s">
        <v>598</v>
      </c>
      <c r="G189" t="s">
        <v>13</v>
      </c>
      <c r="H189" s="344">
        <v>5</v>
      </c>
      <c r="I189" s="344">
        <v>0</v>
      </c>
      <c r="J189" s="344">
        <v>0</v>
      </c>
      <c r="K189" s="344">
        <v>5</v>
      </c>
      <c r="L189" s="344">
        <v>0</v>
      </c>
      <c r="M189" s="344">
        <v>0</v>
      </c>
      <c r="N189" s="344">
        <v>0</v>
      </c>
      <c r="O189" s="344">
        <v>0</v>
      </c>
      <c r="P189" s="338" t="s">
        <v>2170</v>
      </c>
      <c r="Q189" t="s">
        <v>1374</v>
      </c>
    </row>
    <row r="190" spans="1:17" x14ac:dyDescent="0.25">
      <c r="A190" s="149" t="s">
        <v>621</v>
      </c>
      <c r="B190" s="149">
        <v>331220</v>
      </c>
      <c r="C190" s="149">
        <v>2</v>
      </c>
      <c r="D190" t="s">
        <v>78</v>
      </c>
      <c r="E190" s="26" t="s">
        <v>98</v>
      </c>
      <c r="F190" t="s">
        <v>622</v>
      </c>
      <c r="G190" t="s">
        <v>14</v>
      </c>
      <c r="H190" s="344">
        <v>5.21</v>
      </c>
      <c r="I190" s="344">
        <v>0</v>
      </c>
      <c r="J190" s="344">
        <v>5.21</v>
      </c>
      <c r="K190" s="344">
        <v>0</v>
      </c>
      <c r="L190" s="344">
        <v>0</v>
      </c>
      <c r="M190" s="344">
        <v>0</v>
      </c>
      <c r="N190" s="344">
        <v>0</v>
      </c>
      <c r="O190" s="344">
        <v>0</v>
      </c>
      <c r="P190" s="338" t="s">
        <v>2171</v>
      </c>
      <c r="Q190" t="s">
        <v>1376</v>
      </c>
    </row>
    <row r="191" spans="1:17" x14ac:dyDescent="0.25">
      <c r="A191" s="149" t="s">
        <v>790</v>
      </c>
      <c r="C191" s="149">
        <v>10</v>
      </c>
      <c r="D191" t="s">
        <v>195</v>
      </c>
      <c r="E191" s="26" t="s">
        <v>199</v>
      </c>
      <c r="F191" t="s">
        <v>786</v>
      </c>
      <c r="G191" t="s">
        <v>7</v>
      </c>
      <c r="H191" s="344">
        <v>5.3</v>
      </c>
      <c r="I191" s="344">
        <v>5.3</v>
      </c>
      <c r="J191" s="344">
        <v>0</v>
      </c>
      <c r="K191" s="344">
        <v>0</v>
      </c>
      <c r="L191" s="344">
        <v>0</v>
      </c>
      <c r="M191" s="344">
        <v>0</v>
      </c>
      <c r="N191" s="344">
        <v>0</v>
      </c>
      <c r="O191" s="344">
        <v>0</v>
      </c>
      <c r="P191" s="338" t="s">
        <v>2170</v>
      </c>
      <c r="Q191" t="s">
        <v>538</v>
      </c>
    </row>
    <row r="192" spans="1:17" x14ac:dyDescent="0.25">
      <c r="A192" s="149" t="s">
        <v>859</v>
      </c>
      <c r="C192" s="149">
        <v>103</v>
      </c>
      <c r="D192" t="s">
        <v>245</v>
      </c>
      <c r="E192" s="26" t="s">
        <v>246</v>
      </c>
      <c r="F192" t="s">
        <v>860</v>
      </c>
      <c r="G192" t="s">
        <v>13</v>
      </c>
      <c r="H192" s="344">
        <v>5.4</v>
      </c>
      <c r="I192" s="344">
        <v>0</v>
      </c>
      <c r="J192" s="344">
        <v>0</v>
      </c>
      <c r="K192" s="344">
        <v>5.4</v>
      </c>
      <c r="L192" s="344">
        <v>0</v>
      </c>
      <c r="M192" s="344">
        <v>0</v>
      </c>
      <c r="N192" s="344">
        <v>0</v>
      </c>
      <c r="O192" s="344">
        <v>0</v>
      </c>
      <c r="P192" s="338" t="s">
        <v>2170</v>
      </c>
      <c r="Q192" t="s">
        <v>501</v>
      </c>
    </row>
    <row r="193" spans="1:17" x14ac:dyDescent="0.25">
      <c r="A193" s="149" t="s">
        <v>795</v>
      </c>
      <c r="C193" s="149">
        <v>160</v>
      </c>
      <c r="D193" t="s">
        <v>200</v>
      </c>
      <c r="E193" s="26" t="s">
        <v>203</v>
      </c>
      <c r="F193" t="s">
        <v>792</v>
      </c>
      <c r="G193" t="s">
        <v>7</v>
      </c>
      <c r="H193" s="344">
        <v>6</v>
      </c>
      <c r="I193" s="344">
        <v>0</v>
      </c>
      <c r="J193" s="344">
        <v>0</v>
      </c>
      <c r="K193" s="344">
        <v>6</v>
      </c>
      <c r="L193" s="344">
        <v>0</v>
      </c>
      <c r="M193" s="344">
        <v>0</v>
      </c>
      <c r="N193" s="344">
        <v>0</v>
      </c>
      <c r="O193" s="344">
        <v>0</v>
      </c>
      <c r="P193" s="338" t="s">
        <v>2170</v>
      </c>
      <c r="Q193" t="s">
        <v>793</v>
      </c>
    </row>
    <row r="194" spans="1:17" x14ac:dyDescent="0.25">
      <c r="A194" s="149" t="s">
        <v>783</v>
      </c>
      <c r="C194" s="149">
        <v>10</v>
      </c>
      <c r="D194" t="s">
        <v>195</v>
      </c>
      <c r="E194" s="26" t="s">
        <v>785</v>
      </c>
      <c r="F194" t="s">
        <v>786</v>
      </c>
      <c r="G194" t="s">
        <v>7</v>
      </c>
      <c r="H194" s="344">
        <v>6.5</v>
      </c>
      <c r="I194" s="344">
        <v>0</v>
      </c>
      <c r="J194" s="344">
        <v>0</v>
      </c>
      <c r="K194" s="344">
        <v>6.5</v>
      </c>
      <c r="L194" s="344">
        <v>0</v>
      </c>
      <c r="M194" s="344">
        <v>0</v>
      </c>
      <c r="N194" s="344">
        <v>0</v>
      </c>
      <c r="O194" s="344">
        <v>0</v>
      </c>
      <c r="P194" s="338" t="s">
        <v>2170</v>
      </c>
      <c r="Q194" t="s">
        <v>538</v>
      </c>
    </row>
    <row r="195" spans="1:17" x14ac:dyDescent="0.25">
      <c r="A195" s="149" t="s">
        <v>1042</v>
      </c>
      <c r="C195" s="149"/>
      <c r="D195" t="s">
        <v>1043</v>
      </c>
      <c r="E195" s="26" t="s">
        <v>1044</v>
      </c>
      <c r="F195" t="s">
        <v>1030</v>
      </c>
      <c r="G195" t="s">
        <v>4</v>
      </c>
      <c r="H195" s="344">
        <v>6.6000000000000005</v>
      </c>
      <c r="I195" s="344">
        <v>0</v>
      </c>
      <c r="J195" s="344">
        <v>6.6000000000000005</v>
      </c>
      <c r="K195" s="344">
        <v>0</v>
      </c>
      <c r="L195" s="344">
        <v>0</v>
      </c>
      <c r="M195" s="344">
        <v>0</v>
      </c>
      <c r="N195" s="344">
        <v>0</v>
      </c>
      <c r="O195" s="344">
        <v>0</v>
      </c>
      <c r="P195" s="338" t="s">
        <v>2170</v>
      </c>
      <c r="Q195" t="s">
        <v>501</v>
      </c>
    </row>
    <row r="196" spans="1:17" x14ac:dyDescent="0.25">
      <c r="A196" s="149" t="s">
        <v>608</v>
      </c>
      <c r="B196" s="149">
        <v>331090</v>
      </c>
      <c r="C196" s="149">
        <v>2</v>
      </c>
      <c r="D196" t="s">
        <v>78</v>
      </c>
      <c r="E196" s="26" t="s">
        <v>82</v>
      </c>
      <c r="F196" t="s">
        <v>598</v>
      </c>
      <c r="G196" t="s">
        <v>13</v>
      </c>
      <c r="H196" s="344">
        <v>6.8</v>
      </c>
      <c r="I196" s="344">
        <v>0</v>
      </c>
      <c r="J196" s="344">
        <v>6.8</v>
      </c>
      <c r="K196" s="344">
        <v>0</v>
      </c>
      <c r="L196" s="344">
        <v>0</v>
      </c>
      <c r="M196" s="344">
        <v>0</v>
      </c>
      <c r="N196" s="344">
        <v>0</v>
      </c>
      <c r="O196" s="344">
        <v>0</v>
      </c>
      <c r="P196" s="338" t="s">
        <v>2170</v>
      </c>
      <c r="Q196" t="s">
        <v>1374</v>
      </c>
    </row>
    <row r="197" spans="1:17" x14ac:dyDescent="0.25">
      <c r="A197" s="149" t="s">
        <v>798</v>
      </c>
      <c r="C197" s="149">
        <v>720</v>
      </c>
      <c r="D197" s="26" t="s">
        <v>1297</v>
      </c>
      <c r="E197" s="26" t="s">
        <v>800</v>
      </c>
      <c r="F197" t="s">
        <v>596</v>
      </c>
      <c r="G197" t="s">
        <v>12</v>
      </c>
      <c r="H197" s="344">
        <v>7.4</v>
      </c>
      <c r="I197" s="344">
        <v>0</v>
      </c>
      <c r="J197" s="344">
        <v>7.4</v>
      </c>
      <c r="K197" s="344">
        <v>0</v>
      </c>
      <c r="L197" s="344">
        <v>0</v>
      </c>
      <c r="M197" s="344">
        <v>0</v>
      </c>
      <c r="N197" s="344">
        <v>0</v>
      </c>
      <c r="O197" s="344">
        <v>0</v>
      </c>
      <c r="P197" s="338" t="s">
        <v>2170</v>
      </c>
      <c r="Q197" t="s">
        <v>501</v>
      </c>
    </row>
    <row r="198" spans="1:17" x14ac:dyDescent="0.25">
      <c r="A198" s="149" t="s">
        <v>1009</v>
      </c>
      <c r="C198" s="149">
        <v>227</v>
      </c>
      <c r="D198" t="s">
        <v>1276</v>
      </c>
      <c r="E198" s="26" t="s">
        <v>1010</v>
      </c>
      <c r="F198" t="s">
        <v>1008</v>
      </c>
      <c r="G198" t="s">
        <v>10</v>
      </c>
      <c r="H198" s="344">
        <v>7.8000000000000007</v>
      </c>
      <c r="I198" s="344">
        <v>0</v>
      </c>
      <c r="J198" s="344">
        <v>7.8000000000000007</v>
      </c>
      <c r="K198" s="344">
        <v>0</v>
      </c>
      <c r="L198" s="344">
        <v>0</v>
      </c>
      <c r="M198" s="344">
        <v>0</v>
      </c>
      <c r="N198" s="344">
        <v>0</v>
      </c>
      <c r="O198" s="344">
        <v>0</v>
      </c>
      <c r="P198" s="338" t="s">
        <v>2170</v>
      </c>
      <c r="Q198" t="s">
        <v>501</v>
      </c>
    </row>
    <row r="199" spans="1:17" x14ac:dyDescent="0.25">
      <c r="A199" s="149" t="s">
        <v>882</v>
      </c>
      <c r="C199" s="149">
        <v>16</v>
      </c>
      <c r="D199" t="s">
        <v>255</v>
      </c>
      <c r="E199" s="26" t="s">
        <v>883</v>
      </c>
      <c r="F199" t="s">
        <v>872</v>
      </c>
      <c r="G199" t="s">
        <v>8</v>
      </c>
      <c r="H199" s="344">
        <v>8.4</v>
      </c>
      <c r="I199" s="344">
        <v>0</v>
      </c>
      <c r="J199" s="344">
        <v>8.4</v>
      </c>
      <c r="K199" s="344">
        <v>0</v>
      </c>
      <c r="L199" s="344">
        <v>0</v>
      </c>
      <c r="M199" s="344">
        <v>0</v>
      </c>
      <c r="N199" s="344">
        <v>0</v>
      </c>
      <c r="O199" s="344">
        <v>0</v>
      </c>
      <c r="P199" s="338" t="s">
        <v>2170</v>
      </c>
      <c r="Q199" t="s">
        <v>543</v>
      </c>
    </row>
    <row r="200" spans="1:17" x14ac:dyDescent="0.25">
      <c r="A200" s="149" t="s">
        <v>587</v>
      </c>
      <c r="C200" s="149">
        <v>1</v>
      </c>
      <c r="D200" t="s">
        <v>67</v>
      </c>
      <c r="E200" s="26" t="s">
        <v>73</v>
      </c>
      <c r="F200" t="s">
        <v>583</v>
      </c>
      <c r="G200" t="s">
        <v>13</v>
      </c>
      <c r="H200" s="344">
        <v>8.5</v>
      </c>
      <c r="I200" s="344">
        <v>0</v>
      </c>
      <c r="J200" s="344">
        <v>0</v>
      </c>
      <c r="K200" s="344">
        <v>8.5</v>
      </c>
      <c r="L200" s="344">
        <v>0</v>
      </c>
      <c r="M200" s="344">
        <v>0</v>
      </c>
      <c r="N200" s="344">
        <v>0</v>
      </c>
      <c r="O200" s="344">
        <v>0</v>
      </c>
      <c r="P200" s="338" t="s">
        <v>2170</v>
      </c>
      <c r="Q200" t="s">
        <v>501</v>
      </c>
    </row>
    <row r="201" spans="1:17" x14ac:dyDescent="0.25">
      <c r="A201" s="149" t="s">
        <v>1047</v>
      </c>
      <c r="C201" s="149">
        <v>111</v>
      </c>
      <c r="D201" t="s">
        <v>380</v>
      </c>
      <c r="E201" s="26" t="s">
        <v>381</v>
      </c>
      <c r="F201" t="s">
        <v>860</v>
      </c>
      <c r="G201" t="s">
        <v>13</v>
      </c>
      <c r="H201" s="344">
        <v>8.5</v>
      </c>
      <c r="I201" s="344">
        <v>0</v>
      </c>
      <c r="J201" s="344">
        <v>8.5</v>
      </c>
      <c r="K201" s="344">
        <v>0</v>
      </c>
      <c r="L201" s="344">
        <v>0</v>
      </c>
      <c r="M201" s="344">
        <v>0</v>
      </c>
      <c r="N201" s="344">
        <v>0</v>
      </c>
      <c r="O201" s="344">
        <v>0</v>
      </c>
      <c r="P201" s="338" t="s">
        <v>2170</v>
      </c>
      <c r="Q201" t="s">
        <v>501</v>
      </c>
    </row>
    <row r="202" spans="1:17" x14ac:dyDescent="0.25">
      <c r="A202" s="149" t="s">
        <v>789</v>
      </c>
      <c r="C202" s="149">
        <v>10</v>
      </c>
      <c r="D202" t="s">
        <v>195</v>
      </c>
      <c r="E202" s="26" t="s">
        <v>198</v>
      </c>
      <c r="F202" t="s">
        <v>786</v>
      </c>
      <c r="G202" t="s">
        <v>7</v>
      </c>
      <c r="H202" s="344">
        <v>8.6</v>
      </c>
      <c r="I202" s="344">
        <v>0</v>
      </c>
      <c r="J202" s="344">
        <v>8.6</v>
      </c>
      <c r="K202" s="344">
        <v>0</v>
      </c>
      <c r="L202" s="344">
        <v>0</v>
      </c>
      <c r="M202" s="344">
        <v>0</v>
      </c>
      <c r="N202" s="344">
        <v>0</v>
      </c>
      <c r="O202" s="344">
        <v>0</v>
      </c>
      <c r="P202" s="338" t="s">
        <v>2170</v>
      </c>
      <c r="Q202" t="s">
        <v>538</v>
      </c>
    </row>
    <row r="203" spans="1:17" x14ac:dyDescent="0.25">
      <c r="A203" s="149" t="s">
        <v>1013</v>
      </c>
      <c r="C203" s="149"/>
      <c r="D203" t="s">
        <v>1314</v>
      </c>
      <c r="E203" s="26" t="s">
        <v>1015</v>
      </c>
      <c r="F203" t="s">
        <v>596</v>
      </c>
      <c r="G203" t="s">
        <v>12</v>
      </c>
      <c r="H203" s="344">
        <v>8.6</v>
      </c>
      <c r="I203" s="344">
        <v>8.6</v>
      </c>
      <c r="J203" s="344">
        <v>0</v>
      </c>
      <c r="K203" s="344">
        <v>0</v>
      </c>
      <c r="L203" s="344">
        <v>0</v>
      </c>
      <c r="M203" s="344">
        <v>0</v>
      </c>
      <c r="N203" s="344">
        <v>0</v>
      </c>
      <c r="O203" s="344">
        <v>0</v>
      </c>
      <c r="P203" s="338" t="s">
        <v>2170</v>
      </c>
      <c r="Q203" t="s">
        <v>501</v>
      </c>
    </row>
    <row r="204" spans="1:17" x14ac:dyDescent="0.25">
      <c r="A204" s="149" t="s">
        <v>880</v>
      </c>
      <c r="C204" s="149">
        <v>16</v>
      </c>
      <c r="D204" t="s">
        <v>255</v>
      </c>
      <c r="E204" s="26" t="s">
        <v>881</v>
      </c>
      <c r="F204" t="s">
        <v>872</v>
      </c>
      <c r="G204" t="s">
        <v>8</v>
      </c>
      <c r="H204" s="344">
        <v>9</v>
      </c>
      <c r="I204" s="344">
        <v>0</v>
      </c>
      <c r="J204" s="344">
        <v>0</v>
      </c>
      <c r="K204" s="344">
        <v>0</v>
      </c>
      <c r="L204" s="344">
        <v>9</v>
      </c>
      <c r="M204" s="344">
        <v>0</v>
      </c>
      <c r="N204" s="344">
        <v>0</v>
      </c>
      <c r="O204" s="344">
        <v>0</v>
      </c>
      <c r="P204" s="338" t="s">
        <v>2170</v>
      </c>
      <c r="Q204" t="s">
        <v>543</v>
      </c>
    </row>
    <row r="205" spans="1:17" x14ac:dyDescent="0.25">
      <c r="A205" s="149" t="s">
        <v>787</v>
      </c>
      <c r="C205" s="149">
        <v>10</v>
      </c>
      <c r="D205" t="s">
        <v>195</v>
      </c>
      <c r="E205" s="26" t="s">
        <v>196</v>
      </c>
      <c r="F205" t="s">
        <v>786</v>
      </c>
      <c r="G205" t="s">
        <v>7</v>
      </c>
      <c r="H205" s="344">
        <v>9.1999999999999993</v>
      </c>
      <c r="I205" s="344">
        <v>0</v>
      </c>
      <c r="J205" s="344">
        <v>9.1999999999999993</v>
      </c>
      <c r="K205" s="344">
        <v>0</v>
      </c>
      <c r="L205" s="344">
        <v>0</v>
      </c>
      <c r="M205" s="344">
        <v>0</v>
      </c>
      <c r="N205" s="344">
        <v>0</v>
      </c>
      <c r="O205" s="344">
        <v>0</v>
      </c>
      <c r="P205" s="338" t="s">
        <v>2170</v>
      </c>
      <c r="Q205" t="s">
        <v>538</v>
      </c>
    </row>
    <row r="206" spans="1:17" x14ac:dyDescent="0.25">
      <c r="A206" s="149" t="s">
        <v>591</v>
      </c>
      <c r="C206" s="149">
        <v>1</v>
      </c>
      <c r="D206" t="s">
        <v>67</v>
      </c>
      <c r="E206" s="26" t="s">
        <v>71</v>
      </c>
      <c r="F206" t="s">
        <v>583</v>
      </c>
      <c r="G206" t="s">
        <v>13</v>
      </c>
      <c r="H206" s="344">
        <v>9.6999999999999993</v>
      </c>
      <c r="I206" s="344">
        <v>0</v>
      </c>
      <c r="J206" s="344">
        <v>8.1</v>
      </c>
      <c r="K206" s="344">
        <v>1.6</v>
      </c>
      <c r="L206" s="344">
        <v>0</v>
      </c>
      <c r="M206" s="344">
        <v>0</v>
      </c>
      <c r="N206" s="344">
        <v>0</v>
      </c>
      <c r="O206" s="344">
        <v>0</v>
      </c>
      <c r="P206" s="338" t="s">
        <v>2170</v>
      </c>
      <c r="Q206" t="s">
        <v>501</v>
      </c>
    </row>
    <row r="207" spans="1:17" x14ac:dyDescent="0.25">
      <c r="A207" s="149" t="s">
        <v>878</v>
      </c>
      <c r="C207" s="149">
        <v>16</v>
      </c>
      <c r="D207" t="s">
        <v>255</v>
      </c>
      <c r="E207" s="26" t="s">
        <v>879</v>
      </c>
      <c r="F207" t="s">
        <v>872</v>
      </c>
      <c r="G207" t="s">
        <v>8</v>
      </c>
      <c r="H207" s="344">
        <v>10</v>
      </c>
      <c r="I207" s="344">
        <v>0</v>
      </c>
      <c r="J207" s="344">
        <v>10</v>
      </c>
      <c r="K207" s="344">
        <v>0</v>
      </c>
      <c r="L207" s="344">
        <v>0</v>
      </c>
      <c r="M207" s="344">
        <v>0</v>
      </c>
      <c r="N207" s="344">
        <v>0</v>
      </c>
      <c r="O207" s="344">
        <v>0</v>
      </c>
      <c r="P207" s="338" t="s">
        <v>2170</v>
      </c>
      <c r="Q207" t="s">
        <v>543</v>
      </c>
    </row>
    <row r="208" spans="1:17" x14ac:dyDescent="0.25">
      <c r="A208" s="149" t="s">
        <v>610</v>
      </c>
      <c r="B208" s="149">
        <v>331120</v>
      </c>
      <c r="C208" s="149">
        <v>2</v>
      </c>
      <c r="D208" t="s">
        <v>78</v>
      </c>
      <c r="E208" s="26" t="s">
        <v>87</v>
      </c>
      <c r="F208" t="s">
        <v>602</v>
      </c>
      <c r="G208" t="s">
        <v>13</v>
      </c>
      <c r="H208" s="344">
        <v>10.02</v>
      </c>
      <c r="I208" s="344">
        <v>0</v>
      </c>
      <c r="J208" s="344">
        <v>10.02</v>
      </c>
      <c r="K208" s="344">
        <v>0</v>
      </c>
      <c r="L208" s="344">
        <v>0</v>
      </c>
      <c r="M208" s="344">
        <v>0</v>
      </c>
      <c r="N208" s="344">
        <v>0</v>
      </c>
      <c r="O208" s="344">
        <v>0</v>
      </c>
      <c r="P208" s="338" t="s">
        <v>2170</v>
      </c>
      <c r="Q208" t="s">
        <v>2172</v>
      </c>
    </row>
    <row r="209" spans="1:17" x14ac:dyDescent="0.25">
      <c r="A209" s="149" t="s">
        <v>794</v>
      </c>
      <c r="C209" s="149">
        <v>160</v>
      </c>
      <c r="D209" t="s">
        <v>200</v>
      </c>
      <c r="E209" s="26" t="s">
        <v>202</v>
      </c>
      <c r="F209" t="s">
        <v>792</v>
      </c>
      <c r="G209" t="s">
        <v>7</v>
      </c>
      <c r="H209" s="344">
        <v>10.7</v>
      </c>
      <c r="I209" s="344">
        <v>0</v>
      </c>
      <c r="J209" s="344">
        <v>10.7</v>
      </c>
      <c r="K209" s="344">
        <v>0</v>
      </c>
      <c r="L209" s="344">
        <v>0</v>
      </c>
      <c r="M209" s="344">
        <v>0</v>
      </c>
      <c r="N209" s="344">
        <v>0</v>
      </c>
      <c r="O209" s="344">
        <v>0</v>
      </c>
      <c r="P209" s="338" t="s">
        <v>2170</v>
      </c>
      <c r="Q209" t="s">
        <v>793</v>
      </c>
    </row>
    <row r="210" spans="1:17" x14ac:dyDescent="0.25">
      <c r="A210" s="149" t="s">
        <v>954</v>
      </c>
      <c r="B210" s="149">
        <v>332430</v>
      </c>
      <c r="C210" s="149">
        <v>45</v>
      </c>
      <c r="D210" t="s">
        <v>311</v>
      </c>
      <c r="E210" s="26" t="s">
        <v>312</v>
      </c>
      <c r="F210" t="s">
        <v>955</v>
      </c>
      <c r="G210" t="s">
        <v>6</v>
      </c>
      <c r="H210" s="344">
        <v>11</v>
      </c>
      <c r="I210" s="344">
        <v>0</v>
      </c>
      <c r="J210" s="344">
        <v>11</v>
      </c>
      <c r="K210" s="344">
        <v>0</v>
      </c>
      <c r="L210" s="344">
        <v>0</v>
      </c>
      <c r="M210" s="344">
        <v>0</v>
      </c>
      <c r="N210" s="344">
        <v>0</v>
      </c>
      <c r="O210" s="344">
        <v>0</v>
      </c>
      <c r="P210" s="338" t="s">
        <v>2170</v>
      </c>
      <c r="Q210" t="s">
        <v>956</v>
      </c>
    </row>
    <row r="211" spans="1:17" x14ac:dyDescent="0.25">
      <c r="A211" s="149" t="s">
        <v>804</v>
      </c>
      <c r="C211" s="149">
        <v>724</v>
      </c>
      <c r="D211" t="s">
        <v>1299</v>
      </c>
      <c r="E211" s="26" t="s">
        <v>806</v>
      </c>
      <c r="F211" t="s">
        <v>596</v>
      </c>
      <c r="G211" t="s">
        <v>12</v>
      </c>
      <c r="H211" s="344">
        <v>11.5</v>
      </c>
      <c r="I211" s="344">
        <v>0</v>
      </c>
      <c r="J211" s="344">
        <v>11.5</v>
      </c>
      <c r="K211" s="344">
        <v>0</v>
      </c>
      <c r="L211" s="344">
        <v>0</v>
      </c>
      <c r="M211" s="344">
        <v>0</v>
      </c>
      <c r="N211" s="344">
        <v>0</v>
      </c>
      <c r="O211" s="344">
        <v>0</v>
      </c>
      <c r="P211" s="338" t="s">
        <v>2170</v>
      </c>
      <c r="Q211" t="s">
        <v>2185</v>
      </c>
    </row>
    <row r="212" spans="1:17" x14ac:dyDescent="0.25">
      <c r="A212" s="149" t="s">
        <v>788</v>
      </c>
      <c r="C212" s="149">
        <v>10</v>
      </c>
      <c r="D212" t="s">
        <v>195</v>
      </c>
      <c r="E212" s="26" t="s">
        <v>197</v>
      </c>
      <c r="F212" t="s">
        <v>786</v>
      </c>
      <c r="G212" t="s">
        <v>7</v>
      </c>
      <c r="H212" s="344">
        <v>12</v>
      </c>
      <c r="I212" s="344">
        <v>0</v>
      </c>
      <c r="J212" s="344">
        <v>0</v>
      </c>
      <c r="K212" s="344">
        <v>12</v>
      </c>
      <c r="L212" s="344">
        <v>0</v>
      </c>
      <c r="M212" s="344">
        <v>0</v>
      </c>
      <c r="N212" s="344">
        <v>0</v>
      </c>
      <c r="O212" s="344">
        <v>0</v>
      </c>
      <c r="P212" s="338" t="s">
        <v>2170</v>
      </c>
      <c r="Q212" t="s">
        <v>538</v>
      </c>
    </row>
    <row r="213" spans="1:17" x14ac:dyDescent="0.25">
      <c r="A213" s="149" t="s">
        <v>1293</v>
      </c>
      <c r="D213" s="26" t="s">
        <v>1294</v>
      </c>
      <c r="E213" s="26" t="s">
        <v>1295</v>
      </c>
      <c r="F213" s="149" t="s">
        <v>596</v>
      </c>
      <c r="G213" s="149" t="s">
        <v>12</v>
      </c>
      <c r="H213" s="344">
        <v>12.5</v>
      </c>
      <c r="I213" s="344">
        <v>12.5</v>
      </c>
      <c r="J213" s="345">
        <v>0</v>
      </c>
      <c r="K213" s="344">
        <v>0</v>
      </c>
      <c r="L213" s="344">
        <v>0</v>
      </c>
      <c r="M213" s="344">
        <v>0</v>
      </c>
      <c r="N213" s="344">
        <v>0</v>
      </c>
      <c r="O213" s="344">
        <v>0</v>
      </c>
      <c r="P213" s="338" t="s">
        <v>2170</v>
      </c>
    </row>
    <row r="214" spans="1:17" x14ac:dyDescent="0.25">
      <c r="A214" s="149" t="s">
        <v>641</v>
      </c>
      <c r="B214" s="149">
        <v>331800</v>
      </c>
      <c r="C214" s="149">
        <v>169</v>
      </c>
      <c r="D214" t="s">
        <v>101</v>
      </c>
      <c r="E214" s="26" t="s">
        <v>171</v>
      </c>
      <c r="F214" t="s">
        <v>642</v>
      </c>
      <c r="G214" t="s">
        <v>9</v>
      </c>
      <c r="H214" s="344">
        <v>13.5</v>
      </c>
      <c r="I214" s="344">
        <v>0</v>
      </c>
      <c r="J214" s="344">
        <v>12.6</v>
      </c>
      <c r="K214" s="344">
        <v>0</v>
      </c>
      <c r="L214" s="344">
        <v>0.9</v>
      </c>
      <c r="M214" s="344">
        <v>0</v>
      </c>
      <c r="N214" s="344">
        <v>0</v>
      </c>
      <c r="O214" s="344">
        <v>0</v>
      </c>
      <c r="P214" s="338" t="s">
        <v>2170</v>
      </c>
      <c r="Q214" t="s">
        <v>1385</v>
      </c>
    </row>
    <row r="215" spans="1:17" x14ac:dyDescent="0.25">
      <c r="A215" s="149" t="s">
        <v>581</v>
      </c>
      <c r="C215" s="149">
        <v>1</v>
      </c>
      <c r="D215" t="s">
        <v>67</v>
      </c>
      <c r="E215" s="26" t="s">
        <v>582</v>
      </c>
      <c r="F215" t="s">
        <v>583</v>
      </c>
      <c r="G215" t="s">
        <v>13</v>
      </c>
      <c r="H215" s="344">
        <v>14.3</v>
      </c>
      <c r="I215" s="344">
        <v>0</v>
      </c>
      <c r="J215" s="344">
        <v>0</v>
      </c>
      <c r="K215" s="344">
        <v>14.3</v>
      </c>
      <c r="L215" s="344">
        <v>0</v>
      </c>
      <c r="M215" s="344">
        <v>0</v>
      </c>
      <c r="N215" s="344">
        <v>0</v>
      </c>
      <c r="O215" s="344">
        <v>0</v>
      </c>
      <c r="P215" s="338" t="s">
        <v>2170</v>
      </c>
      <c r="Q215" t="s">
        <v>501</v>
      </c>
    </row>
    <row r="216" spans="1:17" x14ac:dyDescent="0.25">
      <c r="A216" s="149" t="s">
        <v>963</v>
      </c>
      <c r="C216" s="149">
        <v>212</v>
      </c>
      <c r="D216" t="s">
        <v>319</v>
      </c>
      <c r="E216" s="26" t="s">
        <v>320</v>
      </c>
      <c r="F216" t="s">
        <v>860</v>
      </c>
      <c r="G216" t="s">
        <v>13</v>
      </c>
      <c r="H216" s="344">
        <v>14.499999999999998</v>
      </c>
      <c r="I216" s="344">
        <v>0</v>
      </c>
      <c r="J216" s="344">
        <v>12.899999999999999</v>
      </c>
      <c r="K216" s="344">
        <v>1.6</v>
      </c>
      <c r="L216" s="344">
        <v>0</v>
      </c>
      <c r="M216" s="344">
        <v>0</v>
      </c>
      <c r="N216" s="344">
        <v>0</v>
      </c>
      <c r="O216" s="344">
        <v>0</v>
      </c>
      <c r="P216" s="338" t="s">
        <v>2170</v>
      </c>
      <c r="Q216" t="s">
        <v>501</v>
      </c>
    </row>
    <row r="217" spans="1:17" x14ac:dyDescent="0.25">
      <c r="A217" s="149" t="s">
        <v>775</v>
      </c>
      <c r="C217" s="149">
        <v>8</v>
      </c>
      <c r="D217" t="s">
        <v>187</v>
      </c>
      <c r="E217" s="26" t="s">
        <v>190</v>
      </c>
      <c r="F217" t="s">
        <v>596</v>
      </c>
      <c r="G217" t="s">
        <v>12</v>
      </c>
      <c r="H217" s="344">
        <v>15</v>
      </c>
      <c r="I217" s="344">
        <v>15</v>
      </c>
      <c r="J217" s="344">
        <v>0</v>
      </c>
      <c r="K217" s="344">
        <v>0</v>
      </c>
      <c r="L217" s="344">
        <v>0</v>
      </c>
      <c r="M217" s="344">
        <v>0</v>
      </c>
      <c r="N217" s="344">
        <v>0</v>
      </c>
      <c r="O217" s="344">
        <v>0</v>
      </c>
      <c r="P217" s="338" t="s">
        <v>2170</v>
      </c>
    </row>
    <row r="218" spans="1:17" x14ac:dyDescent="0.25">
      <c r="A218" s="149" t="s">
        <v>779</v>
      </c>
      <c r="C218" s="149">
        <v>108</v>
      </c>
      <c r="D218" t="s">
        <v>338</v>
      </c>
      <c r="E218" s="26" t="s">
        <v>339</v>
      </c>
      <c r="F218" t="s">
        <v>596</v>
      </c>
      <c r="G218" t="s">
        <v>12</v>
      </c>
      <c r="H218" s="344">
        <v>15.600000000000001</v>
      </c>
      <c r="I218" s="344">
        <v>0</v>
      </c>
      <c r="J218" s="344">
        <v>15.600000000000001</v>
      </c>
      <c r="K218" s="344">
        <v>0</v>
      </c>
      <c r="L218" s="344">
        <v>0</v>
      </c>
      <c r="M218" s="344">
        <v>0</v>
      </c>
      <c r="N218" s="344">
        <v>0</v>
      </c>
      <c r="O218" s="344">
        <v>0</v>
      </c>
      <c r="P218" s="338" t="s">
        <v>2170</v>
      </c>
      <c r="Q218" t="s">
        <v>544</v>
      </c>
    </row>
    <row r="219" spans="1:17" x14ac:dyDescent="0.25">
      <c r="A219" s="149" t="s">
        <v>980</v>
      </c>
      <c r="C219" s="149">
        <v>100</v>
      </c>
      <c r="D219" t="s">
        <v>340</v>
      </c>
      <c r="E219" s="26" t="s">
        <v>981</v>
      </c>
      <c r="F219" t="s">
        <v>982</v>
      </c>
      <c r="G219" t="s">
        <v>13</v>
      </c>
      <c r="H219" s="344">
        <v>15.899999999999999</v>
      </c>
      <c r="I219" s="344">
        <v>0</v>
      </c>
      <c r="J219" s="344">
        <v>0</v>
      </c>
      <c r="K219" s="344">
        <v>15.899999999999999</v>
      </c>
      <c r="L219" s="344">
        <v>0</v>
      </c>
      <c r="M219" s="344">
        <v>0</v>
      </c>
      <c r="N219" s="344">
        <v>0</v>
      </c>
      <c r="O219" s="344">
        <v>0</v>
      </c>
      <c r="P219" s="338" t="s">
        <v>2170</v>
      </c>
      <c r="Q219" t="s">
        <v>501</v>
      </c>
    </row>
    <row r="220" spans="1:17" x14ac:dyDescent="0.25">
      <c r="A220" s="149" t="s">
        <v>923</v>
      </c>
      <c r="B220" s="149">
        <v>332280</v>
      </c>
      <c r="C220" s="149">
        <v>22</v>
      </c>
      <c r="D220" t="s">
        <v>285</v>
      </c>
      <c r="E220" s="26" t="s">
        <v>286</v>
      </c>
      <c r="F220" t="s">
        <v>924</v>
      </c>
      <c r="G220" t="s">
        <v>6</v>
      </c>
      <c r="H220" s="344">
        <v>16.500000000000004</v>
      </c>
      <c r="I220" s="344">
        <v>0</v>
      </c>
      <c r="J220" s="344">
        <v>16.500000000000004</v>
      </c>
      <c r="K220" s="344">
        <v>0</v>
      </c>
      <c r="L220" s="344">
        <v>0</v>
      </c>
      <c r="M220" s="344">
        <v>0</v>
      </c>
      <c r="N220" s="344">
        <v>0</v>
      </c>
      <c r="O220" s="344">
        <v>0</v>
      </c>
      <c r="P220" s="338" t="s">
        <v>2170</v>
      </c>
      <c r="Q220" t="s">
        <v>925</v>
      </c>
    </row>
    <row r="221" spans="1:17" x14ac:dyDescent="0.25">
      <c r="A221" s="149" t="s">
        <v>888</v>
      </c>
      <c r="B221" s="149">
        <v>332130</v>
      </c>
      <c r="C221" s="149">
        <v>17</v>
      </c>
      <c r="D221" t="s">
        <v>258</v>
      </c>
      <c r="E221" s="26" t="s">
        <v>259</v>
      </c>
      <c r="F221" t="s">
        <v>889</v>
      </c>
      <c r="G221" t="s">
        <v>11</v>
      </c>
      <c r="H221" s="344">
        <v>17.099999999999998</v>
      </c>
      <c r="I221" s="344">
        <v>0</v>
      </c>
      <c r="J221" s="344">
        <v>11.799999999999999</v>
      </c>
      <c r="K221" s="344">
        <v>0</v>
      </c>
      <c r="L221" s="344">
        <v>3.3000000000000003</v>
      </c>
      <c r="M221" s="344">
        <v>0.79999999999999993</v>
      </c>
      <c r="N221" s="344">
        <v>1.2</v>
      </c>
      <c r="O221" s="344">
        <v>0</v>
      </c>
      <c r="P221" s="338" t="s">
        <v>2170</v>
      </c>
      <c r="Q221" t="s">
        <v>501</v>
      </c>
    </row>
    <row r="222" spans="1:17" x14ac:dyDescent="0.25">
      <c r="A222" s="149" t="s">
        <v>1034</v>
      </c>
      <c r="C222" s="149"/>
      <c r="D222" t="s">
        <v>1035</v>
      </c>
      <c r="E222" s="26" t="s">
        <v>1036</v>
      </c>
      <c r="F222" t="s">
        <v>1030</v>
      </c>
      <c r="G222" t="s">
        <v>4</v>
      </c>
      <c r="H222" s="344">
        <v>17.5</v>
      </c>
      <c r="I222" s="344">
        <v>0</v>
      </c>
      <c r="J222" s="344">
        <v>17.5</v>
      </c>
      <c r="K222" s="344">
        <v>0</v>
      </c>
      <c r="L222" s="344">
        <v>0</v>
      </c>
      <c r="M222" s="344">
        <v>0</v>
      </c>
      <c r="N222" s="344">
        <v>0</v>
      </c>
      <c r="O222" s="344">
        <v>0</v>
      </c>
      <c r="P222" s="338" t="s">
        <v>2170</v>
      </c>
      <c r="Q222" t="s">
        <v>501</v>
      </c>
    </row>
    <row r="223" spans="1:17" x14ac:dyDescent="0.25">
      <c r="A223" s="149" t="s">
        <v>813</v>
      </c>
      <c r="C223" s="149"/>
      <c r="D223" t="s">
        <v>211</v>
      </c>
      <c r="E223" s="26" t="s">
        <v>814</v>
      </c>
      <c r="F223" t="s">
        <v>596</v>
      </c>
      <c r="G223" t="s">
        <v>12</v>
      </c>
      <c r="H223" s="344">
        <v>18</v>
      </c>
      <c r="I223" s="344">
        <v>0</v>
      </c>
      <c r="J223" s="344">
        <v>0</v>
      </c>
      <c r="K223" s="344">
        <v>0</v>
      </c>
      <c r="L223" s="344">
        <v>18</v>
      </c>
      <c r="M223" s="344">
        <v>0</v>
      </c>
      <c r="N223" s="344">
        <v>0</v>
      </c>
      <c r="O223" s="344">
        <v>0</v>
      </c>
      <c r="P223" s="338" t="s">
        <v>2170</v>
      </c>
      <c r="Q223" t="s">
        <v>2191</v>
      </c>
    </row>
    <row r="224" spans="1:17" x14ac:dyDescent="0.25">
      <c r="A224" s="149" t="s">
        <v>876</v>
      </c>
      <c r="C224" s="149">
        <v>16</v>
      </c>
      <c r="D224" t="s">
        <v>255</v>
      </c>
      <c r="E224" s="26" t="s">
        <v>877</v>
      </c>
      <c r="F224" t="s">
        <v>872</v>
      </c>
      <c r="G224" t="s">
        <v>8</v>
      </c>
      <c r="H224" s="344">
        <v>18.3</v>
      </c>
      <c r="I224" s="344">
        <v>0</v>
      </c>
      <c r="J224" s="344">
        <v>18.3</v>
      </c>
      <c r="K224" s="344">
        <v>0</v>
      </c>
      <c r="L224" s="344">
        <v>0</v>
      </c>
      <c r="M224" s="344">
        <v>0</v>
      </c>
      <c r="N224" s="344">
        <v>0</v>
      </c>
      <c r="O224" s="344">
        <v>0</v>
      </c>
      <c r="P224" s="338" t="s">
        <v>2170</v>
      </c>
      <c r="Q224" t="s">
        <v>543</v>
      </c>
    </row>
    <row r="225" spans="1:17" x14ac:dyDescent="0.25">
      <c r="A225" s="149" t="s">
        <v>936</v>
      </c>
      <c r="B225" s="149">
        <v>332340</v>
      </c>
      <c r="C225" s="149">
        <v>150</v>
      </c>
      <c r="D225" t="s">
        <v>299</v>
      </c>
      <c r="E225" s="26" t="s">
        <v>300</v>
      </c>
      <c r="F225" t="s">
        <v>937</v>
      </c>
      <c r="G225" t="s">
        <v>5</v>
      </c>
      <c r="H225" s="344">
        <v>18.399999999999999</v>
      </c>
      <c r="I225" s="344">
        <v>0</v>
      </c>
      <c r="J225" s="344">
        <v>16.599999999999998</v>
      </c>
      <c r="K225" s="344">
        <v>0</v>
      </c>
      <c r="L225" s="344">
        <v>1.8</v>
      </c>
      <c r="M225" s="344">
        <v>0</v>
      </c>
      <c r="N225" s="344">
        <v>0</v>
      </c>
      <c r="O225" s="344">
        <v>0</v>
      </c>
      <c r="P225" s="338" t="s">
        <v>2170</v>
      </c>
      <c r="Q225" t="s">
        <v>501</v>
      </c>
    </row>
    <row r="226" spans="1:17" x14ac:dyDescent="0.25">
      <c r="A226" s="149" t="s">
        <v>983</v>
      </c>
      <c r="C226" s="149">
        <v>100</v>
      </c>
      <c r="D226" t="s">
        <v>340</v>
      </c>
      <c r="E226" s="26" t="s">
        <v>342</v>
      </c>
      <c r="F226" t="s">
        <v>982</v>
      </c>
      <c r="G226" t="s">
        <v>13</v>
      </c>
      <c r="H226" s="344">
        <v>18.600000000000001</v>
      </c>
      <c r="I226" s="344">
        <v>0</v>
      </c>
      <c r="J226" s="344">
        <v>0</v>
      </c>
      <c r="K226" s="344">
        <v>18.600000000000001</v>
      </c>
      <c r="L226" s="344">
        <v>0</v>
      </c>
      <c r="M226" s="344">
        <v>0</v>
      </c>
      <c r="N226" s="344">
        <v>0</v>
      </c>
      <c r="O226" s="344">
        <v>0</v>
      </c>
      <c r="P226" s="338" t="s">
        <v>2170</v>
      </c>
      <c r="Q226" t="s">
        <v>501</v>
      </c>
    </row>
    <row r="227" spans="1:17" x14ac:dyDescent="0.25">
      <c r="A227" s="149" t="s">
        <v>774</v>
      </c>
      <c r="C227" s="149">
        <v>8</v>
      </c>
      <c r="D227" t="s">
        <v>187</v>
      </c>
      <c r="E227" s="26" t="s">
        <v>189</v>
      </c>
      <c r="F227" t="s">
        <v>596</v>
      </c>
      <c r="G227" t="s">
        <v>12</v>
      </c>
      <c r="H227" s="344">
        <v>19.399999999999999</v>
      </c>
      <c r="I227" s="344">
        <v>0</v>
      </c>
      <c r="J227" s="344">
        <v>0</v>
      </c>
      <c r="K227" s="344">
        <v>19.399999999999999</v>
      </c>
      <c r="L227" s="344">
        <v>0</v>
      </c>
      <c r="M227" s="344">
        <v>0</v>
      </c>
      <c r="N227" s="344">
        <v>0</v>
      </c>
      <c r="O227" s="344">
        <v>0</v>
      </c>
      <c r="P227" s="338" t="s">
        <v>2170</v>
      </c>
      <c r="Q227" t="s">
        <v>536</v>
      </c>
    </row>
    <row r="228" spans="1:17" x14ac:dyDescent="0.25">
      <c r="A228" s="149" t="s">
        <v>801</v>
      </c>
      <c r="C228" s="149">
        <v>726</v>
      </c>
      <c r="D228" t="s">
        <v>1298</v>
      </c>
      <c r="E228" s="26" t="s">
        <v>803</v>
      </c>
      <c r="F228" t="s">
        <v>596</v>
      </c>
      <c r="G228" t="s">
        <v>12</v>
      </c>
      <c r="H228" s="344">
        <v>20</v>
      </c>
      <c r="I228" s="344">
        <v>20</v>
      </c>
      <c r="J228" s="344">
        <v>0</v>
      </c>
      <c r="K228" s="344">
        <v>0</v>
      </c>
      <c r="L228" s="344">
        <v>0</v>
      </c>
      <c r="M228" s="344">
        <v>0</v>
      </c>
      <c r="N228" s="344">
        <v>0</v>
      </c>
      <c r="O228" s="344">
        <v>0</v>
      </c>
      <c r="P228" s="338" t="s">
        <v>2170</v>
      </c>
      <c r="Q228" t="s">
        <v>501</v>
      </c>
    </row>
    <row r="229" spans="1:17" x14ac:dyDescent="0.25">
      <c r="A229" s="149" t="s">
        <v>751</v>
      </c>
      <c r="C229" s="149">
        <v>214</v>
      </c>
      <c r="D229" t="s">
        <v>167</v>
      </c>
      <c r="E229" s="26" t="s">
        <v>168</v>
      </c>
      <c r="F229" t="s">
        <v>753</v>
      </c>
      <c r="G229" t="s">
        <v>10</v>
      </c>
      <c r="H229" s="344">
        <v>20.3</v>
      </c>
      <c r="I229" s="344">
        <v>17.3</v>
      </c>
      <c r="J229" s="344">
        <v>3</v>
      </c>
      <c r="K229" s="344">
        <v>0</v>
      </c>
      <c r="L229" s="344">
        <v>0</v>
      </c>
      <c r="M229" s="344">
        <v>0</v>
      </c>
      <c r="N229" s="344">
        <v>0</v>
      </c>
      <c r="O229" s="344">
        <v>0</v>
      </c>
      <c r="P229" s="338" t="s">
        <v>2170</v>
      </c>
    </row>
    <row r="230" spans="1:17" x14ac:dyDescent="0.25">
      <c r="A230" s="149" t="s">
        <v>1029</v>
      </c>
      <c r="C230" s="149">
        <v>106</v>
      </c>
      <c r="D230" t="s">
        <v>373</v>
      </c>
      <c r="E230" s="26" t="s">
        <v>374</v>
      </c>
      <c r="F230" t="s">
        <v>1030</v>
      </c>
      <c r="G230" t="s">
        <v>4</v>
      </c>
      <c r="H230" s="344">
        <v>21.900000000000002</v>
      </c>
      <c r="I230" s="344">
        <v>0</v>
      </c>
      <c r="J230" s="344">
        <v>21.900000000000002</v>
      </c>
      <c r="K230" s="344">
        <v>0</v>
      </c>
      <c r="L230" s="344">
        <v>0</v>
      </c>
      <c r="M230" s="344">
        <v>0</v>
      </c>
      <c r="N230" s="344">
        <v>0</v>
      </c>
      <c r="O230" s="344">
        <v>0</v>
      </c>
      <c r="P230" s="338" t="s">
        <v>2170</v>
      </c>
      <c r="Q230" t="s">
        <v>501</v>
      </c>
    </row>
    <row r="231" spans="1:17" x14ac:dyDescent="0.25">
      <c r="A231" s="149" t="s">
        <v>985</v>
      </c>
      <c r="C231" s="149">
        <v>103</v>
      </c>
      <c r="D231" t="s">
        <v>245</v>
      </c>
      <c r="E231" s="26" t="s">
        <v>249</v>
      </c>
      <c r="F231" t="s">
        <v>860</v>
      </c>
      <c r="G231" t="s">
        <v>13</v>
      </c>
      <c r="H231" s="344">
        <v>22.6</v>
      </c>
      <c r="I231" s="344">
        <v>0</v>
      </c>
      <c r="J231" s="344">
        <v>0</v>
      </c>
      <c r="K231" s="344">
        <v>22.6</v>
      </c>
      <c r="L231" s="344">
        <v>0</v>
      </c>
      <c r="M231" s="344">
        <v>0</v>
      </c>
      <c r="N231" s="344">
        <v>0</v>
      </c>
      <c r="O231" s="344">
        <v>0</v>
      </c>
      <c r="P231" s="338" t="s">
        <v>2170</v>
      </c>
      <c r="Q231" t="s">
        <v>501</v>
      </c>
    </row>
    <row r="232" spans="1:17" x14ac:dyDescent="0.25">
      <c r="A232" s="149" t="s">
        <v>986</v>
      </c>
      <c r="D232" s="26" t="s">
        <v>344</v>
      </c>
      <c r="E232" s="26" t="s">
        <v>987</v>
      </c>
      <c r="F232" s="149" t="s">
        <v>860</v>
      </c>
      <c r="G232" s="149" t="s">
        <v>13</v>
      </c>
      <c r="H232" s="344">
        <v>22.6</v>
      </c>
      <c r="I232" s="344">
        <v>0</v>
      </c>
      <c r="J232" s="345">
        <v>0</v>
      </c>
      <c r="K232" s="344">
        <v>22.6</v>
      </c>
      <c r="L232" s="344">
        <v>0</v>
      </c>
      <c r="M232" s="344">
        <v>0</v>
      </c>
      <c r="N232" s="344">
        <v>0</v>
      </c>
      <c r="O232" s="344">
        <v>0</v>
      </c>
      <c r="P232" s="338" t="s">
        <v>2170</v>
      </c>
      <c r="Q232" t="s">
        <v>501</v>
      </c>
    </row>
    <row r="233" spans="1:17" x14ac:dyDescent="0.25">
      <c r="A233" s="149" t="s">
        <v>823</v>
      </c>
      <c r="C233" s="149">
        <v>13</v>
      </c>
      <c r="D233" t="s">
        <v>218</v>
      </c>
      <c r="E233" s="26" t="s">
        <v>219</v>
      </c>
      <c r="F233" t="s">
        <v>596</v>
      </c>
      <c r="G233" t="s">
        <v>12</v>
      </c>
      <c r="H233" s="344">
        <v>23.1</v>
      </c>
      <c r="I233" s="344">
        <v>23.1</v>
      </c>
      <c r="J233" s="344">
        <v>0</v>
      </c>
      <c r="K233" s="344">
        <v>0</v>
      </c>
      <c r="L233" s="344">
        <v>0</v>
      </c>
      <c r="M233" s="344">
        <v>0</v>
      </c>
      <c r="N233" s="344">
        <v>0</v>
      </c>
      <c r="O233" s="344">
        <v>0</v>
      </c>
      <c r="P233" s="338" t="s">
        <v>2170</v>
      </c>
      <c r="Q233" t="s">
        <v>535</v>
      </c>
    </row>
    <row r="234" spans="1:17" x14ac:dyDescent="0.25">
      <c r="A234" s="149" t="s">
        <v>824</v>
      </c>
      <c r="C234" s="149">
        <v>13</v>
      </c>
      <c r="D234" t="s">
        <v>218</v>
      </c>
      <c r="E234" s="26" t="s">
        <v>825</v>
      </c>
      <c r="F234" t="s">
        <v>596</v>
      </c>
      <c r="G234" t="s">
        <v>12</v>
      </c>
      <c r="H234" s="344">
        <v>24.6</v>
      </c>
      <c r="I234" s="344">
        <v>0</v>
      </c>
      <c r="J234" s="344">
        <v>0</v>
      </c>
      <c r="K234" s="344">
        <v>0</v>
      </c>
      <c r="L234" s="344">
        <v>24.6</v>
      </c>
      <c r="M234" s="344">
        <v>0</v>
      </c>
      <c r="N234" s="344">
        <v>0</v>
      </c>
      <c r="O234" s="344">
        <v>0</v>
      </c>
      <c r="P234" s="338" t="s">
        <v>2170</v>
      </c>
      <c r="Q234" t="s">
        <v>535</v>
      </c>
    </row>
    <row r="235" spans="1:17" x14ac:dyDescent="0.25">
      <c r="A235" s="149" t="s">
        <v>984</v>
      </c>
      <c r="C235" s="149">
        <v>100</v>
      </c>
      <c r="D235" s="26" t="s">
        <v>340</v>
      </c>
      <c r="E235" s="26" t="s">
        <v>343</v>
      </c>
      <c r="F235" t="s">
        <v>982</v>
      </c>
      <c r="G235" t="s">
        <v>13</v>
      </c>
      <c r="H235" s="344">
        <v>25.6</v>
      </c>
      <c r="I235" s="344">
        <v>0</v>
      </c>
      <c r="J235" s="344">
        <v>25.6</v>
      </c>
      <c r="K235" s="344">
        <v>0</v>
      </c>
      <c r="L235" s="344">
        <v>0</v>
      </c>
      <c r="M235" s="344">
        <v>0</v>
      </c>
      <c r="N235" s="344">
        <v>0</v>
      </c>
      <c r="O235" s="344">
        <v>0</v>
      </c>
      <c r="P235" s="338" t="s">
        <v>2170</v>
      </c>
      <c r="Q235" t="s">
        <v>501</v>
      </c>
    </row>
    <row r="236" spans="1:17" x14ac:dyDescent="0.25">
      <c r="A236" s="149" t="s">
        <v>1004</v>
      </c>
      <c r="C236" s="149">
        <v>227</v>
      </c>
      <c r="D236" t="s">
        <v>1276</v>
      </c>
      <c r="E236" s="26" t="s">
        <v>1006</v>
      </c>
      <c r="F236" t="s">
        <v>1008</v>
      </c>
      <c r="G236" t="s">
        <v>10</v>
      </c>
      <c r="H236" s="344">
        <v>25.7</v>
      </c>
      <c r="I236" s="344">
        <v>25.4</v>
      </c>
      <c r="J236" s="344">
        <v>0.3</v>
      </c>
      <c r="K236" s="344">
        <v>0</v>
      </c>
      <c r="L236" s="344">
        <v>0</v>
      </c>
      <c r="M236" s="344">
        <v>0</v>
      </c>
      <c r="N236" s="344">
        <v>0</v>
      </c>
      <c r="O236" s="344">
        <v>0</v>
      </c>
      <c r="P236" s="338" t="s">
        <v>2170</v>
      </c>
      <c r="Q236" t="s">
        <v>501</v>
      </c>
    </row>
    <row r="237" spans="1:17" x14ac:dyDescent="0.25">
      <c r="A237" s="149" t="s">
        <v>862</v>
      </c>
      <c r="C237" s="149">
        <v>103</v>
      </c>
      <c r="D237" t="s">
        <v>245</v>
      </c>
      <c r="E237" s="26" t="s">
        <v>250</v>
      </c>
      <c r="F237" t="s">
        <v>860</v>
      </c>
      <c r="G237" t="s">
        <v>13</v>
      </c>
      <c r="H237" s="344">
        <v>25.9</v>
      </c>
      <c r="I237" s="344">
        <v>0</v>
      </c>
      <c r="J237" s="344">
        <v>25.9</v>
      </c>
      <c r="K237" s="344">
        <v>0</v>
      </c>
      <c r="L237" s="344">
        <v>0</v>
      </c>
      <c r="M237" s="344">
        <v>0</v>
      </c>
      <c r="N237" s="344">
        <v>0</v>
      </c>
      <c r="O237" s="344">
        <v>0</v>
      </c>
      <c r="P237" s="338" t="s">
        <v>2170</v>
      </c>
      <c r="Q237" t="s">
        <v>501</v>
      </c>
    </row>
    <row r="238" spans="1:17" x14ac:dyDescent="0.25">
      <c r="A238" s="149" t="s">
        <v>749</v>
      </c>
      <c r="C238" s="149">
        <v>520</v>
      </c>
      <c r="D238" t="s">
        <v>165</v>
      </c>
      <c r="E238" s="26" t="s">
        <v>165</v>
      </c>
      <c r="F238" t="s">
        <v>596</v>
      </c>
      <c r="G238" t="s">
        <v>12</v>
      </c>
      <c r="H238" s="344">
        <v>27.5</v>
      </c>
      <c r="I238" s="344">
        <v>27.5</v>
      </c>
      <c r="J238" s="344">
        <v>0</v>
      </c>
      <c r="K238" s="344">
        <v>0</v>
      </c>
      <c r="L238" s="344">
        <v>0</v>
      </c>
      <c r="M238" s="344">
        <v>0</v>
      </c>
      <c r="N238" s="344">
        <v>0</v>
      </c>
      <c r="O238" s="344">
        <v>0</v>
      </c>
      <c r="P238" s="338" t="s">
        <v>2170</v>
      </c>
      <c r="Q238" t="s">
        <v>2184</v>
      </c>
    </row>
    <row r="239" spans="1:17" x14ac:dyDescent="0.25">
      <c r="A239" s="149" t="s">
        <v>1022</v>
      </c>
      <c r="C239" s="149"/>
      <c r="D239" t="s">
        <v>1315</v>
      </c>
      <c r="E239" s="26" t="s">
        <v>1024</v>
      </c>
      <c r="F239" t="s">
        <v>596</v>
      </c>
      <c r="G239" t="s">
        <v>12</v>
      </c>
      <c r="H239" s="344">
        <v>31</v>
      </c>
      <c r="I239" s="344">
        <v>25</v>
      </c>
      <c r="J239" s="344">
        <v>6</v>
      </c>
      <c r="K239" s="344">
        <v>0</v>
      </c>
      <c r="L239" s="344">
        <v>0</v>
      </c>
      <c r="M239" s="344">
        <v>0</v>
      </c>
      <c r="N239" s="344">
        <v>0</v>
      </c>
      <c r="O239" s="344">
        <v>0</v>
      </c>
      <c r="P239" s="338" t="s">
        <v>2170</v>
      </c>
      <c r="Q239" t="s">
        <v>501</v>
      </c>
    </row>
    <row r="240" spans="1:17" x14ac:dyDescent="0.25">
      <c r="A240" s="149" t="s">
        <v>884</v>
      </c>
      <c r="C240" s="149">
        <v>16</v>
      </c>
      <c r="D240" t="s">
        <v>255</v>
      </c>
      <c r="E240" s="26" t="s">
        <v>885</v>
      </c>
      <c r="F240" t="s">
        <v>872</v>
      </c>
      <c r="G240" t="s">
        <v>8</v>
      </c>
      <c r="H240" s="344">
        <v>33.599999999999994</v>
      </c>
      <c r="I240" s="344">
        <v>0</v>
      </c>
      <c r="J240" s="344">
        <v>0</v>
      </c>
      <c r="K240" s="344">
        <v>33.599999999999994</v>
      </c>
      <c r="L240" s="344">
        <v>0</v>
      </c>
      <c r="M240" s="344">
        <v>0</v>
      </c>
      <c r="N240" s="344">
        <v>0</v>
      </c>
      <c r="O240" s="344">
        <v>0</v>
      </c>
      <c r="P240" s="338" t="s">
        <v>2170</v>
      </c>
      <c r="Q240" t="s">
        <v>543</v>
      </c>
    </row>
    <row r="241" spans="1:17" x14ac:dyDescent="0.25">
      <c r="A241" s="149" t="s">
        <v>590</v>
      </c>
      <c r="C241" s="149">
        <v>1</v>
      </c>
      <c r="D241" t="s">
        <v>67</v>
      </c>
      <c r="E241" s="26" t="s">
        <v>70</v>
      </c>
      <c r="F241" t="s">
        <v>583</v>
      </c>
      <c r="G241" t="s">
        <v>13</v>
      </c>
      <c r="H241" s="344">
        <v>36.199999999999996</v>
      </c>
      <c r="I241" s="344">
        <v>33.699999999999996</v>
      </c>
      <c r="J241" s="344">
        <v>2.5</v>
      </c>
      <c r="K241" s="344">
        <v>0</v>
      </c>
      <c r="L241" s="344">
        <v>0</v>
      </c>
      <c r="M241" s="344">
        <v>0</v>
      </c>
      <c r="N241" s="344">
        <v>0</v>
      </c>
      <c r="O241" s="344">
        <v>0</v>
      </c>
      <c r="P241" s="338" t="s">
        <v>2170</v>
      </c>
      <c r="Q241" t="s">
        <v>501</v>
      </c>
    </row>
    <row r="242" spans="1:17" x14ac:dyDescent="0.25">
      <c r="A242" s="149" t="s">
        <v>1037</v>
      </c>
      <c r="C242" s="149">
        <v>452</v>
      </c>
      <c r="D242" t="s">
        <v>1038</v>
      </c>
      <c r="E242" s="26" t="s">
        <v>1039</v>
      </c>
      <c r="F242" t="s">
        <v>596</v>
      </c>
      <c r="G242" t="s">
        <v>12</v>
      </c>
      <c r="H242" s="344">
        <v>39.6</v>
      </c>
      <c r="I242" s="344">
        <v>30</v>
      </c>
      <c r="J242" s="344">
        <v>9.6</v>
      </c>
      <c r="K242" s="344">
        <v>0</v>
      </c>
      <c r="L242" s="344">
        <v>0</v>
      </c>
      <c r="M242" s="344">
        <v>0</v>
      </c>
      <c r="N242" s="344">
        <v>0</v>
      </c>
      <c r="O242" s="344">
        <v>0</v>
      </c>
      <c r="P242" s="338" t="s">
        <v>2170</v>
      </c>
      <c r="Q242" t="s">
        <v>501</v>
      </c>
    </row>
    <row r="243" spans="1:17" x14ac:dyDescent="0.25">
      <c r="A243" s="149" t="s">
        <v>822</v>
      </c>
      <c r="C243" s="149">
        <v>13</v>
      </c>
      <c r="D243" t="s">
        <v>218</v>
      </c>
      <c r="E243" s="26" t="s">
        <v>542</v>
      </c>
      <c r="F243" t="s">
        <v>596</v>
      </c>
      <c r="G243" t="s">
        <v>12</v>
      </c>
      <c r="H243" s="344">
        <v>40</v>
      </c>
      <c r="I243" s="344">
        <v>0</v>
      </c>
      <c r="J243" s="344">
        <v>0</v>
      </c>
      <c r="K243" s="344">
        <v>0</v>
      </c>
      <c r="L243" s="344">
        <v>0</v>
      </c>
      <c r="M243" s="344">
        <v>0</v>
      </c>
      <c r="N243" s="344">
        <v>40</v>
      </c>
      <c r="O243" s="344">
        <v>0</v>
      </c>
      <c r="P243" s="338" t="s">
        <v>2170</v>
      </c>
      <c r="Q243" t="s">
        <v>535</v>
      </c>
    </row>
    <row r="244" spans="1:17" x14ac:dyDescent="0.25">
      <c r="A244" s="149" t="s">
        <v>592</v>
      </c>
      <c r="C244" s="149">
        <v>1</v>
      </c>
      <c r="D244" t="s">
        <v>67</v>
      </c>
      <c r="E244" s="26" t="s">
        <v>593</v>
      </c>
      <c r="F244" t="s">
        <v>583</v>
      </c>
      <c r="G244" t="s">
        <v>13</v>
      </c>
      <c r="H244" s="344">
        <v>41.7</v>
      </c>
      <c r="I244" s="344">
        <v>41.7</v>
      </c>
      <c r="J244" s="344">
        <v>0</v>
      </c>
      <c r="K244" s="344">
        <v>0</v>
      </c>
      <c r="L244" s="344">
        <v>0</v>
      </c>
      <c r="M244" s="344">
        <v>0</v>
      </c>
      <c r="N244" s="344">
        <v>0</v>
      </c>
      <c r="O244" s="344">
        <v>0</v>
      </c>
      <c r="P244" s="338" t="s">
        <v>2170</v>
      </c>
      <c r="Q244" t="s">
        <v>501</v>
      </c>
    </row>
    <row r="245" spans="1:17" x14ac:dyDescent="0.25">
      <c r="A245" s="149" t="s">
        <v>826</v>
      </c>
      <c r="C245" s="149">
        <v>13</v>
      </c>
      <c r="D245" t="s">
        <v>218</v>
      </c>
      <c r="E245" s="26" t="s">
        <v>77</v>
      </c>
      <c r="F245" t="s">
        <v>596</v>
      </c>
      <c r="G245" t="s">
        <v>12</v>
      </c>
      <c r="H245" s="344">
        <v>42.199999999999996</v>
      </c>
      <c r="I245" s="344">
        <v>36.799999999999997</v>
      </c>
      <c r="J245" s="344">
        <v>5.4</v>
      </c>
      <c r="K245" s="344">
        <v>0</v>
      </c>
      <c r="L245" s="344">
        <v>0</v>
      </c>
      <c r="M245" s="344">
        <v>0</v>
      </c>
      <c r="N245" s="344">
        <v>0</v>
      </c>
      <c r="O245" s="344">
        <v>0</v>
      </c>
      <c r="P245" s="338" t="s">
        <v>2170</v>
      </c>
      <c r="Q245" t="s">
        <v>535</v>
      </c>
    </row>
    <row r="246" spans="1:17" x14ac:dyDescent="0.25">
      <c r="A246" s="149" t="s">
        <v>738</v>
      </c>
      <c r="C246" s="149">
        <v>8</v>
      </c>
      <c r="D246" t="s">
        <v>187</v>
      </c>
      <c r="E246" s="26" t="s">
        <v>739</v>
      </c>
      <c r="F246" t="s">
        <v>596</v>
      </c>
      <c r="G246" t="s">
        <v>12</v>
      </c>
      <c r="H246" s="344">
        <v>44.4</v>
      </c>
      <c r="I246" s="344">
        <v>0</v>
      </c>
      <c r="J246" s="344">
        <v>0</v>
      </c>
      <c r="K246" s="344">
        <v>44.4</v>
      </c>
      <c r="L246" s="344">
        <v>0</v>
      </c>
      <c r="M246" s="344">
        <v>0</v>
      </c>
      <c r="N246" s="344">
        <v>0</v>
      </c>
      <c r="O246" s="344">
        <v>0</v>
      </c>
      <c r="P246" s="338" t="s">
        <v>2170</v>
      </c>
      <c r="Q246" t="s">
        <v>536</v>
      </c>
    </row>
    <row r="247" spans="1:17" x14ac:dyDescent="0.25">
      <c r="A247" s="149" t="s">
        <v>586</v>
      </c>
      <c r="C247" s="149">
        <v>1</v>
      </c>
      <c r="D247" t="s">
        <v>67</v>
      </c>
      <c r="E247" s="26" t="s">
        <v>72</v>
      </c>
      <c r="F247" t="s">
        <v>583</v>
      </c>
      <c r="G247" t="s">
        <v>13</v>
      </c>
      <c r="H247" s="344">
        <v>61.7</v>
      </c>
      <c r="I247" s="344">
        <v>37.200000000000003</v>
      </c>
      <c r="J247" s="344">
        <v>24.500000000000004</v>
      </c>
      <c r="K247" s="344">
        <v>0</v>
      </c>
      <c r="L247" s="344">
        <v>0</v>
      </c>
      <c r="M247" s="344">
        <v>0</v>
      </c>
      <c r="N247" s="344">
        <v>0</v>
      </c>
      <c r="O247" s="344">
        <v>0</v>
      </c>
      <c r="P247" s="338" t="s">
        <v>2170</v>
      </c>
      <c r="Q247" t="s">
        <v>501</v>
      </c>
    </row>
    <row r="248" spans="1:17" x14ac:dyDescent="0.25">
      <c r="A248" s="264" t="s">
        <v>836</v>
      </c>
      <c r="C248" s="149">
        <v>32</v>
      </c>
      <c r="D248" t="s">
        <v>227</v>
      </c>
      <c r="E248" s="26" t="s">
        <v>228</v>
      </c>
      <c r="F248" t="s">
        <v>596</v>
      </c>
      <c r="G248" t="s">
        <v>12</v>
      </c>
      <c r="H248" s="344">
        <v>76.7</v>
      </c>
      <c r="I248" s="344">
        <v>76.7</v>
      </c>
      <c r="J248" s="344">
        <v>0</v>
      </c>
      <c r="K248" s="344">
        <v>0</v>
      </c>
      <c r="L248" s="344">
        <v>0</v>
      </c>
      <c r="M248" s="344">
        <v>0</v>
      </c>
      <c r="N248" s="344">
        <v>0</v>
      </c>
      <c r="O248" s="344">
        <v>0</v>
      </c>
      <c r="P248" s="338" t="s">
        <v>2170</v>
      </c>
      <c r="Q248" t="s">
        <v>536</v>
      </c>
    </row>
    <row r="249" spans="1:17" x14ac:dyDescent="0.25">
      <c r="A249" s="264" t="s">
        <v>737</v>
      </c>
      <c r="C249" s="149">
        <v>8</v>
      </c>
      <c r="D249" t="s">
        <v>187</v>
      </c>
      <c r="E249" s="26" t="s">
        <v>154</v>
      </c>
      <c r="F249" t="s">
        <v>596</v>
      </c>
      <c r="G249" t="s">
        <v>12</v>
      </c>
      <c r="H249" s="344">
        <v>77.900000000000006</v>
      </c>
      <c r="I249" s="344">
        <v>75.900000000000006</v>
      </c>
      <c r="J249" s="344">
        <v>2</v>
      </c>
      <c r="K249" s="344">
        <v>0</v>
      </c>
      <c r="L249" s="344">
        <v>0</v>
      </c>
      <c r="M249" s="344">
        <v>0</v>
      </c>
      <c r="N249" s="344">
        <v>0</v>
      </c>
      <c r="O249" s="344">
        <v>0</v>
      </c>
      <c r="P249" s="338" t="s">
        <v>2170</v>
      </c>
      <c r="Q249" t="s">
        <v>536</v>
      </c>
    </row>
    <row r="250" spans="1:17" x14ac:dyDescent="0.25">
      <c r="A250" s="264" t="s">
        <v>588</v>
      </c>
      <c r="C250" s="149">
        <v>1</v>
      </c>
      <c r="D250" t="s">
        <v>67</v>
      </c>
      <c r="E250" s="26" t="s">
        <v>74</v>
      </c>
      <c r="F250" t="s">
        <v>583</v>
      </c>
      <c r="G250" t="s">
        <v>13</v>
      </c>
      <c r="H250" s="344">
        <v>78.2</v>
      </c>
      <c r="I250" s="344">
        <v>0</v>
      </c>
      <c r="J250" s="344">
        <v>0</v>
      </c>
      <c r="K250" s="344">
        <v>78.2</v>
      </c>
      <c r="L250" s="344">
        <v>0</v>
      </c>
      <c r="M250" s="344">
        <v>0</v>
      </c>
      <c r="N250" s="344">
        <v>0</v>
      </c>
      <c r="O250" s="344">
        <v>0</v>
      </c>
      <c r="P250" s="338" t="s">
        <v>2170</v>
      </c>
      <c r="Q250" t="s">
        <v>501</v>
      </c>
    </row>
    <row r="251" spans="1:17" x14ac:dyDescent="0.25">
      <c r="A251" s="264" t="s">
        <v>839</v>
      </c>
      <c r="C251" s="149">
        <v>32</v>
      </c>
      <c r="D251" t="s">
        <v>227</v>
      </c>
      <c r="E251" s="26" t="s">
        <v>230</v>
      </c>
      <c r="F251" t="s">
        <v>596</v>
      </c>
      <c r="G251" t="s">
        <v>12</v>
      </c>
      <c r="H251" s="344">
        <v>80.8</v>
      </c>
      <c r="I251" s="344">
        <v>80.8</v>
      </c>
      <c r="J251" s="344">
        <v>0</v>
      </c>
      <c r="K251" s="344">
        <v>0</v>
      </c>
      <c r="L251" s="344">
        <v>0</v>
      </c>
      <c r="M251" s="344">
        <v>0</v>
      </c>
      <c r="N251" s="344">
        <v>0</v>
      </c>
      <c r="O251" s="344">
        <v>0</v>
      </c>
      <c r="P251" s="338" t="s">
        <v>2170</v>
      </c>
    </row>
    <row r="252" spans="1:17" x14ac:dyDescent="0.25">
      <c r="A252" s="149" t="s">
        <v>827</v>
      </c>
      <c r="C252" s="149">
        <v>13</v>
      </c>
      <c r="D252" t="s">
        <v>218</v>
      </c>
      <c r="E252" s="26" t="s">
        <v>220</v>
      </c>
      <c r="F252" t="s">
        <v>596</v>
      </c>
      <c r="G252" t="s">
        <v>12</v>
      </c>
      <c r="H252" s="344">
        <v>92.8</v>
      </c>
      <c r="I252" s="344">
        <v>90</v>
      </c>
      <c r="J252" s="344">
        <v>2.8</v>
      </c>
      <c r="K252" s="344">
        <v>0</v>
      </c>
      <c r="L252" s="344">
        <v>0</v>
      </c>
      <c r="M252" s="344">
        <v>0</v>
      </c>
      <c r="N252" s="344">
        <v>0</v>
      </c>
      <c r="O252" s="344">
        <v>0</v>
      </c>
      <c r="P252" s="338" t="s">
        <v>2170</v>
      </c>
      <c r="Q252" t="s">
        <v>535</v>
      </c>
    </row>
    <row r="253" spans="1:17" x14ac:dyDescent="0.25">
      <c r="A253" s="149" t="s">
        <v>841</v>
      </c>
      <c r="C253" s="149">
        <v>345</v>
      </c>
      <c r="D253" t="s">
        <v>1302</v>
      </c>
      <c r="E253" s="26" t="s">
        <v>842</v>
      </c>
      <c r="F253" t="s">
        <v>596</v>
      </c>
      <c r="G253" t="s">
        <v>12</v>
      </c>
      <c r="H253" s="344">
        <v>96.5</v>
      </c>
      <c r="I253" s="344">
        <v>50</v>
      </c>
      <c r="J253" s="344">
        <v>0</v>
      </c>
      <c r="K253" s="344">
        <v>0</v>
      </c>
      <c r="L253" s="344">
        <v>0</v>
      </c>
      <c r="M253" s="344">
        <v>0</v>
      </c>
      <c r="N253" s="344">
        <v>46.5</v>
      </c>
      <c r="O253" s="344">
        <v>0</v>
      </c>
      <c r="P253" s="338" t="s">
        <v>2186</v>
      </c>
      <c r="Q253" t="s">
        <v>501</v>
      </c>
    </row>
    <row r="254" spans="1:17" x14ac:dyDescent="0.25">
      <c r="A254" s="149" t="s">
        <v>838</v>
      </c>
      <c r="C254" s="149"/>
      <c r="D254" t="s">
        <v>517</v>
      </c>
      <c r="E254" s="26" t="s">
        <v>229</v>
      </c>
      <c r="F254" t="s">
        <v>596</v>
      </c>
      <c r="G254" t="s">
        <v>12</v>
      </c>
      <c r="H254" s="344">
        <v>126</v>
      </c>
      <c r="I254" s="344">
        <v>0</v>
      </c>
      <c r="J254" s="344">
        <v>0</v>
      </c>
      <c r="K254" s="344">
        <v>126</v>
      </c>
      <c r="L254" s="344">
        <v>0</v>
      </c>
      <c r="M254" s="344">
        <v>0</v>
      </c>
      <c r="N254" s="344">
        <v>0</v>
      </c>
      <c r="O254" s="344">
        <v>0</v>
      </c>
      <c r="P254" s="338" t="s">
        <v>2170</v>
      </c>
      <c r="Q254" t="s">
        <v>2192</v>
      </c>
    </row>
    <row r="255" spans="1:17" x14ac:dyDescent="0.25">
      <c r="A255" s="149" t="s">
        <v>904</v>
      </c>
      <c r="C255" s="149">
        <v>18</v>
      </c>
      <c r="D255" t="s">
        <v>404</v>
      </c>
      <c r="E255" s="26" t="s">
        <v>906</v>
      </c>
      <c r="F255" t="s">
        <v>596</v>
      </c>
      <c r="G255" t="s">
        <v>12</v>
      </c>
      <c r="H255" s="344">
        <v>170.99999999999997</v>
      </c>
      <c r="I255" s="344">
        <v>0</v>
      </c>
      <c r="J255" s="344">
        <v>170.99999999999997</v>
      </c>
      <c r="K255" s="344">
        <v>0</v>
      </c>
      <c r="L255" s="344">
        <v>0</v>
      </c>
      <c r="M255" s="344">
        <v>0</v>
      </c>
      <c r="N255" s="344">
        <v>0</v>
      </c>
      <c r="O255" s="344">
        <v>0</v>
      </c>
      <c r="P255" s="338" t="s">
        <v>2170</v>
      </c>
      <c r="Q255" t="s">
        <v>501</v>
      </c>
    </row>
    <row r="256" spans="1:17" x14ac:dyDescent="0.25">
      <c r="A256" s="149" t="s">
        <v>828</v>
      </c>
      <c r="C256" s="149">
        <v>13</v>
      </c>
      <c r="D256" t="s">
        <v>218</v>
      </c>
      <c r="E256" s="26" t="s">
        <v>221</v>
      </c>
      <c r="F256" t="s">
        <v>596</v>
      </c>
      <c r="G256" t="s">
        <v>12</v>
      </c>
      <c r="H256" s="344">
        <v>181</v>
      </c>
      <c r="I256" s="344">
        <v>181</v>
      </c>
      <c r="J256" s="344">
        <v>0</v>
      </c>
      <c r="K256" s="344">
        <v>0</v>
      </c>
      <c r="L256" s="344">
        <v>0</v>
      </c>
      <c r="M256" s="344">
        <v>0</v>
      </c>
      <c r="N256" s="344">
        <v>0</v>
      </c>
      <c r="O256" s="344">
        <v>0</v>
      </c>
      <c r="P256" s="338" t="s">
        <v>2170</v>
      </c>
      <c r="Q256" t="s">
        <v>535</v>
      </c>
    </row>
    <row r="257" spans="1:17" x14ac:dyDescent="0.25">
      <c r="A257" s="377" t="s">
        <v>776</v>
      </c>
      <c r="C257" s="149">
        <v>8</v>
      </c>
      <c r="D257" t="s">
        <v>187</v>
      </c>
      <c r="E257" s="26" t="s">
        <v>537</v>
      </c>
      <c r="F257" t="s">
        <v>596</v>
      </c>
      <c r="G257" t="s">
        <v>12</v>
      </c>
      <c r="H257" s="344">
        <v>203.89999999999998</v>
      </c>
      <c r="I257" s="344">
        <v>203.89999999999998</v>
      </c>
      <c r="J257" s="344">
        <v>0</v>
      </c>
      <c r="K257" s="344">
        <v>0</v>
      </c>
      <c r="L257" s="344">
        <v>0</v>
      </c>
      <c r="M257" s="344">
        <v>0</v>
      </c>
      <c r="N257" s="344">
        <v>0</v>
      </c>
      <c r="O257" s="344">
        <v>0</v>
      </c>
      <c r="P257" s="338" t="s">
        <v>2170</v>
      </c>
      <c r="Q257" t="s">
        <v>536</v>
      </c>
    </row>
    <row r="258" spans="1:17" x14ac:dyDescent="0.25">
      <c r="A258" s="377" t="s">
        <v>773</v>
      </c>
      <c r="C258" s="149">
        <v>8</v>
      </c>
      <c r="D258" t="s">
        <v>187</v>
      </c>
      <c r="E258" s="26" t="s">
        <v>188</v>
      </c>
      <c r="F258" t="s">
        <v>596</v>
      </c>
      <c r="G258" t="s">
        <v>12</v>
      </c>
      <c r="H258" s="344">
        <v>312.39999999999998</v>
      </c>
      <c r="I258" s="344">
        <v>312.39999999999998</v>
      </c>
      <c r="J258" s="344">
        <v>0</v>
      </c>
      <c r="K258" s="344">
        <v>0</v>
      </c>
      <c r="L258" s="344">
        <v>0</v>
      </c>
      <c r="M258" s="344">
        <v>0</v>
      </c>
      <c r="N258" s="344">
        <v>0</v>
      </c>
      <c r="O258" s="344">
        <v>0</v>
      </c>
      <c r="P258" s="338" t="s">
        <v>2170</v>
      </c>
      <c r="Q258" t="s">
        <v>536</v>
      </c>
    </row>
    <row r="259" spans="1:17" x14ac:dyDescent="0.25">
      <c r="A259" s="377" t="s">
        <v>740</v>
      </c>
      <c r="C259" s="149">
        <v>8</v>
      </c>
      <c r="D259" t="s">
        <v>187</v>
      </c>
      <c r="E259" s="26" t="s">
        <v>156</v>
      </c>
      <c r="F259" t="s">
        <v>596</v>
      </c>
      <c r="G259" t="s">
        <v>12</v>
      </c>
      <c r="H259" s="344">
        <v>346.9</v>
      </c>
      <c r="I259" s="344">
        <v>346.9</v>
      </c>
      <c r="J259" s="344">
        <v>0</v>
      </c>
      <c r="K259" s="344">
        <v>0</v>
      </c>
      <c r="L259" s="344">
        <v>0</v>
      </c>
      <c r="M259" s="344">
        <v>0</v>
      </c>
      <c r="N259" s="344">
        <v>0</v>
      </c>
      <c r="O259" s="344">
        <v>0</v>
      </c>
      <c r="P259" s="338" t="s">
        <v>2170</v>
      </c>
      <c r="Q259" t="s">
        <v>536</v>
      </c>
    </row>
  </sheetData>
  <autoFilter ref="A2:Q194" xr:uid="{00000000-0001-0000-0C00-000000000000}">
    <sortState xmlns:xlrd2="http://schemas.microsoft.com/office/spreadsheetml/2017/richdata2" ref="A3:Q259">
      <sortCondition ref="H2:H194"/>
    </sortState>
  </autoFilter>
  <conditionalFormatting sqref="A1:A1048576">
    <cfRule type="duplicateValues" dxfId="80" priority="4"/>
  </conditionalFormatting>
  <conditionalFormatting sqref="E1:E1048576">
    <cfRule type="duplicateValues" dxfId="79" priority="1"/>
    <cfRule type="duplicateValues" dxfId="78" priority="2"/>
    <cfRule type="duplicateValues" dxfId="77" priority="3"/>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197"/>
  <sheetViews>
    <sheetView workbookViewId="0">
      <pane xSplit="2" ySplit="2" topLeftCell="C3" activePane="bottomRight" state="frozen"/>
      <selection activeCell="H4" sqref="H4"/>
      <selection pane="topRight" activeCell="H4" sqref="H4"/>
      <selection pane="bottomLeft" activeCell="H4" sqref="H4"/>
      <selection pane="bottomRight" activeCell="A3" sqref="A3:XFD3"/>
    </sheetView>
  </sheetViews>
  <sheetFormatPr defaultRowHeight="15" x14ac:dyDescent="0.25"/>
  <cols>
    <col min="1" max="1" width="13.28515625" customWidth="1"/>
    <col min="2" max="2" width="10.5703125" style="149" customWidth="1"/>
    <col min="3" max="3" width="9" style="149" customWidth="1"/>
    <col min="4" max="4" width="46.28515625" bestFit="1" customWidth="1"/>
    <col min="5" max="5" width="18.28515625" bestFit="1" customWidth="1"/>
    <col min="6" max="6" width="22.85546875" bestFit="1" customWidth="1"/>
    <col min="7" max="7" width="28.28515625" bestFit="1" customWidth="1"/>
    <col min="8" max="8" width="15.140625" style="71" bestFit="1" customWidth="1"/>
    <col min="9" max="9" width="14.7109375" style="71" customWidth="1"/>
    <col min="10" max="10" width="13.28515625" style="71" bestFit="1" customWidth="1"/>
    <col min="11" max="11" width="16.140625" style="71" bestFit="1" customWidth="1"/>
    <col min="12" max="12" width="13.28515625" style="71" bestFit="1" customWidth="1"/>
    <col min="13" max="13" width="15.140625" style="246" bestFit="1" customWidth="1"/>
    <col min="14" max="14" width="9.5703125" style="71" bestFit="1" customWidth="1"/>
    <col min="15" max="15" width="12.140625" style="71" bestFit="1" customWidth="1"/>
    <col min="16" max="16" width="12.85546875" style="71" bestFit="1" customWidth="1"/>
    <col min="17" max="17" width="11" style="149" bestFit="1" customWidth="1"/>
    <col min="18" max="18" width="44.5703125" customWidth="1"/>
    <col min="19" max="19" width="8.42578125" style="149" bestFit="1" customWidth="1"/>
    <col min="20" max="20" width="43.140625" style="149" customWidth="1"/>
  </cols>
  <sheetData>
    <row r="1" spans="1:20" x14ac:dyDescent="0.25">
      <c r="A1" s="3" t="s">
        <v>2213</v>
      </c>
      <c r="B1" s="204"/>
      <c r="C1" s="204"/>
      <c r="D1" s="3"/>
      <c r="E1" s="3"/>
      <c r="F1" s="3"/>
      <c r="G1" s="3"/>
      <c r="H1" s="341"/>
      <c r="I1" s="341"/>
      <c r="J1" s="341"/>
      <c r="K1" s="341"/>
      <c r="L1" s="341"/>
      <c r="M1" s="342"/>
    </row>
    <row r="2" spans="1:20" s="148" customFormat="1" ht="60" x14ac:dyDescent="0.25">
      <c r="A2" s="147" t="s">
        <v>1445</v>
      </c>
      <c r="B2" s="147" t="s">
        <v>564</v>
      </c>
      <c r="C2" s="147" t="s">
        <v>1386</v>
      </c>
      <c r="D2" s="147" t="s">
        <v>2157</v>
      </c>
      <c r="E2" s="147" t="s">
        <v>1387</v>
      </c>
      <c r="F2" s="147" t="s">
        <v>1064</v>
      </c>
      <c r="G2" s="147" t="s">
        <v>566</v>
      </c>
      <c r="H2" s="184" t="s">
        <v>2158</v>
      </c>
      <c r="I2" s="184" t="s">
        <v>385</v>
      </c>
      <c r="J2" s="184" t="s">
        <v>386</v>
      </c>
      <c r="K2" s="184" t="s">
        <v>387</v>
      </c>
      <c r="L2" s="184" t="s">
        <v>388</v>
      </c>
      <c r="M2" s="184" t="s">
        <v>389</v>
      </c>
      <c r="N2" s="184" t="s">
        <v>390</v>
      </c>
      <c r="O2" s="184" t="s">
        <v>1065</v>
      </c>
      <c r="P2" s="184" t="s">
        <v>391</v>
      </c>
      <c r="Q2" s="147" t="s">
        <v>57</v>
      </c>
      <c r="R2" s="147" t="s">
        <v>1066</v>
      </c>
      <c r="S2" s="147" t="s">
        <v>571</v>
      </c>
      <c r="T2" s="147" t="s">
        <v>58</v>
      </c>
    </row>
    <row r="3" spans="1:20" x14ac:dyDescent="0.25">
      <c r="A3" t="s">
        <v>1265</v>
      </c>
      <c r="B3" s="149">
        <v>332740</v>
      </c>
      <c r="C3" s="149">
        <v>242</v>
      </c>
      <c r="D3" t="s">
        <v>369</v>
      </c>
      <c r="E3" t="s">
        <v>370</v>
      </c>
      <c r="F3" t="s">
        <v>1026</v>
      </c>
      <c r="G3" t="s">
        <v>4</v>
      </c>
      <c r="H3" s="71">
        <v>215.92</v>
      </c>
      <c r="I3" s="71">
        <v>0</v>
      </c>
      <c r="J3" s="71">
        <v>0</v>
      </c>
      <c r="K3" s="71">
        <v>215.92</v>
      </c>
      <c r="L3" s="71">
        <v>175.98099999999999</v>
      </c>
      <c r="M3" s="71">
        <v>0</v>
      </c>
      <c r="N3" s="71">
        <v>0</v>
      </c>
      <c r="O3" s="71">
        <v>26.215</v>
      </c>
      <c r="P3" s="71">
        <v>13.72399999999999</v>
      </c>
      <c r="Q3" s="149" t="s">
        <v>547</v>
      </c>
      <c r="R3" t="s">
        <v>370</v>
      </c>
      <c r="S3" s="149">
        <v>0</v>
      </c>
    </row>
    <row r="4" spans="1:20" x14ac:dyDescent="0.25">
      <c r="A4" t="s">
        <v>1227</v>
      </c>
      <c r="B4" s="149">
        <v>332320</v>
      </c>
      <c r="C4" s="149">
        <v>340</v>
      </c>
      <c r="D4" t="s">
        <v>293</v>
      </c>
      <c r="E4" t="s">
        <v>294</v>
      </c>
      <c r="F4" t="s">
        <v>931</v>
      </c>
      <c r="G4" t="s">
        <v>4</v>
      </c>
      <c r="H4" s="71">
        <v>320.11399999999998</v>
      </c>
      <c r="I4" s="71">
        <v>0</v>
      </c>
      <c r="J4" s="71">
        <v>0</v>
      </c>
      <c r="K4" s="71">
        <v>320.11399999999998</v>
      </c>
      <c r="L4" s="71">
        <v>258.56200000000001</v>
      </c>
      <c r="M4" s="71">
        <v>0</v>
      </c>
      <c r="N4" s="71">
        <v>0</v>
      </c>
      <c r="O4" s="71">
        <v>14.112</v>
      </c>
      <c r="P4" s="71">
        <v>47.439999999999941</v>
      </c>
      <c r="Q4" s="149" t="s">
        <v>547</v>
      </c>
      <c r="R4" t="s">
        <v>294</v>
      </c>
      <c r="S4" s="149">
        <v>0</v>
      </c>
    </row>
    <row r="5" spans="1:20" x14ac:dyDescent="0.25">
      <c r="A5" t="s">
        <v>1185</v>
      </c>
      <c r="B5" s="149">
        <v>331970</v>
      </c>
      <c r="C5" s="149">
        <v>442</v>
      </c>
      <c r="D5" t="s">
        <v>209</v>
      </c>
      <c r="E5" t="s">
        <v>210</v>
      </c>
      <c r="F5" t="s">
        <v>812</v>
      </c>
      <c r="G5" t="s">
        <v>4</v>
      </c>
      <c r="H5" s="71">
        <v>337.09</v>
      </c>
      <c r="I5" s="71">
        <v>0</v>
      </c>
      <c r="J5" s="71">
        <v>0</v>
      </c>
      <c r="K5" s="71">
        <v>337.09</v>
      </c>
      <c r="L5" s="71">
        <v>263.52600000000001</v>
      </c>
      <c r="M5" s="71">
        <v>0</v>
      </c>
      <c r="N5" s="71">
        <v>16.105</v>
      </c>
      <c r="O5" s="71">
        <v>18.507000000000001</v>
      </c>
      <c r="P5" s="71">
        <v>38.951999999999941</v>
      </c>
      <c r="Q5" s="149" t="s">
        <v>547</v>
      </c>
      <c r="R5" t="s">
        <v>210</v>
      </c>
      <c r="S5" s="149">
        <v>0</v>
      </c>
    </row>
    <row r="6" spans="1:20" x14ac:dyDescent="0.25">
      <c r="A6" t="s">
        <v>1165</v>
      </c>
      <c r="B6" s="149">
        <v>331750</v>
      </c>
      <c r="C6" s="149">
        <v>291</v>
      </c>
      <c r="D6" t="s">
        <v>161</v>
      </c>
      <c r="E6" t="s">
        <v>162</v>
      </c>
      <c r="F6" t="s">
        <v>746</v>
      </c>
      <c r="G6" t="s">
        <v>4</v>
      </c>
      <c r="H6" s="71">
        <v>417.34300000000002</v>
      </c>
      <c r="I6" s="71">
        <v>0</v>
      </c>
      <c r="J6" s="71">
        <v>0</v>
      </c>
      <c r="K6" s="71">
        <v>417.34300000000002</v>
      </c>
      <c r="L6" s="71">
        <v>326.94</v>
      </c>
      <c r="M6" s="71">
        <v>0</v>
      </c>
      <c r="N6" s="71">
        <v>1.278</v>
      </c>
      <c r="O6" s="71">
        <v>43.698</v>
      </c>
      <c r="P6" s="71">
        <v>45.427000000000021</v>
      </c>
      <c r="Q6" s="149" t="s">
        <v>547</v>
      </c>
      <c r="R6" t="s">
        <v>162</v>
      </c>
      <c r="S6" s="149">
        <v>0</v>
      </c>
    </row>
    <row r="7" spans="1:20" x14ac:dyDescent="0.25">
      <c r="A7" t="s">
        <v>1248</v>
      </c>
      <c r="B7" s="149">
        <v>332550</v>
      </c>
      <c r="C7" s="149">
        <v>410</v>
      </c>
      <c r="D7" t="s">
        <v>334</v>
      </c>
      <c r="E7" t="s">
        <v>335</v>
      </c>
      <c r="F7" t="s">
        <v>977</v>
      </c>
      <c r="G7" t="s">
        <v>4</v>
      </c>
      <c r="H7" s="71">
        <v>598.65300000000002</v>
      </c>
      <c r="I7" s="71">
        <v>0</v>
      </c>
      <c r="J7" s="71">
        <v>0</v>
      </c>
      <c r="K7" s="71">
        <v>598.65300000000002</v>
      </c>
      <c r="L7" s="71">
        <v>460.46600000000001</v>
      </c>
      <c r="M7" s="71">
        <v>0</v>
      </c>
      <c r="N7" s="71">
        <v>11.545</v>
      </c>
      <c r="O7" s="71">
        <v>36.445999999999998</v>
      </c>
      <c r="P7" s="71">
        <v>90.196000000000026</v>
      </c>
      <c r="Q7" s="149" t="s">
        <v>547</v>
      </c>
      <c r="R7" t="s">
        <v>335</v>
      </c>
      <c r="S7" s="149">
        <v>0</v>
      </c>
    </row>
    <row r="8" spans="1:20" x14ac:dyDescent="0.25">
      <c r="A8" t="s">
        <v>1070</v>
      </c>
      <c r="B8" s="149">
        <v>331040</v>
      </c>
      <c r="C8" s="149">
        <v>293</v>
      </c>
      <c r="D8" t="s">
        <v>65</v>
      </c>
      <c r="E8" t="s">
        <v>66</v>
      </c>
      <c r="F8" t="s">
        <v>580</v>
      </c>
      <c r="G8" t="s">
        <v>4</v>
      </c>
      <c r="H8" s="71">
        <v>640.99699999999996</v>
      </c>
      <c r="I8" s="71">
        <v>0</v>
      </c>
      <c r="J8" s="71">
        <v>0</v>
      </c>
      <c r="K8" s="71">
        <v>640.99699999999996</v>
      </c>
      <c r="L8" s="71">
        <v>510.15300000000002</v>
      </c>
      <c r="M8" s="71">
        <v>0</v>
      </c>
      <c r="N8" s="71">
        <v>0</v>
      </c>
      <c r="O8" s="71">
        <v>55.279000000000003</v>
      </c>
      <c r="P8" s="71">
        <v>75.564999999999941</v>
      </c>
      <c r="Q8" s="149" t="s">
        <v>547</v>
      </c>
      <c r="R8" t="s">
        <v>66</v>
      </c>
      <c r="S8" s="149">
        <v>0</v>
      </c>
    </row>
    <row r="9" spans="1:20" x14ac:dyDescent="0.25">
      <c r="A9" t="s">
        <v>1258</v>
      </c>
      <c r="B9" s="149">
        <v>331005</v>
      </c>
      <c r="C9" s="149">
        <v>684</v>
      </c>
      <c r="D9" t="s">
        <v>355</v>
      </c>
      <c r="E9" t="s">
        <v>356</v>
      </c>
      <c r="F9" t="s">
        <v>999</v>
      </c>
      <c r="G9" t="s">
        <v>4</v>
      </c>
      <c r="H9" s="71">
        <v>2071.4259999999999</v>
      </c>
      <c r="I9" s="71">
        <v>0</v>
      </c>
      <c r="J9" s="71">
        <v>0</v>
      </c>
      <c r="K9" s="71">
        <v>2071.4259999999999</v>
      </c>
      <c r="L9" s="71">
        <v>1230.415</v>
      </c>
      <c r="M9" s="246">
        <v>0</v>
      </c>
      <c r="N9" s="71">
        <v>0</v>
      </c>
      <c r="O9" s="71">
        <v>291.81799999999998</v>
      </c>
      <c r="P9" s="71">
        <v>549.19299999999998</v>
      </c>
      <c r="Q9" s="149" t="s">
        <v>547</v>
      </c>
      <c r="R9" t="s">
        <v>356</v>
      </c>
      <c r="S9" s="149">
        <v>0</v>
      </c>
    </row>
    <row r="10" spans="1:20" x14ac:dyDescent="0.25">
      <c r="A10" t="s">
        <v>1186</v>
      </c>
      <c r="B10" s="149">
        <v>331980</v>
      </c>
      <c r="C10" s="149">
        <v>88</v>
      </c>
      <c r="D10" t="s">
        <v>214</v>
      </c>
      <c r="E10" t="s">
        <v>215</v>
      </c>
      <c r="F10" t="s">
        <v>816</v>
      </c>
      <c r="G10" t="s">
        <v>4</v>
      </c>
      <c r="H10" s="71">
        <v>2412.4929999999999</v>
      </c>
      <c r="I10" s="71">
        <v>0</v>
      </c>
      <c r="J10" s="71">
        <v>0</v>
      </c>
      <c r="K10" s="71">
        <v>2412.4929999999999</v>
      </c>
      <c r="L10" s="71">
        <v>1891.3330000000001</v>
      </c>
      <c r="M10" s="71">
        <v>0</v>
      </c>
      <c r="N10" s="71">
        <v>0</v>
      </c>
      <c r="O10" s="71">
        <v>182.75200000000001</v>
      </c>
      <c r="P10" s="71">
        <v>338.4079999999999</v>
      </c>
      <c r="Q10" s="149" t="s">
        <v>547</v>
      </c>
      <c r="R10" t="s">
        <v>215</v>
      </c>
      <c r="S10" s="149">
        <v>0</v>
      </c>
    </row>
    <row r="11" spans="1:20" x14ac:dyDescent="0.25">
      <c r="A11" t="s">
        <v>1250</v>
      </c>
      <c r="B11" s="149">
        <v>332540</v>
      </c>
      <c r="C11" s="149">
        <v>230</v>
      </c>
      <c r="D11" t="s">
        <v>2159</v>
      </c>
      <c r="E11" t="s">
        <v>358</v>
      </c>
      <c r="F11" t="s">
        <v>1001</v>
      </c>
      <c r="G11" t="s">
        <v>4</v>
      </c>
      <c r="H11" s="71">
        <v>2805.538</v>
      </c>
      <c r="I11" s="71">
        <v>1202.683</v>
      </c>
      <c r="J11" s="71">
        <v>0</v>
      </c>
      <c r="K11" s="71">
        <v>4008.221</v>
      </c>
      <c r="L11" s="71">
        <v>3506.8789999999999</v>
      </c>
      <c r="M11" s="71">
        <v>0</v>
      </c>
      <c r="N11" s="71">
        <v>83.533000000000001</v>
      </c>
      <c r="O11" s="71">
        <v>91.2</v>
      </c>
      <c r="P11" s="71">
        <v>326.60900000000038</v>
      </c>
      <c r="Q11" s="149" t="s">
        <v>547</v>
      </c>
      <c r="R11" t="s">
        <v>358</v>
      </c>
      <c r="S11" s="149">
        <v>0</v>
      </c>
    </row>
    <row r="12" spans="1:20" x14ac:dyDescent="0.25">
      <c r="A12" t="s">
        <v>1249</v>
      </c>
      <c r="B12" s="149">
        <v>332560</v>
      </c>
      <c r="C12" s="149">
        <v>339</v>
      </c>
      <c r="D12" t="s">
        <v>1388</v>
      </c>
      <c r="E12" t="s">
        <v>337</v>
      </c>
      <c r="F12" t="s">
        <v>979</v>
      </c>
      <c r="G12" t="s">
        <v>4</v>
      </c>
      <c r="H12" s="71">
        <v>3009.4119999999998</v>
      </c>
      <c r="I12" s="71">
        <v>358.26100000000002</v>
      </c>
      <c r="J12" s="71">
        <v>0</v>
      </c>
      <c r="K12" s="71">
        <v>3367.6729999999998</v>
      </c>
      <c r="L12" s="71">
        <v>2902.2710000000002</v>
      </c>
      <c r="M12" s="71">
        <v>0</v>
      </c>
      <c r="N12" s="71">
        <v>0</v>
      </c>
      <c r="O12" s="71">
        <v>180.66</v>
      </c>
      <c r="P12" s="71">
        <v>284.74199999999973</v>
      </c>
      <c r="Q12" s="149" t="s">
        <v>547</v>
      </c>
      <c r="R12" t="s">
        <v>337</v>
      </c>
      <c r="S12" s="149">
        <v>0</v>
      </c>
    </row>
    <row r="13" spans="1:20" x14ac:dyDescent="0.25">
      <c r="A13" t="s">
        <v>1267</v>
      </c>
      <c r="B13" s="149">
        <v>332860</v>
      </c>
      <c r="C13" s="149">
        <v>106</v>
      </c>
      <c r="D13" t="s">
        <v>373</v>
      </c>
      <c r="E13" t="s">
        <v>407</v>
      </c>
      <c r="F13" t="s">
        <v>1030</v>
      </c>
      <c r="G13" t="s">
        <v>4</v>
      </c>
      <c r="H13" s="71">
        <v>45161.601000000002</v>
      </c>
      <c r="I13" s="71">
        <v>0</v>
      </c>
      <c r="J13" s="71">
        <v>0</v>
      </c>
      <c r="K13" s="71">
        <v>45161.601000000002</v>
      </c>
      <c r="L13" s="71">
        <v>43315.19</v>
      </c>
      <c r="M13" s="71">
        <v>0</v>
      </c>
      <c r="N13" s="71">
        <v>0</v>
      </c>
      <c r="O13" s="71">
        <v>662.02190909090905</v>
      </c>
      <c r="P13" s="71">
        <v>1184.3890909090915</v>
      </c>
      <c r="Q13" s="149" t="s">
        <v>547</v>
      </c>
      <c r="R13" t="s">
        <v>407</v>
      </c>
      <c r="S13" s="149">
        <v>0</v>
      </c>
    </row>
    <row r="14" spans="1:20" x14ac:dyDescent="0.25">
      <c r="A14" t="s">
        <v>1146</v>
      </c>
      <c r="B14" s="149">
        <v>331670</v>
      </c>
      <c r="C14" s="149">
        <v>169</v>
      </c>
      <c r="D14" t="s">
        <v>101</v>
      </c>
      <c r="E14" t="s">
        <v>138</v>
      </c>
      <c r="F14" t="s">
        <v>694</v>
      </c>
      <c r="G14" t="s">
        <v>5</v>
      </c>
      <c r="H14" s="71">
        <v>0</v>
      </c>
      <c r="I14" s="71">
        <v>0</v>
      </c>
      <c r="J14" s="71">
        <v>0</v>
      </c>
      <c r="K14" s="71">
        <v>0</v>
      </c>
      <c r="L14" s="71">
        <v>1747.038</v>
      </c>
      <c r="M14" s="71">
        <v>0</v>
      </c>
      <c r="N14" s="71">
        <v>0</v>
      </c>
      <c r="O14" s="71">
        <v>0</v>
      </c>
      <c r="P14" s="71">
        <v>-1747.038</v>
      </c>
      <c r="Q14" s="149" t="s">
        <v>547</v>
      </c>
      <c r="R14" t="s">
        <v>138</v>
      </c>
      <c r="S14" s="149">
        <v>0</v>
      </c>
    </row>
    <row r="15" spans="1:20" x14ac:dyDescent="0.25">
      <c r="A15" t="s">
        <v>1182</v>
      </c>
      <c r="B15" s="149">
        <v>331930</v>
      </c>
      <c r="C15" s="149">
        <v>383</v>
      </c>
      <c r="D15" t="s">
        <v>397</v>
      </c>
      <c r="E15" t="s">
        <v>398</v>
      </c>
      <c r="F15" t="s">
        <v>797</v>
      </c>
      <c r="G15" t="s">
        <v>5</v>
      </c>
      <c r="H15" s="71">
        <v>224.6354658211024</v>
      </c>
      <c r="I15" s="71">
        <v>0</v>
      </c>
      <c r="J15" s="71">
        <v>0</v>
      </c>
      <c r="K15" s="71">
        <v>224.6354658211024</v>
      </c>
      <c r="L15" s="71">
        <v>281.42099999999999</v>
      </c>
      <c r="M15" s="71">
        <v>0</v>
      </c>
      <c r="N15" s="71">
        <v>19.239999999999998</v>
      </c>
      <c r="O15" s="71">
        <v>18.739857142857144</v>
      </c>
      <c r="P15" s="71">
        <v>-94.765391321754748</v>
      </c>
      <c r="Q15" s="149" t="s">
        <v>547</v>
      </c>
      <c r="R15" t="s">
        <v>398</v>
      </c>
      <c r="S15" s="149">
        <v>0</v>
      </c>
    </row>
    <row r="16" spans="1:20" x14ac:dyDescent="0.25">
      <c r="A16" t="s">
        <v>1159</v>
      </c>
      <c r="B16" s="149">
        <v>331730</v>
      </c>
      <c r="C16" s="149">
        <v>169</v>
      </c>
      <c r="D16" t="s">
        <v>101</v>
      </c>
      <c r="E16" t="s">
        <v>151</v>
      </c>
      <c r="F16" t="s">
        <v>734</v>
      </c>
      <c r="G16" t="s">
        <v>5</v>
      </c>
      <c r="H16" s="71">
        <v>656.88</v>
      </c>
      <c r="I16" s="71">
        <v>0</v>
      </c>
      <c r="J16" s="71">
        <v>0</v>
      </c>
      <c r="K16" s="71">
        <v>656.88</v>
      </c>
      <c r="L16" s="71">
        <v>614.85799999999995</v>
      </c>
      <c r="M16" s="71">
        <v>0</v>
      </c>
      <c r="N16" s="71">
        <v>0</v>
      </c>
      <c r="O16" s="71">
        <v>23.707000000000001</v>
      </c>
      <c r="P16" s="71">
        <v>18.315000000000055</v>
      </c>
      <c r="Q16" s="149" t="s">
        <v>547</v>
      </c>
      <c r="R16" t="s">
        <v>151</v>
      </c>
      <c r="S16" s="149">
        <v>0</v>
      </c>
    </row>
    <row r="17" spans="1:19" x14ac:dyDescent="0.25">
      <c r="A17" t="s">
        <v>1270</v>
      </c>
      <c r="B17" s="149">
        <v>332890</v>
      </c>
      <c r="C17" s="149">
        <v>409</v>
      </c>
      <c r="D17" t="s">
        <v>378</v>
      </c>
      <c r="E17" t="s">
        <v>379</v>
      </c>
      <c r="F17" t="s">
        <v>1046</v>
      </c>
      <c r="G17" t="s">
        <v>5</v>
      </c>
      <c r="H17" s="71">
        <v>858.15499999999997</v>
      </c>
      <c r="I17" s="71">
        <v>0</v>
      </c>
      <c r="J17" s="71">
        <v>0</v>
      </c>
      <c r="K17" s="71">
        <v>858.15499999999997</v>
      </c>
      <c r="L17" s="71">
        <v>764.69200000000001</v>
      </c>
      <c r="M17" s="71">
        <v>0</v>
      </c>
      <c r="N17" s="71">
        <v>0</v>
      </c>
      <c r="O17" s="71">
        <v>37.703000000000003</v>
      </c>
      <c r="P17" s="71">
        <v>55.759999999999991</v>
      </c>
      <c r="Q17" s="149" t="s">
        <v>547</v>
      </c>
      <c r="R17" t="s">
        <v>379</v>
      </c>
      <c r="S17" s="149">
        <v>0</v>
      </c>
    </row>
    <row r="18" spans="1:19" x14ac:dyDescent="0.25">
      <c r="A18" t="s">
        <v>1155</v>
      </c>
      <c r="B18" s="149">
        <v>331685</v>
      </c>
      <c r="C18" s="149">
        <v>169</v>
      </c>
      <c r="D18" t="s">
        <v>101</v>
      </c>
      <c r="E18" t="s">
        <v>147</v>
      </c>
      <c r="F18" t="s">
        <v>732</v>
      </c>
      <c r="G18" t="s">
        <v>5</v>
      </c>
      <c r="H18" s="71">
        <v>885.52099999999996</v>
      </c>
      <c r="I18" s="71">
        <v>0</v>
      </c>
      <c r="J18" s="71">
        <v>0</v>
      </c>
      <c r="K18" s="71">
        <v>885.52099999999996</v>
      </c>
      <c r="L18" s="71">
        <v>802.41399999999999</v>
      </c>
      <c r="M18" s="71">
        <v>0</v>
      </c>
      <c r="N18" s="71">
        <v>0</v>
      </c>
      <c r="O18" s="71">
        <v>49.244999999999997</v>
      </c>
      <c r="P18" s="71">
        <v>33.861999999999966</v>
      </c>
      <c r="Q18" s="149" t="s">
        <v>547</v>
      </c>
      <c r="R18" t="s">
        <v>147</v>
      </c>
      <c r="S18" s="149">
        <v>0</v>
      </c>
    </row>
    <row r="19" spans="1:19" x14ac:dyDescent="0.25">
      <c r="A19" t="s">
        <v>1190</v>
      </c>
      <c r="B19" s="149">
        <v>332000</v>
      </c>
      <c r="C19" s="149">
        <v>373</v>
      </c>
      <c r="D19" t="s">
        <v>222</v>
      </c>
      <c r="E19" t="s">
        <v>223</v>
      </c>
      <c r="F19" t="s">
        <v>830</v>
      </c>
      <c r="G19" t="s">
        <v>5</v>
      </c>
      <c r="H19" s="71">
        <v>935.34360768773558</v>
      </c>
      <c r="I19" s="71">
        <v>0</v>
      </c>
      <c r="J19" s="71">
        <v>0</v>
      </c>
      <c r="K19" s="71">
        <v>935.34360768773558</v>
      </c>
      <c r="L19" s="71">
        <v>970.33100000000002</v>
      </c>
      <c r="M19" s="71">
        <v>0</v>
      </c>
      <c r="N19" s="71">
        <v>20.399999999999999</v>
      </c>
      <c r="O19" s="71">
        <v>4.181</v>
      </c>
      <c r="P19" s="71">
        <v>-59.56839231226445</v>
      </c>
      <c r="Q19" s="149" t="s">
        <v>547</v>
      </c>
      <c r="R19" t="s">
        <v>223</v>
      </c>
      <c r="S19" s="149">
        <v>0</v>
      </c>
    </row>
    <row r="20" spans="1:19" x14ac:dyDescent="0.25">
      <c r="A20" t="s">
        <v>1151</v>
      </c>
      <c r="B20" s="149">
        <v>331630</v>
      </c>
      <c r="C20" s="149">
        <v>169</v>
      </c>
      <c r="D20" t="s">
        <v>101</v>
      </c>
      <c r="E20" t="s">
        <v>143</v>
      </c>
      <c r="F20" t="s">
        <v>730</v>
      </c>
      <c r="G20" t="s">
        <v>5</v>
      </c>
      <c r="H20" s="71">
        <v>1110.48</v>
      </c>
      <c r="I20" s="71">
        <v>0</v>
      </c>
      <c r="J20" s="71">
        <v>0</v>
      </c>
      <c r="K20" s="71">
        <v>1110.48</v>
      </c>
      <c r="L20" s="71">
        <v>1018.559</v>
      </c>
      <c r="M20" s="71">
        <v>0</v>
      </c>
      <c r="N20" s="71">
        <v>0</v>
      </c>
      <c r="O20" s="71">
        <v>50.058999999999997</v>
      </c>
      <c r="P20" s="71">
        <v>41.86200000000008</v>
      </c>
      <c r="Q20" s="149" t="s">
        <v>547</v>
      </c>
      <c r="R20" t="s">
        <v>143</v>
      </c>
      <c r="S20" s="149">
        <v>0</v>
      </c>
    </row>
    <row r="21" spans="1:19" x14ac:dyDescent="0.25">
      <c r="A21" t="s">
        <v>1107</v>
      </c>
      <c r="B21" s="149">
        <v>331270</v>
      </c>
      <c r="C21" s="149">
        <v>169</v>
      </c>
      <c r="D21" t="s">
        <v>101</v>
      </c>
      <c r="E21" t="s">
        <v>105</v>
      </c>
      <c r="F21" t="s">
        <v>645</v>
      </c>
      <c r="G21" t="s">
        <v>5</v>
      </c>
      <c r="H21" s="71">
        <v>1199.979</v>
      </c>
      <c r="I21" s="71">
        <v>0</v>
      </c>
      <c r="J21" s="71">
        <v>0</v>
      </c>
      <c r="K21" s="71">
        <v>1199.979</v>
      </c>
      <c r="L21" s="71">
        <v>1131.932</v>
      </c>
      <c r="M21" s="71">
        <v>0</v>
      </c>
      <c r="N21" s="71">
        <v>0</v>
      </c>
      <c r="O21" s="71">
        <v>38.473999999999997</v>
      </c>
      <c r="P21" s="71">
        <v>29.573000000000093</v>
      </c>
      <c r="Q21" s="149" t="s">
        <v>547</v>
      </c>
      <c r="R21" t="s">
        <v>105</v>
      </c>
      <c r="S21" s="149">
        <v>0</v>
      </c>
    </row>
    <row r="22" spans="1:19" x14ac:dyDescent="0.25">
      <c r="A22" t="s">
        <v>1127</v>
      </c>
      <c r="B22" s="149">
        <v>331420</v>
      </c>
      <c r="C22" s="149">
        <v>169</v>
      </c>
      <c r="D22" t="s">
        <v>101</v>
      </c>
      <c r="E22" t="s">
        <v>122</v>
      </c>
      <c r="F22" t="s">
        <v>664</v>
      </c>
      <c r="G22" t="s">
        <v>5</v>
      </c>
      <c r="H22" s="71">
        <v>1307.009</v>
      </c>
      <c r="I22" s="71">
        <v>0</v>
      </c>
      <c r="J22" s="71">
        <v>0</v>
      </c>
      <c r="K22" s="71">
        <v>1307.009</v>
      </c>
      <c r="L22" s="71">
        <v>1237.095</v>
      </c>
      <c r="M22" s="71">
        <v>0</v>
      </c>
      <c r="N22" s="71">
        <v>0</v>
      </c>
      <c r="O22" s="71">
        <v>15.749000000000001</v>
      </c>
      <c r="P22" s="71">
        <v>54.164999999999964</v>
      </c>
      <c r="Q22" s="149" t="s">
        <v>547</v>
      </c>
      <c r="R22" t="s">
        <v>122</v>
      </c>
      <c r="S22" s="149">
        <v>0</v>
      </c>
    </row>
    <row r="23" spans="1:19" x14ac:dyDescent="0.25">
      <c r="A23" t="s">
        <v>1112</v>
      </c>
      <c r="B23" s="149">
        <v>331300</v>
      </c>
      <c r="C23" s="149">
        <v>169</v>
      </c>
      <c r="D23" t="s">
        <v>101</v>
      </c>
      <c r="E23" t="s">
        <v>109</v>
      </c>
      <c r="F23" t="s">
        <v>649</v>
      </c>
      <c r="G23" t="s">
        <v>5</v>
      </c>
      <c r="H23" s="71">
        <v>1333.8040000000001</v>
      </c>
      <c r="I23" s="71">
        <v>0</v>
      </c>
      <c r="J23" s="71">
        <v>0</v>
      </c>
      <c r="K23" s="71">
        <v>1333.8040000000001</v>
      </c>
      <c r="L23" s="71">
        <v>1241.0840000000001</v>
      </c>
      <c r="M23" s="71">
        <v>0</v>
      </c>
      <c r="N23" s="71">
        <v>0</v>
      </c>
      <c r="O23" s="71">
        <v>17.919</v>
      </c>
      <c r="P23" s="71">
        <v>74.800999999999931</v>
      </c>
      <c r="Q23" s="149" t="s">
        <v>547</v>
      </c>
      <c r="R23" t="s">
        <v>109</v>
      </c>
      <c r="S23" s="149">
        <v>0</v>
      </c>
    </row>
    <row r="24" spans="1:19" x14ac:dyDescent="0.25">
      <c r="A24" t="s">
        <v>1152</v>
      </c>
      <c r="B24" s="149">
        <v>331640</v>
      </c>
      <c r="C24" s="149">
        <v>169</v>
      </c>
      <c r="D24" t="s">
        <v>101</v>
      </c>
      <c r="E24" t="s">
        <v>144</v>
      </c>
      <c r="F24" t="s">
        <v>689</v>
      </c>
      <c r="G24" t="s">
        <v>5</v>
      </c>
      <c r="H24" s="71">
        <v>1642.816</v>
      </c>
      <c r="I24" s="71">
        <v>0</v>
      </c>
      <c r="J24" s="71">
        <v>0</v>
      </c>
      <c r="K24" s="71">
        <v>1642.816</v>
      </c>
      <c r="L24" s="71">
        <v>1585.644</v>
      </c>
      <c r="M24" s="71">
        <v>0</v>
      </c>
      <c r="N24" s="71">
        <v>0</v>
      </c>
      <c r="O24" s="71">
        <v>53.171999999999997</v>
      </c>
      <c r="P24" s="71">
        <v>4</v>
      </c>
      <c r="Q24" s="149" t="s">
        <v>547</v>
      </c>
      <c r="R24" t="s">
        <v>144</v>
      </c>
      <c r="S24" s="149">
        <v>0</v>
      </c>
    </row>
    <row r="25" spans="1:19" x14ac:dyDescent="0.25">
      <c r="A25" t="s">
        <v>1114</v>
      </c>
      <c r="B25" s="149">
        <v>331320</v>
      </c>
      <c r="C25" s="149">
        <v>169</v>
      </c>
      <c r="D25" t="s">
        <v>101</v>
      </c>
      <c r="E25" t="s">
        <v>111</v>
      </c>
      <c r="F25" t="s">
        <v>652</v>
      </c>
      <c r="G25" t="s">
        <v>5</v>
      </c>
      <c r="H25" s="71">
        <v>1981.42</v>
      </c>
      <c r="I25" s="71">
        <v>0</v>
      </c>
      <c r="J25" s="71">
        <v>0</v>
      </c>
      <c r="K25" s="71">
        <v>1981.42</v>
      </c>
      <c r="L25" s="71">
        <v>1802.8620000000001</v>
      </c>
      <c r="M25" s="71">
        <v>0</v>
      </c>
      <c r="N25" s="71">
        <v>0</v>
      </c>
      <c r="O25" s="71">
        <v>106.837</v>
      </c>
      <c r="P25" s="71">
        <v>71.721000000000004</v>
      </c>
      <c r="Q25" s="149" t="s">
        <v>547</v>
      </c>
      <c r="R25" t="s">
        <v>111</v>
      </c>
      <c r="S25" s="149">
        <v>0</v>
      </c>
    </row>
    <row r="26" spans="1:19" x14ac:dyDescent="0.25">
      <c r="A26" t="s">
        <v>1147</v>
      </c>
      <c r="B26" s="149">
        <v>331590</v>
      </c>
      <c r="C26" s="149">
        <v>169</v>
      </c>
      <c r="D26" t="s">
        <v>101</v>
      </c>
      <c r="E26" t="s">
        <v>139</v>
      </c>
      <c r="F26" t="s">
        <v>683</v>
      </c>
      <c r="G26" t="s">
        <v>5</v>
      </c>
      <c r="H26" s="71">
        <v>2244.5410000000002</v>
      </c>
      <c r="I26" s="71">
        <v>0</v>
      </c>
      <c r="J26" s="71">
        <v>0</v>
      </c>
      <c r="K26" s="71">
        <v>2244.5410000000002</v>
      </c>
      <c r="L26" s="71">
        <v>2138.0390000000002</v>
      </c>
      <c r="M26" s="71">
        <v>0</v>
      </c>
      <c r="N26" s="71">
        <v>0</v>
      </c>
      <c r="O26" s="71">
        <v>31.143999999999998</v>
      </c>
      <c r="P26" s="71">
        <v>75.358000000000175</v>
      </c>
      <c r="Q26" s="149" t="s">
        <v>547</v>
      </c>
      <c r="R26" t="s">
        <v>139</v>
      </c>
      <c r="S26" s="149">
        <v>0</v>
      </c>
    </row>
    <row r="27" spans="1:19" x14ac:dyDescent="0.25">
      <c r="A27" t="s">
        <v>1154</v>
      </c>
      <c r="B27" s="149">
        <v>331680</v>
      </c>
      <c r="C27" s="149">
        <v>169</v>
      </c>
      <c r="D27" t="s">
        <v>101</v>
      </c>
      <c r="E27" t="s">
        <v>146</v>
      </c>
      <c r="F27" t="s">
        <v>694</v>
      </c>
      <c r="G27" t="s">
        <v>5</v>
      </c>
      <c r="H27" s="71">
        <v>3519.4560000000001</v>
      </c>
      <c r="I27" s="71">
        <v>0</v>
      </c>
      <c r="J27" s="71">
        <v>0</v>
      </c>
      <c r="K27" s="71">
        <v>3519.4560000000001</v>
      </c>
      <c r="L27" s="71">
        <v>1575.799</v>
      </c>
      <c r="M27" s="71">
        <v>0</v>
      </c>
      <c r="N27" s="71">
        <v>0</v>
      </c>
      <c r="O27" s="71">
        <v>51.353000000000002</v>
      </c>
      <c r="P27" s="71">
        <v>1892.3040000000001</v>
      </c>
      <c r="Q27" s="149" t="s">
        <v>547</v>
      </c>
      <c r="R27" t="s">
        <v>146</v>
      </c>
      <c r="S27" s="149">
        <v>0</v>
      </c>
    </row>
    <row r="28" spans="1:19" x14ac:dyDescent="0.25">
      <c r="A28" t="s">
        <v>1266</v>
      </c>
      <c r="B28" s="149">
        <v>332850</v>
      </c>
      <c r="C28" s="149">
        <v>741</v>
      </c>
      <c r="D28" t="s">
        <v>371</v>
      </c>
      <c r="E28" t="s">
        <v>372</v>
      </c>
      <c r="F28" t="s">
        <v>1028</v>
      </c>
      <c r="G28" t="s">
        <v>5</v>
      </c>
      <c r="H28" s="71">
        <v>4376.741</v>
      </c>
      <c r="I28" s="71">
        <v>0</v>
      </c>
      <c r="J28" s="71">
        <v>0</v>
      </c>
      <c r="K28" s="71">
        <v>4376.741</v>
      </c>
      <c r="L28" s="71">
        <v>3983.5619999999999</v>
      </c>
      <c r="M28" s="71">
        <v>0</v>
      </c>
      <c r="N28" s="71">
        <v>8.4060000000000006</v>
      </c>
      <c r="O28" s="71">
        <v>151.905</v>
      </c>
      <c r="P28" s="71">
        <v>232.86800000000039</v>
      </c>
      <c r="Q28" s="149" t="s">
        <v>547</v>
      </c>
      <c r="R28" t="s">
        <v>372</v>
      </c>
      <c r="S28" s="149">
        <v>0</v>
      </c>
    </row>
    <row r="29" spans="1:19" x14ac:dyDescent="0.25">
      <c r="A29" t="s">
        <v>1230</v>
      </c>
      <c r="B29" s="149">
        <v>332340</v>
      </c>
      <c r="C29" s="149">
        <v>150</v>
      </c>
      <c r="D29" t="s">
        <v>299</v>
      </c>
      <c r="E29" t="s">
        <v>166</v>
      </c>
      <c r="F29" t="s">
        <v>937</v>
      </c>
      <c r="G29" t="s">
        <v>5</v>
      </c>
      <c r="H29" s="71">
        <v>31062.22</v>
      </c>
      <c r="I29" s="71">
        <v>0</v>
      </c>
      <c r="J29" s="71">
        <v>0</v>
      </c>
      <c r="K29" s="71">
        <v>31062.22</v>
      </c>
      <c r="L29" s="71">
        <v>28411.276999999998</v>
      </c>
      <c r="M29" s="71">
        <v>0</v>
      </c>
      <c r="N29" s="71">
        <v>0</v>
      </c>
      <c r="O29" s="71">
        <v>1295.559</v>
      </c>
      <c r="P29" s="71">
        <v>1355.3840000000018</v>
      </c>
      <c r="Q29" s="149" t="s">
        <v>2150</v>
      </c>
      <c r="R29" t="s">
        <v>166</v>
      </c>
      <c r="S29" s="149">
        <v>0</v>
      </c>
    </row>
    <row r="30" spans="1:19" x14ac:dyDescent="0.25">
      <c r="A30" t="s">
        <v>1110</v>
      </c>
      <c r="B30" s="149">
        <v>331950</v>
      </c>
      <c r="C30" s="149">
        <v>169</v>
      </c>
      <c r="D30" t="s">
        <v>101</v>
      </c>
      <c r="E30" t="s">
        <v>108</v>
      </c>
      <c r="F30" t="s">
        <v>1111</v>
      </c>
      <c r="G30" t="s">
        <v>6</v>
      </c>
      <c r="H30" s="71">
        <v>0</v>
      </c>
      <c r="I30" s="71">
        <v>0</v>
      </c>
      <c r="J30" s="71">
        <v>0</v>
      </c>
      <c r="K30" s="71">
        <v>0</v>
      </c>
      <c r="L30" s="71">
        <v>410.14299999999997</v>
      </c>
      <c r="M30" s="71">
        <v>0</v>
      </c>
      <c r="N30" s="71">
        <v>0</v>
      </c>
      <c r="O30" s="71">
        <v>0</v>
      </c>
      <c r="P30" s="71">
        <v>-410.14299999999997</v>
      </c>
      <c r="Q30" s="149" t="s">
        <v>547</v>
      </c>
      <c r="R30" t="s">
        <v>108</v>
      </c>
      <c r="S30" s="149">
        <v>0</v>
      </c>
    </row>
    <row r="31" spans="1:19" x14ac:dyDescent="0.25">
      <c r="A31" t="s">
        <v>1264</v>
      </c>
      <c r="B31" s="149">
        <v>332730</v>
      </c>
      <c r="C31" s="149">
        <v>729</v>
      </c>
      <c r="D31" t="s">
        <v>367</v>
      </c>
      <c r="E31" t="s">
        <v>368</v>
      </c>
      <c r="F31" t="s">
        <v>1021</v>
      </c>
      <c r="G31" t="s">
        <v>6</v>
      </c>
      <c r="H31" s="71">
        <v>150.96363636363637</v>
      </c>
      <c r="I31" s="71">
        <v>0</v>
      </c>
      <c r="J31" s="71">
        <v>0</v>
      </c>
      <c r="K31" s="71">
        <v>150.96363636363637</v>
      </c>
      <c r="L31" s="71">
        <v>270.06700000000001</v>
      </c>
      <c r="M31" s="71">
        <v>0</v>
      </c>
      <c r="N31" s="71">
        <v>0</v>
      </c>
      <c r="O31" s="71">
        <v>35.180999999999997</v>
      </c>
      <c r="P31" s="71">
        <v>-154.28436363636362</v>
      </c>
      <c r="Q31" s="149" t="s">
        <v>547</v>
      </c>
      <c r="R31" t="s">
        <v>368</v>
      </c>
      <c r="S31" s="149">
        <v>0</v>
      </c>
    </row>
    <row r="32" spans="1:19" x14ac:dyDescent="0.25">
      <c r="A32" t="s">
        <v>1241</v>
      </c>
      <c r="B32" s="149">
        <v>332450</v>
      </c>
      <c r="C32" s="149">
        <v>662</v>
      </c>
      <c r="D32" t="s">
        <v>315</v>
      </c>
      <c r="E32" t="s">
        <v>316</v>
      </c>
      <c r="F32" t="s">
        <v>960</v>
      </c>
      <c r="G32" t="s">
        <v>6</v>
      </c>
      <c r="H32" s="71">
        <v>200.19900000000001</v>
      </c>
      <c r="I32" s="71">
        <v>0</v>
      </c>
      <c r="J32" s="71">
        <v>0</v>
      </c>
      <c r="K32" s="71">
        <v>200.19900000000001</v>
      </c>
      <c r="L32" s="71">
        <v>168.328</v>
      </c>
      <c r="M32" s="71">
        <v>0</v>
      </c>
      <c r="N32" s="71">
        <v>0</v>
      </c>
      <c r="O32" s="71">
        <v>13.215</v>
      </c>
      <c r="P32" s="71">
        <v>18.656000000000006</v>
      </c>
      <c r="Q32" s="149" t="s">
        <v>547</v>
      </c>
      <c r="R32" t="s">
        <v>316</v>
      </c>
      <c r="S32" s="149">
        <v>0</v>
      </c>
    </row>
    <row r="33" spans="1:19" x14ac:dyDescent="0.25">
      <c r="A33" t="s">
        <v>1179</v>
      </c>
      <c r="B33" s="149">
        <v>331910</v>
      </c>
      <c r="C33" s="149">
        <v>360</v>
      </c>
      <c r="D33" t="s">
        <v>193</v>
      </c>
      <c r="E33" t="s">
        <v>194</v>
      </c>
      <c r="F33" t="s">
        <v>782</v>
      </c>
      <c r="G33" t="s">
        <v>6</v>
      </c>
      <c r="H33" s="71">
        <v>296.06034416712379</v>
      </c>
      <c r="I33" s="71">
        <v>0</v>
      </c>
      <c r="J33" s="71">
        <v>0</v>
      </c>
      <c r="K33" s="71">
        <v>296.06034416712379</v>
      </c>
      <c r="L33" s="71">
        <v>249.27600000000001</v>
      </c>
      <c r="M33" s="71">
        <v>0</v>
      </c>
      <c r="N33" s="71">
        <v>0.29899999999999999</v>
      </c>
      <c r="O33" s="71">
        <v>20.742999999999999</v>
      </c>
      <c r="P33" s="71">
        <v>25.742344167123747</v>
      </c>
      <c r="Q33" s="149" t="s">
        <v>547</v>
      </c>
      <c r="R33" t="s">
        <v>194</v>
      </c>
      <c r="S33" s="149">
        <v>0</v>
      </c>
    </row>
    <row r="34" spans="1:19" x14ac:dyDescent="0.25">
      <c r="A34" t="s">
        <v>1174</v>
      </c>
      <c r="B34" s="149">
        <v>331880</v>
      </c>
      <c r="C34" s="149">
        <v>437</v>
      </c>
      <c r="D34" t="s">
        <v>183</v>
      </c>
      <c r="E34" t="s">
        <v>184</v>
      </c>
      <c r="F34" t="s">
        <v>768</v>
      </c>
      <c r="G34" t="s">
        <v>6</v>
      </c>
      <c r="H34" s="71">
        <v>312.851</v>
      </c>
      <c r="I34" s="71">
        <v>0</v>
      </c>
      <c r="J34" s="71">
        <v>0</v>
      </c>
      <c r="K34" s="71">
        <v>312.851</v>
      </c>
      <c r="L34" s="71">
        <v>275.21499999999997</v>
      </c>
      <c r="M34" s="71">
        <v>0</v>
      </c>
      <c r="N34" s="71">
        <v>2.1309999999999998</v>
      </c>
      <c r="O34" s="71">
        <v>9.4830000000000005</v>
      </c>
      <c r="P34" s="71">
        <v>26.022000000000048</v>
      </c>
      <c r="Q34" s="149" t="s">
        <v>547</v>
      </c>
      <c r="R34" t="s">
        <v>184</v>
      </c>
      <c r="S34" s="149">
        <v>0</v>
      </c>
    </row>
    <row r="35" spans="1:19" x14ac:dyDescent="0.25">
      <c r="A35" t="s">
        <v>1195</v>
      </c>
      <c r="B35" s="149">
        <v>332040</v>
      </c>
      <c r="C35" s="149">
        <v>681</v>
      </c>
      <c r="D35" t="s">
        <v>234</v>
      </c>
      <c r="E35" t="s">
        <v>235</v>
      </c>
      <c r="F35" t="s">
        <v>846</v>
      </c>
      <c r="G35" t="s">
        <v>6</v>
      </c>
      <c r="H35" s="71">
        <v>322.11</v>
      </c>
      <c r="I35" s="71">
        <v>0</v>
      </c>
      <c r="J35" s="71">
        <v>0</v>
      </c>
      <c r="K35" s="71">
        <v>322.11</v>
      </c>
      <c r="L35" s="71">
        <v>253.79400000000001</v>
      </c>
      <c r="M35" s="246">
        <v>0</v>
      </c>
      <c r="N35" s="71">
        <v>0</v>
      </c>
      <c r="O35" s="71">
        <v>17.838000000000001</v>
      </c>
      <c r="P35" s="71">
        <v>50.478000000000009</v>
      </c>
      <c r="Q35" s="149" t="s">
        <v>547</v>
      </c>
      <c r="R35" t="s">
        <v>235</v>
      </c>
      <c r="S35" s="149">
        <v>0</v>
      </c>
    </row>
    <row r="36" spans="1:19" x14ac:dyDescent="0.25">
      <c r="A36" t="s">
        <v>1213</v>
      </c>
      <c r="B36" s="149">
        <v>332180</v>
      </c>
      <c r="C36" s="149">
        <v>330</v>
      </c>
      <c r="D36" t="s">
        <v>268</v>
      </c>
      <c r="E36" t="s">
        <v>269</v>
      </c>
      <c r="F36" t="s">
        <v>899</v>
      </c>
      <c r="G36" t="s">
        <v>6</v>
      </c>
      <c r="H36" s="71">
        <v>373.209</v>
      </c>
      <c r="I36" s="71">
        <v>0</v>
      </c>
      <c r="J36" s="71">
        <v>0</v>
      </c>
      <c r="K36" s="71">
        <v>373.209</v>
      </c>
      <c r="L36" s="71">
        <v>276.91199999999998</v>
      </c>
      <c r="M36" s="246">
        <v>0</v>
      </c>
      <c r="N36" s="71">
        <v>11.38</v>
      </c>
      <c r="O36" s="71">
        <v>27.167999999999999</v>
      </c>
      <c r="P36" s="71">
        <v>57.749000000000024</v>
      </c>
      <c r="Q36" s="149" t="s">
        <v>547</v>
      </c>
      <c r="R36" t="s">
        <v>269</v>
      </c>
      <c r="S36" s="149">
        <v>0</v>
      </c>
    </row>
    <row r="37" spans="1:19" x14ac:dyDescent="0.25">
      <c r="A37" t="s">
        <v>1207</v>
      </c>
      <c r="B37" s="149">
        <v>332100</v>
      </c>
      <c r="C37" s="149">
        <v>660</v>
      </c>
      <c r="D37" t="s">
        <v>256</v>
      </c>
      <c r="E37" t="s">
        <v>257</v>
      </c>
      <c r="F37" t="s">
        <v>887</v>
      </c>
      <c r="G37" t="s">
        <v>6</v>
      </c>
      <c r="H37" s="71">
        <v>460.52600000000001</v>
      </c>
      <c r="I37" s="71">
        <v>0</v>
      </c>
      <c r="J37" s="71">
        <v>0</v>
      </c>
      <c r="K37" s="71">
        <v>460.52600000000001</v>
      </c>
      <c r="L37" s="71">
        <v>370.67599999999999</v>
      </c>
      <c r="M37" s="71">
        <v>0</v>
      </c>
      <c r="N37" s="71">
        <v>0</v>
      </c>
      <c r="O37" s="71">
        <v>55.948999999999998</v>
      </c>
      <c r="P37" s="71">
        <v>33.90100000000001</v>
      </c>
      <c r="Q37" s="149" t="s">
        <v>547</v>
      </c>
      <c r="R37" t="s">
        <v>257</v>
      </c>
      <c r="S37" s="149">
        <v>0</v>
      </c>
    </row>
    <row r="38" spans="1:19" x14ac:dyDescent="0.25">
      <c r="A38" t="s">
        <v>1243</v>
      </c>
      <c r="B38" s="149">
        <v>332480</v>
      </c>
      <c r="C38" s="149">
        <v>425</v>
      </c>
      <c r="D38" t="s">
        <v>322</v>
      </c>
      <c r="E38" t="s">
        <v>323</v>
      </c>
      <c r="F38" t="s">
        <v>967</v>
      </c>
      <c r="G38" t="s">
        <v>6</v>
      </c>
      <c r="H38" s="71">
        <v>467.70499999999998</v>
      </c>
      <c r="I38" s="71">
        <v>0</v>
      </c>
      <c r="J38" s="71">
        <v>0</v>
      </c>
      <c r="K38" s="71">
        <v>467.70499999999998</v>
      </c>
      <c r="L38" s="71">
        <v>397.33300000000003</v>
      </c>
      <c r="M38" s="71">
        <v>0</v>
      </c>
      <c r="N38" s="71">
        <v>0</v>
      </c>
      <c r="O38" s="71">
        <v>24.152000000000001</v>
      </c>
      <c r="P38" s="71">
        <v>46.21999999999997</v>
      </c>
      <c r="Q38" s="149" t="s">
        <v>547</v>
      </c>
      <c r="R38" t="s">
        <v>323</v>
      </c>
      <c r="S38" s="149">
        <v>0</v>
      </c>
    </row>
    <row r="39" spans="1:19" x14ac:dyDescent="0.25">
      <c r="A39" t="s">
        <v>1244</v>
      </c>
      <c r="B39" s="149">
        <v>332500</v>
      </c>
      <c r="C39" s="149">
        <v>399</v>
      </c>
      <c r="D39" t="s">
        <v>326</v>
      </c>
      <c r="E39" t="s">
        <v>327</v>
      </c>
      <c r="F39" t="s">
        <v>969</v>
      </c>
      <c r="G39" t="s">
        <v>6</v>
      </c>
      <c r="H39" s="71">
        <v>570.6</v>
      </c>
      <c r="I39" s="71">
        <v>0</v>
      </c>
      <c r="J39" s="71">
        <v>0</v>
      </c>
      <c r="K39" s="71">
        <v>570.6</v>
      </c>
      <c r="L39" s="71">
        <v>485.65899999999999</v>
      </c>
      <c r="M39" s="71">
        <v>0</v>
      </c>
      <c r="N39" s="71">
        <v>0</v>
      </c>
      <c r="O39" s="71">
        <v>36.625</v>
      </c>
      <c r="P39" s="71">
        <v>48.316000000000031</v>
      </c>
      <c r="Q39" s="149" t="s">
        <v>547</v>
      </c>
      <c r="R39" t="s">
        <v>327</v>
      </c>
      <c r="S39" s="149">
        <v>0</v>
      </c>
    </row>
    <row r="40" spans="1:19" x14ac:dyDescent="0.25">
      <c r="A40" t="s">
        <v>1183</v>
      </c>
      <c r="B40" s="149">
        <v>331940</v>
      </c>
      <c r="C40" s="149">
        <v>320</v>
      </c>
      <c r="D40" t="s">
        <v>204</v>
      </c>
      <c r="E40" t="s">
        <v>205</v>
      </c>
      <c r="F40" t="s">
        <v>808</v>
      </c>
      <c r="G40" t="s">
        <v>6</v>
      </c>
      <c r="H40" s="71">
        <v>627.31799999999998</v>
      </c>
      <c r="I40" s="71">
        <v>0</v>
      </c>
      <c r="J40" s="71">
        <v>0</v>
      </c>
      <c r="K40" s="71">
        <v>627.31799999999998</v>
      </c>
      <c r="L40" s="71">
        <v>561.28700000000003</v>
      </c>
      <c r="M40" s="71">
        <v>0</v>
      </c>
      <c r="N40" s="71">
        <v>0</v>
      </c>
      <c r="O40" s="71">
        <v>24.141999999999999</v>
      </c>
      <c r="P40" s="71">
        <v>41.888999999999896</v>
      </c>
      <c r="Q40" s="149" t="s">
        <v>547</v>
      </c>
      <c r="R40" t="s">
        <v>205</v>
      </c>
      <c r="S40" s="149">
        <v>0</v>
      </c>
    </row>
    <row r="41" spans="1:19" x14ac:dyDescent="0.25">
      <c r="A41" t="s">
        <v>1215</v>
      </c>
      <c r="B41" s="149">
        <v>332210</v>
      </c>
      <c r="C41" s="149">
        <v>321</v>
      </c>
      <c r="D41" t="s">
        <v>270</v>
      </c>
      <c r="E41" t="s">
        <v>271</v>
      </c>
      <c r="F41" t="s">
        <v>903</v>
      </c>
      <c r="G41" t="s">
        <v>6</v>
      </c>
      <c r="H41" s="71">
        <v>632.139897928501</v>
      </c>
      <c r="I41" s="71">
        <v>0</v>
      </c>
      <c r="J41" s="71">
        <v>0</v>
      </c>
      <c r="K41" s="71">
        <v>632.139897928501</v>
      </c>
      <c r="L41" s="71">
        <v>590.88499999999999</v>
      </c>
      <c r="M41" s="71">
        <v>0</v>
      </c>
      <c r="N41" s="71">
        <v>31.587</v>
      </c>
      <c r="O41" s="71">
        <v>27.722999999999999</v>
      </c>
      <c r="P41" s="71">
        <v>-18.055102071498936</v>
      </c>
      <c r="Q41" s="149" t="s">
        <v>547</v>
      </c>
      <c r="R41" t="s">
        <v>271</v>
      </c>
      <c r="S41" s="149">
        <v>0</v>
      </c>
    </row>
    <row r="42" spans="1:19" x14ac:dyDescent="0.25">
      <c r="A42" t="s">
        <v>1173</v>
      </c>
      <c r="B42" s="149">
        <v>331870</v>
      </c>
      <c r="C42" s="149">
        <v>658</v>
      </c>
      <c r="D42" t="s">
        <v>181</v>
      </c>
      <c r="E42" t="s">
        <v>182</v>
      </c>
      <c r="F42" t="s">
        <v>766</v>
      </c>
      <c r="G42" t="s">
        <v>6</v>
      </c>
      <c r="H42" s="71">
        <v>637.66399999999999</v>
      </c>
      <c r="I42" s="71">
        <v>0</v>
      </c>
      <c r="J42" s="71">
        <v>0</v>
      </c>
      <c r="K42" s="71">
        <v>637.66399999999999</v>
      </c>
      <c r="L42" s="71">
        <v>443.40800000000002</v>
      </c>
      <c r="M42" s="71">
        <v>0</v>
      </c>
      <c r="N42" s="71">
        <v>103.739</v>
      </c>
      <c r="O42" s="71">
        <v>12.558999999999999</v>
      </c>
      <c r="P42" s="71">
        <v>77.95799999999997</v>
      </c>
      <c r="Q42" s="149" t="s">
        <v>547</v>
      </c>
      <c r="R42" t="s">
        <v>182</v>
      </c>
      <c r="S42" s="149">
        <v>0</v>
      </c>
    </row>
    <row r="43" spans="1:19" x14ac:dyDescent="0.25">
      <c r="A43" t="s">
        <v>1228</v>
      </c>
      <c r="B43" s="149">
        <v>332110</v>
      </c>
      <c r="C43" s="149">
        <v>661</v>
      </c>
      <c r="D43" t="s">
        <v>295</v>
      </c>
      <c r="E43" t="s">
        <v>296</v>
      </c>
      <c r="F43" t="s">
        <v>933</v>
      </c>
      <c r="G43" t="s">
        <v>6</v>
      </c>
      <c r="H43" s="71">
        <v>638.83600000000001</v>
      </c>
      <c r="I43" s="71">
        <v>0</v>
      </c>
      <c r="J43" s="71">
        <v>0</v>
      </c>
      <c r="K43" s="71">
        <v>638.83600000000001</v>
      </c>
      <c r="L43" s="71">
        <v>676.86400000000003</v>
      </c>
      <c r="M43" s="71">
        <v>0</v>
      </c>
      <c r="N43" s="71">
        <v>0</v>
      </c>
      <c r="O43" s="71">
        <v>25.905000000000001</v>
      </c>
      <c r="P43" s="71">
        <v>-63.932999999999993</v>
      </c>
      <c r="Q43" s="149" t="s">
        <v>547</v>
      </c>
      <c r="R43" t="s">
        <v>296</v>
      </c>
      <c r="S43" s="149">
        <v>0</v>
      </c>
    </row>
    <row r="44" spans="1:19" x14ac:dyDescent="0.25">
      <c r="A44" t="s">
        <v>1175</v>
      </c>
      <c r="B44" s="149">
        <v>331860</v>
      </c>
      <c r="C44" s="149">
        <v>297</v>
      </c>
      <c r="D44" t="s">
        <v>179</v>
      </c>
      <c r="E44" t="s">
        <v>180</v>
      </c>
      <c r="F44" t="s">
        <v>770</v>
      </c>
      <c r="G44" t="s">
        <v>6</v>
      </c>
      <c r="H44" s="71">
        <v>848.61555684292648</v>
      </c>
      <c r="I44" s="71">
        <v>0</v>
      </c>
      <c r="J44" s="71">
        <v>0</v>
      </c>
      <c r="K44" s="71">
        <v>848.61555684292648</v>
      </c>
      <c r="L44" s="71">
        <v>730.5</v>
      </c>
      <c r="M44" s="71">
        <v>0</v>
      </c>
      <c r="N44" s="71">
        <v>0</v>
      </c>
      <c r="O44" s="71">
        <v>24.810333333333332</v>
      </c>
      <c r="P44" s="71">
        <v>93.305223509593134</v>
      </c>
      <c r="Q44" s="149" t="s">
        <v>547</v>
      </c>
      <c r="R44" t="s">
        <v>180</v>
      </c>
      <c r="S44" s="149">
        <v>0</v>
      </c>
    </row>
    <row r="45" spans="1:19" x14ac:dyDescent="0.25">
      <c r="A45" t="s">
        <v>1255</v>
      </c>
      <c r="B45" s="149">
        <v>332590</v>
      </c>
      <c r="C45" s="149">
        <v>447</v>
      </c>
      <c r="D45" t="s">
        <v>349</v>
      </c>
      <c r="E45" t="s">
        <v>350</v>
      </c>
      <c r="F45" t="s">
        <v>993</v>
      </c>
      <c r="G45" t="s">
        <v>6</v>
      </c>
      <c r="H45" s="71">
        <v>947.255</v>
      </c>
      <c r="I45" s="71">
        <v>0</v>
      </c>
      <c r="J45" s="71">
        <v>0</v>
      </c>
      <c r="K45" s="71">
        <v>947.255</v>
      </c>
      <c r="L45" s="71">
        <v>860.19100000000003</v>
      </c>
      <c r="M45" s="71">
        <v>0</v>
      </c>
      <c r="N45" s="71">
        <v>0</v>
      </c>
      <c r="O45" s="71">
        <v>24.416</v>
      </c>
      <c r="P45" s="71">
        <v>62.647999999999911</v>
      </c>
      <c r="Q45" s="149" t="s">
        <v>547</v>
      </c>
      <c r="R45" t="s">
        <v>350</v>
      </c>
      <c r="S45" s="149">
        <v>0</v>
      </c>
    </row>
    <row r="46" spans="1:19" x14ac:dyDescent="0.25">
      <c r="A46" t="s">
        <v>1133</v>
      </c>
      <c r="B46" s="149">
        <v>331480</v>
      </c>
      <c r="C46" s="149">
        <v>169</v>
      </c>
      <c r="D46" t="s">
        <v>101</v>
      </c>
      <c r="E46" t="s">
        <v>127</v>
      </c>
      <c r="F46" t="s">
        <v>670</v>
      </c>
      <c r="G46" t="s">
        <v>6</v>
      </c>
      <c r="H46" s="71">
        <v>1832.28</v>
      </c>
      <c r="I46" s="71">
        <v>0</v>
      </c>
      <c r="J46" s="71">
        <v>0</v>
      </c>
      <c r="K46" s="71">
        <v>1832.28</v>
      </c>
      <c r="L46" s="71">
        <v>1315.501</v>
      </c>
      <c r="M46" s="71">
        <v>0</v>
      </c>
      <c r="N46" s="71">
        <v>0</v>
      </c>
      <c r="O46" s="71">
        <v>36.683</v>
      </c>
      <c r="P46" s="71">
        <v>480.096</v>
      </c>
      <c r="Q46" s="149" t="s">
        <v>547</v>
      </c>
      <c r="R46" t="s">
        <v>127</v>
      </c>
      <c r="S46" s="149">
        <v>0</v>
      </c>
    </row>
    <row r="47" spans="1:19" x14ac:dyDescent="0.25">
      <c r="A47" t="s">
        <v>1156</v>
      </c>
      <c r="B47" s="149">
        <v>331690</v>
      </c>
      <c r="C47" s="149">
        <v>169</v>
      </c>
      <c r="D47" t="s">
        <v>101</v>
      </c>
      <c r="E47" t="s">
        <v>148</v>
      </c>
      <c r="F47" t="s">
        <v>696</v>
      </c>
      <c r="G47" t="s">
        <v>6</v>
      </c>
      <c r="H47" s="71">
        <v>3084.0729999999999</v>
      </c>
      <c r="I47" s="71">
        <v>0</v>
      </c>
      <c r="J47" s="71">
        <v>0</v>
      </c>
      <c r="K47" s="71">
        <v>3084.0729999999999</v>
      </c>
      <c r="L47" s="71">
        <v>2898.8449999999998</v>
      </c>
      <c r="M47" s="71">
        <v>0</v>
      </c>
      <c r="N47" s="71">
        <v>0</v>
      </c>
      <c r="O47" s="71">
        <v>67.548000000000002</v>
      </c>
      <c r="P47" s="71">
        <v>117.67999999999984</v>
      </c>
      <c r="Q47" s="149" t="s">
        <v>547</v>
      </c>
      <c r="R47" t="s">
        <v>148</v>
      </c>
      <c r="S47" s="149">
        <v>0</v>
      </c>
    </row>
    <row r="48" spans="1:19" x14ac:dyDescent="0.25">
      <c r="A48" t="s">
        <v>1196</v>
      </c>
      <c r="B48" s="149">
        <v>332050</v>
      </c>
      <c r="C48" s="149">
        <v>280</v>
      </c>
      <c r="D48" t="s">
        <v>236</v>
      </c>
      <c r="E48" t="s">
        <v>849</v>
      </c>
      <c r="F48" t="s">
        <v>848</v>
      </c>
      <c r="G48" t="s">
        <v>6</v>
      </c>
      <c r="H48" s="71">
        <v>3709.08</v>
      </c>
      <c r="I48" s="71">
        <v>0</v>
      </c>
      <c r="J48" s="71">
        <v>0</v>
      </c>
      <c r="K48" s="71">
        <v>3709.08</v>
      </c>
      <c r="L48" s="71">
        <v>2952.3890000000001</v>
      </c>
      <c r="M48" s="71">
        <v>0</v>
      </c>
      <c r="N48" s="71">
        <v>0</v>
      </c>
      <c r="O48" s="71">
        <v>484.47899999999998</v>
      </c>
      <c r="P48" s="71">
        <v>272.21199999999999</v>
      </c>
      <c r="Q48" s="149" t="s">
        <v>547</v>
      </c>
      <c r="R48" t="s">
        <v>849</v>
      </c>
      <c r="S48" s="149">
        <v>0</v>
      </c>
    </row>
    <row r="49" spans="1:19" x14ac:dyDescent="0.25">
      <c r="A49" t="s">
        <v>1239</v>
      </c>
      <c r="B49" s="149">
        <v>332430</v>
      </c>
      <c r="C49" s="149">
        <v>45</v>
      </c>
      <c r="D49" t="s">
        <v>311</v>
      </c>
      <c r="E49" t="s">
        <v>956</v>
      </c>
      <c r="F49" t="s">
        <v>955</v>
      </c>
      <c r="G49" t="s">
        <v>6</v>
      </c>
      <c r="H49" s="71">
        <v>19186.147000000001</v>
      </c>
      <c r="I49" s="71">
        <v>0</v>
      </c>
      <c r="J49" s="71">
        <v>0</v>
      </c>
      <c r="K49" s="71">
        <v>19186.147000000001</v>
      </c>
      <c r="L49" s="71">
        <v>17788.235000000001</v>
      </c>
      <c r="M49" s="246">
        <v>0</v>
      </c>
      <c r="N49" s="71">
        <v>7.3440000000000003</v>
      </c>
      <c r="O49" s="71">
        <v>369.9</v>
      </c>
      <c r="P49" s="71">
        <v>1020.6679999999978</v>
      </c>
      <c r="Q49" s="149" t="s">
        <v>547</v>
      </c>
      <c r="R49" t="s">
        <v>956</v>
      </c>
      <c r="S49" s="149">
        <v>0</v>
      </c>
    </row>
    <row r="50" spans="1:19" x14ac:dyDescent="0.25">
      <c r="A50" t="s">
        <v>1223</v>
      </c>
      <c r="B50" s="149">
        <v>332280</v>
      </c>
      <c r="C50" s="149">
        <v>22</v>
      </c>
      <c r="D50" t="s">
        <v>285</v>
      </c>
      <c r="E50" t="s">
        <v>925</v>
      </c>
      <c r="F50" t="s">
        <v>924</v>
      </c>
      <c r="G50" t="s">
        <v>6</v>
      </c>
      <c r="H50" s="71">
        <v>24837.294999999998</v>
      </c>
      <c r="I50" s="71">
        <v>0</v>
      </c>
      <c r="J50" s="71">
        <v>0</v>
      </c>
      <c r="K50" s="71">
        <v>24837.294999999998</v>
      </c>
      <c r="L50" s="71">
        <v>23202.510999999999</v>
      </c>
      <c r="M50" s="246">
        <v>0</v>
      </c>
      <c r="N50" s="71">
        <v>0</v>
      </c>
      <c r="O50" s="71">
        <v>624.26700000000005</v>
      </c>
      <c r="P50" s="71">
        <v>1010.5169999999998</v>
      </c>
      <c r="Q50" s="149" t="s">
        <v>547</v>
      </c>
      <c r="R50" t="s">
        <v>925</v>
      </c>
      <c r="S50" s="149">
        <v>0</v>
      </c>
    </row>
    <row r="51" spans="1:19" x14ac:dyDescent="0.25">
      <c r="A51" t="s">
        <v>1091</v>
      </c>
      <c r="B51" s="149">
        <v>331160</v>
      </c>
      <c r="C51" s="149">
        <v>2</v>
      </c>
      <c r="D51" t="s">
        <v>78</v>
      </c>
      <c r="E51" t="s">
        <v>392</v>
      </c>
      <c r="F51" t="s">
        <v>619</v>
      </c>
      <c r="G51" t="s">
        <v>7</v>
      </c>
      <c r="H51" s="71">
        <v>0</v>
      </c>
      <c r="I51" s="71">
        <v>0</v>
      </c>
      <c r="J51" s="71">
        <v>0</v>
      </c>
      <c r="K51" s="71">
        <v>0</v>
      </c>
      <c r="L51" s="71">
        <v>372.197</v>
      </c>
      <c r="M51" s="71">
        <v>0</v>
      </c>
      <c r="N51" s="71">
        <v>0</v>
      </c>
      <c r="O51" s="71">
        <v>0</v>
      </c>
      <c r="P51" s="71">
        <v>-372.197</v>
      </c>
      <c r="Q51" s="149" t="s">
        <v>547</v>
      </c>
      <c r="R51" t="s">
        <v>392</v>
      </c>
      <c r="S51" s="149">
        <v>0</v>
      </c>
    </row>
    <row r="52" spans="1:19" x14ac:dyDescent="0.25">
      <c r="A52" t="s">
        <v>1078</v>
      </c>
      <c r="B52" s="149">
        <v>331070</v>
      </c>
      <c r="C52" s="149">
        <v>2</v>
      </c>
      <c r="D52" t="s">
        <v>78</v>
      </c>
      <c r="E52" t="s">
        <v>83</v>
      </c>
      <c r="F52" t="s">
        <v>619</v>
      </c>
      <c r="G52" t="s">
        <v>7</v>
      </c>
      <c r="H52" s="71">
        <v>0</v>
      </c>
      <c r="I52" s="71">
        <v>0</v>
      </c>
      <c r="J52" s="71">
        <v>0</v>
      </c>
      <c r="K52" s="71">
        <v>0</v>
      </c>
      <c r="L52" s="71">
        <v>323.82600000000002</v>
      </c>
      <c r="M52" s="71">
        <v>0</v>
      </c>
      <c r="N52" s="71">
        <v>0</v>
      </c>
      <c r="O52" s="71">
        <v>2.2679999999999998</v>
      </c>
      <c r="P52" s="71">
        <v>-326.09399999999999</v>
      </c>
      <c r="Q52" s="149" t="s">
        <v>547</v>
      </c>
      <c r="R52" t="s">
        <v>83</v>
      </c>
      <c r="S52" s="149">
        <v>0</v>
      </c>
    </row>
    <row r="53" spans="1:19" x14ac:dyDescent="0.25">
      <c r="A53" t="s">
        <v>1172</v>
      </c>
      <c r="B53" s="149">
        <v>331850</v>
      </c>
      <c r="C53" s="149">
        <v>686</v>
      </c>
      <c r="D53" t="s">
        <v>177</v>
      </c>
      <c r="E53" t="s">
        <v>178</v>
      </c>
      <c r="F53" t="s">
        <v>764</v>
      </c>
      <c r="G53" t="s">
        <v>7</v>
      </c>
      <c r="H53" s="71">
        <v>246.47</v>
      </c>
      <c r="I53" s="71">
        <v>0</v>
      </c>
      <c r="J53" s="71">
        <v>0</v>
      </c>
      <c r="K53" s="71">
        <v>246.47</v>
      </c>
      <c r="L53" s="71">
        <v>212.446</v>
      </c>
      <c r="M53" s="71">
        <v>0</v>
      </c>
      <c r="N53" s="71">
        <v>0</v>
      </c>
      <c r="O53" s="71">
        <v>16.765999999999998</v>
      </c>
      <c r="P53" s="71">
        <v>17.25800000000001</v>
      </c>
      <c r="Q53" s="149" t="s">
        <v>547</v>
      </c>
      <c r="R53" t="s">
        <v>178</v>
      </c>
      <c r="S53" s="149">
        <v>0</v>
      </c>
    </row>
    <row r="54" spans="1:19" x14ac:dyDescent="0.25">
      <c r="A54" t="s">
        <v>1257</v>
      </c>
      <c r="B54" s="149">
        <v>332610</v>
      </c>
      <c r="C54" s="149">
        <v>586</v>
      </c>
      <c r="D54" t="s">
        <v>353</v>
      </c>
      <c r="E54" t="s">
        <v>354</v>
      </c>
      <c r="F54" t="s">
        <v>997</v>
      </c>
      <c r="G54" t="s">
        <v>7</v>
      </c>
      <c r="H54" s="71">
        <v>404.71199999999999</v>
      </c>
      <c r="I54" s="71">
        <v>0</v>
      </c>
      <c r="J54" s="71">
        <v>0</v>
      </c>
      <c r="K54" s="71">
        <v>404.71199999999999</v>
      </c>
      <c r="L54" s="71">
        <v>301.541</v>
      </c>
      <c r="M54" s="71">
        <v>0</v>
      </c>
      <c r="N54" s="71">
        <v>12.601000000000001</v>
      </c>
      <c r="O54" s="71">
        <v>32.24</v>
      </c>
      <c r="P54" s="71">
        <v>58.329999999999984</v>
      </c>
      <c r="Q54" s="149" t="s">
        <v>547</v>
      </c>
      <c r="R54" t="s">
        <v>354</v>
      </c>
      <c r="S54" s="149">
        <v>0</v>
      </c>
    </row>
    <row r="55" spans="1:19" x14ac:dyDescent="0.25">
      <c r="A55" t="s">
        <v>1176</v>
      </c>
      <c r="B55" s="149">
        <v>331890</v>
      </c>
      <c r="C55" s="149">
        <v>368</v>
      </c>
      <c r="D55" t="s">
        <v>185</v>
      </c>
      <c r="E55" t="s">
        <v>186</v>
      </c>
      <c r="F55" t="s">
        <v>772</v>
      </c>
      <c r="G55" t="s">
        <v>7</v>
      </c>
      <c r="H55" s="71">
        <v>436.327</v>
      </c>
      <c r="I55" s="71">
        <v>0</v>
      </c>
      <c r="J55" s="71">
        <v>0</v>
      </c>
      <c r="K55" s="71">
        <v>436.327</v>
      </c>
      <c r="L55" s="71">
        <v>358.86900000000003</v>
      </c>
      <c r="M55" s="71">
        <v>0</v>
      </c>
      <c r="N55" s="71">
        <v>6.9</v>
      </c>
      <c r="O55" s="71">
        <v>45.411000000000001</v>
      </c>
      <c r="P55" s="71">
        <v>25.146999999999991</v>
      </c>
      <c r="Q55" s="149" t="s">
        <v>547</v>
      </c>
      <c r="R55" t="s">
        <v>186</v>
      </c>
      <c r="S55" s="149">
        <v>0</v>
      </c>
    </row>
    <row r="56" spans="1:19" x14ac:dyDescent="0.25">
      <c r="A56" t="s">
        <v>1095</v>
      </c>
      <c r="B56" s="149">
        <v>331195</v>
      </c>
      <c r="C56" s="149">
        <v>2</v>
      </c>
      <c r="D56" t="s">
        <v>78</v>
      </c>
      <c r="E56" t="s">
        <v>94</v>
      </c>
      <c r="F56" t="s">
        <v>619</v>
      </c>
      <c r="G56" t="s">
        <v>7</v>
      </c>
      <c r="H56" s="71">
        <v>1377.2139999999999</v>
      </c>
      <c r="I56" s="71">
        <v>0</v>
      </c>
      <c r="J56" s="71">
        <v>0</v>
      </c>
      <c r="K56" s="71">
        <v>1377.2139999999999</v>
      </c>
      <c r="L56" s="71">
        <v>503.09500000000003</v>
      </c>
      <c r="M56" s="71">
        <v>0</v>
      </c>
      <c r="N56" s="71">
        <v>0</v>
      </c>
      <c r="O56" s="71">
        <v>6.2770000000000001</v>
      </c>
      <c r="P56" s="71">
        <v>867.84199999999987</v>
      </c>
      <c r="Q56" s="149" t="s">
        <v>547</v>
      </c>
      <c r="R56" t="s">
        <v>94</v>
      </c>
      <c r="S56" s="149">
        <v>0</v>
      </c>
    </row>
    <row r="57" spans="1:19" x14ac:dyDescent="0.25">
      <c r="A57" t="s">
        <v>1181</v>
      </c>
      <c r="B57" s="149">
        <v>331920</v>
      </c>
      <c r="C57" s="149">
        <v>160</v>
      </c>
      <c r="D57" t="s">
        <v>200</v>
      </c>
      <c r="E57" t="s">
        <v>793</v>
      </c>
      <c r="F57" t="s">
        <v>792</v>
      </c>
      <c r="G57" t="s">
        <v>7</v>
      </c>
      <c r="H57" s="71">
        <v>24002.773000000001</v>
      </c>
      <c r="I57" s="71">
        <v>0</v>
      </c>
      <c r="J57" s="71">
        <v>0</v>
      </c>
      <c r="K57" s="71">
        <v>24002.773000000001</v>
      </c>
      <c r="L57" s="71">
        <v>25216.731</v>
      </c>
      <c r="M57" s="71">
        <v>0</v>
      </c>
      <c r="N57" s="71">
        <v>0</v>
      </c>
      <c r="O57" s="71">
        <v>123.40300000000001</v>
      </c>
      <c r="P57" s="71">
        <v>-1337.3609999999971</v>
      </c>
      <c r="Q57" s="149" t="s">
        <v>2150</v>
      </c>
      <c r="R57" t="s">
        <v>793</v>
      </c>
      <c r="S57" s="149">
        <v>0</v>
      </c>
    </row>
    <row r="58" spans="1:19" x14ac:dyDescent="0.25">
      <c r="A58" t="s">
        <v>1180</v>
      </c>
      <c r="B58" s="149">
        <v>0</v>
      </c>
      <c r="C58" s="149">
        <v>10</v>
      </c>
      <c r="D58" t="s">
        <v>784</v>
      </c>
      <c r="E58" t="s">
        <v>784</v>
      </c>
      <c r="F58" t="s">
        <v>786</v>
      </c>
      <c r="G58" t="s">
        <v>7</v>
      </c>
      <c r="H58" s="71">
        <v>92677</v>
      </c>
      <c r="I58" s="71">
        <v>0</v>
      </c>
      <c r="J58" s="71">
        <v>0</v>
      </c>
      <c r="K58" s="71">
        <v>92677</v>
      </c>
      <c r="L58" s="71">
        <v>83062</v>
      </c>
      <c r="M58" s="246">
        <v>0</v>
      </c>
      <c r="N58" s="71">
        <v>0</v>
      </c>
      <c r="O58" s="71">
        <v>245</v>
      </c>
      <c r="P58" s="71">
        <v>9370</v>
      </c>
      <c r="Q58" s="149" t="s">
        <v>1072</v>
      </c>
      <c r="R58" t="s">
        <v>538</v>
      </c>
      <c r="S58" s="149">
        <v>0</v>
      </c>
    </row>
    <row r="59" spans="1:19" x14ac:dyDescent="0.25">
      <c r="A59" t="s">
        <v>1161</v>
      </c>
      <c r="B59" s="149">
        <v>331740</v>
      </c>
      <c r="C59" s="149">
        <v>683</v>
      </c>
      <c r="D59" t="s">
        <v>152</v>
      </c>
      <c r="E59" t="s">
        <v>153</v>
      </c>
      <c r="F59" t="s">
        <v>736</v>
      </c>
      <c r="G59" t="s">
        <v>8</v>
      </c>
      <c r="H59" s="71">
        <v>218.20699999999999</v>
      </c>
      <c r="I59" s="71">
        <v>0</v>
      </c>
      <c r="J59" s="71">
        <v>0</v>
      </c>
      <c r="K59" s="71">
        <v>218.20699999999999</v>
      </c>
      <c r="L59" s="71">
        <v>197.10499999999999</v>
      </c>
      <c r="M59" s="71">
        <v>0</v>
      </c>
      <c r="N59" s="71">
        <v>0</v>
      </c>
      <c r="O59" s="71">
        <v>2.6269999999999998</v>
      </c>
      <c r="P59" s="71">
        <v>18.474999999999994</v>
      </c>
      <c r="Q59" s="149" t="s">
        <v>547</v>
      </c>
      <c r="R59" t="s">
        <v>153</v>
      </c>
      <c r="S59" s="149">
        <v>0</v>
      </c>
    </row>
    <row r="60" spans="1:19" x14ac:dyDescent="0.25">
      <c r="A60" t="s">
        <v>1067</v>
      </c>
      <c r="B60" s="149">
        <v>331010</v>
      </c>
      <c r="C60" s="149">
        <v>449</v>
      </c>
      <c r="D60" t="s">
        <v>59</v>
      </c>
      <c r="E60" t="s">
        <v>60</v>
      </c>
      <c r="F60" t="s">
        <v>574</v>
      </c>
      <c r="G60" t="s">
        <v>8</v>
      </c>
      <c r="H60" s="71">
        <v>275.529</v>
      </c>
      <c r="I60" s="71">
        <v>0</v>
      </c>
      <c r="J60" s="71">
        <v>0</v>
      </c>
      <c r="K60" s="71">
        <v>275.529</v>
      </c>
      <c r="L60" s="71">
        <v>225.33699999999999</v>
      </c>
      <c r="M60" s="71">
        <v>0</v>
      </c>
      <c r="N60" s="71">
        <v>0</v>
      </c>
      <c r="O60" s="71">
        <v>10.933</v>
      </c>
      <c r="P60" s="71">
        <v>39.259000000000015</v>
      </c>
      <c r="Q60" s="149" t="s">
        <v>547</v>
      </c>
      <c r="R60" t="s">
        <v>60</v>
      </c>
      <c r="S60" s="149">
        <v>0</v>
      </c>
    </row>
    <row r="61" spans="1:19" x14ac:dyDescent="0.25">
      <c r="A61" t="s">
        <v>1240</v>
      </c>
      <c r="B61" s="149">
        <v>332440</v>
      </c>
      <c r="C61" s="149">
        <v>357</v>
      </c>
      <c r="D61" t="s">
        <v>313</v>
      </c>
      <c r="E61" t="s">
        <v>314</v>
      </c>
      <c r="F61" t="s">
        <v>958</v>
      </c>
      <c r="G61" t="s">
        <v>8</v>
      </c>
      <c r="H61" s="71">
        <v>674.04200000000003</v>
      </c>
      <c r="I61" s="71">
        <v>0</v>
      </c>
      <c r="J61" s="71">
        <v>0</v>
      </c>
      <c r="K61" s="71">
        <v>674.04200000000003</v>
      </c>
      <c r="L61" s="71">
        <v>603.06299999999999</v>
      </c>
      <c r="M61" s="71">
        <v>0</v>
      </c>
      <c r="N61" s="71">
        <v>0</v>
      </c>
      <c r="O61" s="71">
        <v>42.363999999999997</v>
      </c>
      <c r="P61" s="71">
        <v>28.615000000000009</v>
      </c>
      <c r="Q61" s="149" t="s">
        <v>547</v>
      </c>
      <c r="R61" t="s">
        <v>314</v>
      </c>
      <c r="S61" s="149">
        <v>0</v>
      </c>
    </row>
    <row r="62" spans="1:19" x14ac:dyDescent="0.25">
      <c r="A62" t="s">
        <v>1139</v>
      </c>
      <c r="B62" s="149">
        <v>331540</v>
      </c>
      <c r="C62" s="149">
        <v>169</v>
      </c>
      <c r="D62" t="s">
        <v>101</v>
      </c>
      <c r="E62" t="s">
        <v>133</v>
      </c>
      <c r="F62" t="s">
        <v>724</v>
      </c>
      <c r="G62" t="s">
        <v>8</v>
      </c>
      <c r="H62" s="71">
        <v>809.976</v>
      </c>
      <c r="I62" s="71">
        <v>0</v>
      </c>
      <c r="J62" s="71">
        <v>0</v>
      </c>
      <c r="K62" s="71">
        <v>809.976</v>
      </c>
      <c r="L62" s="71">
        <v>736.45699999999999</v>
      </c>
      <c r="M62" s="71">
        <v>0</v>
      </c>
      <c r="N62" s="71">
        <v>0</v>
      </c>
      <c r="O62" s="71">
        <v>36.106000000000002</v>
      </c>
      <c r="P62" s="71">
        <v>37.413000000000011</v>
      </c>
      <c r="Q62" s="149" t="s">
        <v>547</v>
      </c>
      <c r="R62" t="s">
        <v>133</v>
      </c>
      <c r="S62" s="149">
        <v>0</v>
      </c>
    </row>
    <row r="63" spans="1:19" x14ac:dyDescent="0.25">
      <c r="A63" t="s">
        <v>1212</v>
      </c>
      <c r="B63" s="149">
        <v>332170</v>
      </c>
      <c r="C63" s="149">
        <v>353</v>
      </c>
      <c r="D63" t="s">
        <v>266</v>
      </c>
      <c r="E63" t="s">
        <v>267</v>
      </c>
      <c r="F63" t="s">
        <v>897</v>
      </c>
      <c r="G63" t="s">
        <v>8</v>
      </c>
      <c r="H63" s="71">
        <v>956.84</v>
      </c>
      <c r="I63" s="71">
        <v>0</v>
      </c>
      <c r="J63" s="71">
        <v>0</v>
      </c>
      <c r="K63" s="71">
        <v>956.84</v>
      </c>
      <c r="L63" s="71">
        <v>807.67600000000004</v>
      </c>
      <c r="M63" s="246">
        <v>0</v>
      </c>
      <c r="N63" s="71">
        <v>0</v>
      </c>
      <c r="O63" s="71">
        <v>45.509</v>
      </c>
      <c r="P63" s="71">
        <v>103.65499999999997</v>
      </c>
      <c r="Q63" s="149" t="s">
        <v>547</v>
      </c>
      <c r="R63" t="s">
        <v>267</v>
      </c>
      <c r="S63" s="149">
        <v>0</v>
      </c>
    </row>
    <row r="64" spans="1:19" x14ac:dyDescent="0.25">
      <c r="A64" t="s">
        <v>1206</v>
      </c>
      <c r="B64" s="149">
        <v>0</v>
      </c>
      <c r="C64" s="149">
        <v>16</v>
      </c>
      <c r="D64" t="s">
        <v>255</v>
      </c>
      <c r="E64" t="s">
        <v>255</v>
      </c>
      <c r="F64" t="s">
        <v>872</v>
      </c>
      <c r="G64" t="s">
        <v>8</v>
      </c>
      <c r="H64" s="71">
        <v>146921</v>
      </c>
      <c r="I64" s="71">
        <v>0</v>
      </c>
      <c r="J64" s="71">
        <v>0</v>
      </c>
      <c r="K64" s="71">
        <v>146921</v>
      </c>
      <c r="L64" s="71">
        <v>137715</v>
      </c>
      <c r="M64" s="246">
        <v>0</v>
      </c>
      <c r="N64" s="71">
        <v>0</v>
      </c>
      <c r="O64" s="71">
        <v>868</v>
      </c>
      <c r="P64" s="71">
        <v>8338</v>
      </c>
      <c r="Q64" s="149" t="s">
        <v>1072</v>
      </c>
      <c r="R64" t="s">
        <v>543</v>
      </c>
      <c r="S64" s="149">
        <v>0</v>
      </c>
    </row>
    <row r="65" spans="1:19" x14ac:dyDescent="0.25">
      <c r="A65" t="s">
        <v>1128</v>
      </c>
      <c r="B65" s="149">
        <v>331430</v>
      </c>
      <c r="C65" s="149">
        <v>169</v>
      </c>
      <c r="D65" t="s">
        <v>101</v>
      </c>
      <c r="E65" t="s">
        <v>395</v>
      </c>
      <c r="F65" t="s">
        <v>700</v>
      </c>
      <c r="G65" t="s">
        <v>9</v>
      </c>
      <c r="H65" s="71">
        <v>0</v>
      </c>
      <c r="I65" s="71">
        <v>0</v>
      </c>
      <c r="J65" s="71">
        <v>0</v>
      </c>
      <c r="K65" s="71">
        <v>0</v>
      </c>
      <c r="L65" s="71">
        <v>658.64400000000001</v>
      </c>
      <c r="M65" s="71">
        <v>0</v>
      </c>
      <c r="N65" s="71">
        <v>0</v>
      </c>
      <c r="O65" s="71">
        <v>0</v>
      </c>
      <c r="P65" s="71">
        <v>-658.64400000000001</v>
      </c>
      <c r="Q65" s="149" t="s">
        <v>547</v>
      </c>
      <c r="R65" t="s">
        <v>395</v>
      </c>
      <c r="S65" s="149">
        <v>0</v>
      </c>
    </row>
    <row r="66" spans="1:19" x14ac:dyDescent="0.25">
      <c r="A66" t="s">
        <v>1224</v>
      </c>
      <c r="B66" s="149">
        <v>332290</v>
      </c>
      <c r="C66" s="149">
        <v>319</v>
      </c>
      <c r="D66" t="s">
        <v>287</v>
      </c>
      <c r="E66" t="s">
        <v>288</v>
      </c>
      <c r="F66" t="s">
        <v>642</v>
      </c>
      <c r="G66" t="s">
        <v>9</v>
      </c>
      <c r="H66" s="71">
        <v>0</v>
      </c>
      <c r="I66" s="71">
        <v>640.06150000000002</v>
      </c>
      <c r="J66" s="71">
        <v>0</v>
      </c>
      <c r="K66" s="71">
        <v>640.06150000000002</v>
      </c>
      <c r="L66" s="71">
        <v>532.18100000000004</v>
      </c>
      <c r="M66" s="71">
        <v>0</v>
      </c>
      <c r="N66" s="71">
        <v>64.658249999999995</v>
      </c>
      <c r="O66" s="71">
        <v>0</v>
      </c>
      <c r="P66" s="71">
        <v>43.222250000000031</v>
      </c>
      <c r="Q66" s="149" t="s">
        <v>547</v>
      </c>
      <c r="R66" t="s">
        <v>288</v>
      </c>
      <c r="S66" s="149">
        <v>0</v>
      </c>
    </row>
    <row r="67" spans="1:19" x14ac:dyDescent="0.25">
      <c r="A67" t="s">
        <v>1134</v>
      </c>
      <c r="B67" s="149">
        <v>331490</v>
      </c>
      <c r="C67" s="149">
        <v>169</v>
      </c>
      <c r="D67" t="s">
        <v>101</v>
      </c>
      <c r="E67" t="s">
        <v>128</v>
      </c>
      <c r="F67" t="s">
        <v>698</v>
      </c>
      <c r="G67" t="s">
        <v>9</v>
      </c>
      <c r="H67" s="71">
        <v>0</v>
      </c>
      <c r="I67" s="71">
        <v>0</v>
      </c>
      <c r="J67" s="71">
        <v>0</v>
      </c>
      <c r="K67" s="71">
        <v>0</v>
      </c>
      <c r="L67" s="71">
        <v>836.64400000000001</v>
      </c>
      <c r="M67" s="246">
        <v>0</v>
      </c>
      <c r="N67" s="71">
        <v>0</v>
      </c>
      <c r="O67" s="71">
        <v>0</v>
      </c>
      <c r="P67" s="71">
        <v>-836.64400000000001</v>
      </c>
      <c r="Q67" s="149" t="s">
        <v>547</v>
      </c>
      <c r="R67" t="s">
        <v>128</v>
      </c>
      <c r="S67" s="149">
        <v>0</v>
      </c>
    </row>
    <row r="68" spans="1:19" x14ac:dyDescent="0.25">
      <c r="A68" t="s">
        <v>1138</v>
      </c>
      <c r="B68" s="149">
        <v>331530</v>
      </c>
      <c r="C68" s="149">
        <v>169</v>
      </c>
      <c r="D68" t="s">
        <v>101</v>
      </c>
      <c r="E68" t="s">
        <v>132</v>
      </c>
      <c r="F68" t="s">
        <v>656</v>
      </c>
      <c r="G68" t="s">
        <v>9</v>
      </c>
      <c r="H68" s="71">
        <v>0</v>
      </c>
      <c r="I68" s="71">
        <v>0</v>
      </c>
      <c r="J68" s="71">
        <v>0</v>
      </c>
      <c r="K68" s="71">
        <v>0</v>
      </c>
      <c r="L68" s="71">
        <v>1189.787</v>
      </c>
      <c r="M68" s="71">
        <v>0</v>
      </c>
      <c r="N68" s="71">
        <v>0</v>
      </c>
      <c r="O68" s="71">
        <v>0</v>
      </c>
      <c r="P68" s="71">
        <v>-1189.787</v>
      </c>
      <c r="Q68" s="149" t="s">
        <v>547</v>
      </c>
      <c r="R68" t="s">
        <v>132</v>
      </c>
      <c r="S68" s="149">
        <v>0</v>
      </c>
    </row>
    <row r="69" spans="1:19" x14ac:dyDescent="0.25">
      <c r="A69" t="s">
        <v>1141</v>
      </c>
      <c r="B69" s="149">
        <v>331560</v>
      </c>
      <c r="C69" s="149">
        <v>169</v>
      </c>
      <c r="D69" t="s">
        <v>101</v>
      </c>
      <c r="E69" t="s">
        <v>396</v>
      </c>
      <c r="F69" t="s">
        <v>680</v>
      </c>
      <c r="G69" t="s">
        <v>9</v>
      </c>
      <c r="H69" s="71">
        <v>0</v>
      </c>
      <c r="I69" s="71">
        <v>0</v>
      </c>
      <c r="J69" s="71">
        <v>0</v>
      </c>
      <c r="K69" s="71">
        <v>0</v>
      </c>
      <c r="L69" s="71">
        <v>333.45600000000002</v>
      </c>
      <c r="M69" s="71">
        <v>0</v>
      </c>
      <c r="N69" s="71">
        <v>0</v>
      </c>
      <c r="O69" s="71">
        <v>0</v>
      </c>
      <c r="P69" s="71">
        <v>-333.45600000000002</v>
      </c>
      <c r="Q69" s="149" t="s">
        <v>547</v>
      </c>
      <c r="R69" t="s">
        <v>396</v>
      </c>
      <c r="S69" s="149">
        <v>0</v>
      </c>
    </row>
    <row r="70" spans="1:19" x14ac:dyDescent="0.25">
      <c r="A70" t="s">
        <v>1102</v>
      </c>
      <c r="B70" s="149">
        <v>331240</v>
      </c>
      <c r="C70" s="149">
        <v>169</v>
      </c>
      <c r="D70" t="s">
        <v>101</v>
      </c>
      <c r="E70" t="s">
        <v>102</v>
      </c>
      <c r="F70" t="s">
        <v>638</v>
      </c>
      <c r="G70" t="s">
        <v>9</v>
      </c>
      <c r="H70" s="71">
        <v>0</v>
      </c>
      <c r="I70" s="71">
        <v>0</v>
      </c>
      <c r="J70" s="71">
        <v>0</v>
      </c>
      <c r="K70" s="71">
        <v>0</v>
      </c>
      <c r="L70" s="71">
        <v>1979.143</v>
      </c>
      <c r="M70" s="71">
        <v>0</v>
      </c>
      <c r="N70" s="71">
        <v>0</v>
      </c>
      <c r="O70" s="71">
        <v>0</v>
      </c>
      <c r="P70" s="71">
        <v>-1979.143</v>
      </c>
      <c r="Q70" s="149" t="s">
        <v>547</v>
      </c>
      <c r="R70" t="s">
        <v>102</v>
      </c>
      <c r="S70" s="149">
        <v>0</v>
      </c>
    </row>
    <row r="71" spans="1:19" x14ac:dyDescent="0.25">
      <c r="A71" t="s">
        <v>1158</v>
      </c>
      <c r="B71" s="149">
        <v>331710</v>
      </c>
      <c r="C71" s="149">
        <v>169</v>
      </c>
      <c r="D71" t="s">
        <v>101</v>
      </c>
      <c r="E71" t="s">
        <v>150</v>
      </c>
      <c r="F71" t="s">
        <v>698</v>
      </c>
      <c r="G71" t="s">
        <v>9</v>
      </c>
      <c r="H71" s="71">
        <v>0</v>
      </c>
      <c r="I71" s="71">
        <v>0</v>
      </c>
      <c r="J71" s="71">
        <v>0</v>
      </c>
      <c r="K71" s="71">
        <v>0</v>
      </c>
      <c r="L71" s="71">
        <v>985.58600000000001</v>
      </c>
      <c r="M71" s="71">
        <v>0</v>
      </c>
      <c r="N71" s="71">
        <v>0</v>
      </c>
      <c r="O71" s="71">
        <v>0</v>
      </c>
      <c r="P71" s="71">
        <v>-985.58600000000001</v>
      </c>
      <c r="Q71" s="149" t="s">
        <v>547</v>
      </c>
      <c r="R71" t="s">
        <v>150</v>
      </c>
      <c r="S71" s="149">
        <v>0</v>
      </c>
    </row>
    <row r="72" spans="1:19" x14ac:dyDescent="0.25">
      <c r="A72" t="s">
        <v>1214</v>
      </c>
      <c r="B72" s="149">
        <v>332190</v>
      </c>
      <c r="C72" s="149">
        <v>570</v>
      </c>
      <c r="D72" t="s">
        <v>402</v>
      </c>
      <c r="E72" t="s">
        <v>403</v>
      </c>
      <c r="F72" t="s">
        <v>901</v>
      </c>
      <c r="G72" t="s">
        <v>9</v>
      </c>
      <c r="H72" s="71">
        <v>49.813499999999998</v>
      </c>
      <c r="I72" s="71">
        <v>0</v>
      </c>
      <c r="J72" s="71">
        <v>0</v>
      </c>
      <c r="K72" s="71">
        <v>49.813499999999998</v>
      </c>
      <c r="L72" s="71">
        <v>30.354500000000002</v>
      </c>
      <c r="M72" s="71">
        <v>0</v>
      </c>
      <c r="N72" s="71">
        <v>0</v>
      </c>
      <c r="O72" s="71">
        <v>2.8827777777777777</v>
      </c>
      <c r="P72" s="71">
        <v>16.576222222222221</v>
      </c>
      <c r="Q72" s="149" t="s">
        <v>547</v>
      </c>
      <c r="R72" t="s">
        <v>403</v>
      </c>
      <c r="S72" s="149">
        <v>0</v>
      </c>
    </row>
    <row r="73" spans="1:19" x14ac:dyDescent="0.25">
      <c r="A73" t="s">
        <v>1220</v>
      </c>
      <c r="B73" s="149">
        <v>332250</v>
      </c>
      <c r="C73" s="149">
        <v>343</v>
      </c>
      <c r="D73" t="s">
        <v>279</v>
      </c>
      <c r="E73" t="s">
        <v>282</v>
      </c>
      <c r="F73" t="s">
        <v>918</v>
      </c>
      <c r="G73" t="s">
        <v>9</v>
      </c>
      <c r="H73" s="71">
        <v>64.385000000000005</v>
      </c>
      <c r="I73" s="71">
        <v>0</v>
      </c>
      <c r="J73" s="71">
        <v>0</v>
      </c>
      <c r="K73" s="71">
        <v>64.385000000000005</v>
      </c>
      <c r="L73" s="71">
        <v>51.122999999999998</v>
      </c>
      <c r="M73" s="71">
        <v>0</v>
      </c>
      <c r="N73" s="71">
        <v>0</v>
      </c>
      <c r="O73" s="71">
        <v>0.50600000000000001</v>
      </c>
      <c r="P73" s="71">
        <v>12.756000000000007</v>
      </c>
      <c r="Q73" s="149" t="s">
        <v>547</v>
      </c>
      <c r="R73" t="s">
        <v>282</v>
      </c>
      <c r="S73" s="149">
        <v>0</v>
      </c>
    </row>
    <row r="74" spans="1:19" x14ac:dyDescent="0.25">
      <c r="A74" t="s">
        <v>1222</v>
      </c>
      <c r="B74" s="149">
        <v>332270</v>
      </c>
      <c r="C74" s="149">
        <v>343</v>
      </c>
      <c r="D74" t="s">
        <v>279</v>
      </c>
      <c r="E74" t="s">
        <v>284</v>
      </c>
      <c r="F74" t="s">
        <v>922</v>
      </c>
      <c r="G74" t="s">
        <v>9</v>
      </c>
      <c r="H74" s="71">
        <v>126.36048224652583</v>
      </c>
      <c r="I74" s="71">
        <v>0</v>
      </c>
      <c r="J74" s="71">
        <v>0</v>
      </c>
      <c r="K74" s="71">
        <v>126.36048224652583</v>
      </c>
      <c r="L74" s="71">
        <v>104.654</v>
      </c>
      <c r="M74" s="71">
        <v>0</v>
      </c>
      <c r="N74" s="71">
        <v>0</v>
      </c>
      <c r="O74" s="71">
        <v>10.272090909090908</v>
      </c>
      <c r="P74" s="71">
        <v>11.434391337434931</v>
      </c>
      <c r="Q74" s="149" t="s">
        <v>547</v>
      </c>
      <c r="R74" t="s">
        <v>284</v>
      </c>
      <c r="S74" s="149">
        <v>0</v>
      </c>
    </row>
    <row r="75" spans="1:19" x14ac:dyDescent="0.25">
      <c r="A75" t="s">
        <v>1218</v>
      </c>
      <c r="B75" s="149">
        <v>332230</v>
      </c>
      <c r="C75" s="149">
        <v>343</v>
      </c>
      <c r="D75" t="s">
        <v>279</v>
      </c>
      <c r="E75" t="s">
        <v>280</v>
      </c>
      <c r="F75" t="s">
        <v>914</v>
      </c>
      <c r="G75" t="s">
        <v>9</v>
      </c>
      <c r="H75" s="71">
        <v>232.44499999999999</v>
      </c>
      <c r="I75" s="71">
        <v>0</v>
      </c>
      <c r="J75" s="71">
        <v>0</v>
      </c>
      <c r="K75" s="71">
        <v>232.44499999999999</v>
      </c>
      <c r="L75" s="71">
        <v>203.04</v>
      </c>
      <c r="M75" s="246">
        <v>0</v>
      </c>
      <c r="N75" s="71">
        <v>0</v>
      </c>
      <c r="O75" s="71">
        <v>10.038</v>
      </c>
      <c r="P75" s="71">
        <v>19.36699999999999</v>
      </c>
      <c r="Q75" s="149" t="s">
        <v>547</v>
      </c>
      <c r="R75" t="s">
        <v>280</v>
      </c>
      <c r="S75" s="149">
        <v>0</v>
      </c>
    </row>
    <row r="76" spans="1:19" x14ac:dyDescent="0.25">
      <c r="A76" t="s">
        <v>1219</v>
      </c>
      <c r="B76" s="149">
        <v>332240</v>
      </c>
      <c r="C76" s="149">
        <v>343</v>
      </c>
      <c r="D76" t="s">
        <v>279</v>
      </c>
      <c r="E76" t="s">
        <v>281</v>
      </c>
      <c r="F76" t="s">
        <v>916</v>
      </c>
      <c r="G76" t="s">
        <v>9</v>
      </c>
      <c r="H76" s="71">
        <v>242.86199999999999</v>
      </c>
      <c r="I76" s="71">
        <v>0</v>
      </c>
      <c r="J76" s="71">
        <v>0</v>
      </c>
      <c r="K76" s="71">
        <v>242.86199999999999</v>
      </c>
      <c r="L76" s="71">
        <v>215.828</v>
      </c>
      <c r="M76" s="71">
        <v>0</v>
      </c>
      <c r="N76" s="71">
        <v>0</v>
      </c>
      <c r="O76" s="71">
        <v>13.031000000000001</v>
      </c>
      <c r="P76" s="71">
        <v>14.002999999999986</v>
      </c>
      <c r="Q76" s="149" t="s">
        <v>547</v>
      </c>
      <c r="R76" t="s">
        <v>281</v>
      </c>
      <c r="S76" s="149">
        <v>0</v>
      </c>
    </row>
    <row r="77" spans="1:19" x14ac:dyDescent="0.25">
      <c r="A77" t="s">
        <v>1221</v>
      </c>
      <c r="B77" s="149">
        <v>332260</v>
      </c>
      <c r="C77" s="149">
        <v>343</v>
      </c>
      <c r="D77" t="s">
        <v>279</v>
      </c>
      <c r="E77" t="s">
        <v>283</v>
      </c>
      <c r="F77" t="s">
        <v>920</v>
      </c>
      <c r="G77" t="s">
        <v>9</v>
      </c>
      <c r="H77" s="71">
        <v>253.75399999999999</v>
      </c>
      <c r="I77" s="71">
        <v>0</v>
      </c>
      <c r="J77" s="71">
        <v>0</v>
      </c>
      <c r="K77" s="71">
        <v>253.75399999999999</v>
      </c>
      <c r="L77" s="71">
        <v>224.005</v>
      </c>
      <c r="M77" s="71">
        <v>0</v>
      </c>
      <c r="N77" s="71">
        <v>0</v>
      </c>
      <c r="O77" s="71">
        <v>14.77</v>
      </c>
      <c r="P77" s="71">
        <v>14.978999999999985</v>
      </c>
      <c r="Q77" s="149" t="s">
        <v>547</v>
      </c>
      <c r="R77" t="s">
        <v>283</v>
      </c>
      <c r="S77" s="149">
        <v>0</v>
      </c>
    </row>
    <row r="78" spans="1:19" x14ac:dyDescent="0.25">
      <c r="A78" t="s">
        <v>1268</v>
      </c>
      <c r="B78" s="149">
        <v>332870</v>
      </c>
      <c r="C78" s="149">
        <v>375</v>
      </c>
      <c r="D78" t="s">
        <v>408</v>
      </c>
      <c r="E78" t="s">
        <v>409</v>
      </c>
      <c r="F78" t="s">
        <v>1033</v>
      </c>
      <c r="G78" t="s">
        <v>9</v>
      </c>
      <c r="H78" s="71">
        <v>380.988</v>
      </c>
      <c r="I78" s="71">
        <v>0</v>
      </c>
      <c r="J78" s="71">
        <v>0</v>
      </c>
      <c r="K78" s="71">
        <v>380.988</v>
      </c>
      <c r="L78" s="71">
        <v>351.589</v>
      </c>
      <c r="M78" s="71">
        <v>0</v>
      </c>
      <c r="N78" s="71">
        <v>3.0590000000000002</v>
      </c>
      <c r="O78" s="71">
        <v>4.609</v>
      </c>
      <c r="P78" s="71">
        <v>21.730999999999995</v>
      </c>
      <c r="Q78" s="149" t="s">
        <v>547</v>
      </c>
      <c r="R78" t="s">
        <v>409</v>
      </c>
      <c r="S78" s="149">
        <v>0</v>
      </c>
    </row>
    <row r="79" spans="1:19" x14ac:dyDescent="0.25">
      <c r="A79" t="s">
        <v>1262</v>
      </c>
      <c r="B79" s="149">
        <v>332710</v>
      </c>
      <c r="C79" s="149">
        <v>664</v>
      </c>
      <c r="D79" t="s">
        <v>363</v>
      </c>
      <c r="E79" t="s">
        <v>364</v>
      </c>
      <c r="F79" t="s">
        <v>1017</v>
      </c>
      <c r="G79" t="s">
        <v>9</v>
      </c>
      <c r="H79" s="71">
        <v>550.33699999999999</v>
      </c>
      <c r="I79" s="71">
        <v>0</v>
      </c>
      <c r="J79" s="71">
        <v>0</v>
      </c>
      <c r="K79" s="71">
        <v>550.33699999999999</v>
      </c>
      <c r="L79" s="71">
        <v>418.64499999999998</v>
      </c>
      <c r="M79" s="71">
        <v>0</v>
      </c>
      <c r="N79" s="71">
        <v>17.504000000000001</v>
      </c>
      <c r="O79" s="71">
        <v>62.969000000000001</v>
      </c>
      <c r="P79" s="71">
        <v>51.218999999999994</v>
      </c>
      <c r="Q79" s="149" t="s">
        <v>547</v>
      </c>
      <c r="R79" t="s">
        <v>364</v>
      </c>
      <c r="S79" s="149">
        <v>0</v>
      </c>
    </row>
    <row r="80" spans="1:19" x14ac:dyDescent="0.25">
      <c r="A80" t="s">
        <v>1166</v>
      </c>
      <c r="B80" s="149">
        <v>331780</v>
      </c>
      <c r="C80" s="149">
        <v>337</v>
      </c>
      <c r="D80" t="s">
        <v>163</v>
      </c>
      <c r="E80" t="s">
        <v>164</v>
      </c>
      <c r="F80" t="s">
        <v>748</v>
      </c>
      <c r="G80" t="s">
        <v>9</v>
      </c>
      <c r="H80" s="71">
        <v>609.75900000000001</v>
      </c>
      <c r="I80" s="71">
        <v>0</v>
      </c>
      <c r="J80" s="71">
        <v>0</v>
      </c>
      <c r="K80" s="71">
        <v>609.75900000000001</v>
      </c>
      <c r="L80" s="71">
        <v>714.77300000000002</v>
      </c>
      <c r="M80" s="71">
        <v>0</v>
      </c>
      <c r="N80" s="71">
        <v>0.27300000000000002</v>
      </c>
      <c r="O80" s="71">
        <v>32.994</v>
      </c>
      <c r="P80" s="71">
        <v>-138.28100000000006</v>
      </c>
      <c r="Q80" s="149" t="s">
        <v>547</v>
      </c>
      <c r="R80" t="s">
        <v>164</v>
      </c>
      <c r="S80" s="149">
        <v>0</v>
      </c>
    </row>
    <row r="81" spans="1:19" x14ac:dyDescent="0.25">
      <c r="A81" t="s">
        <v>1115</v>
      </c>
      <c r="B81" s="149">
        <v>331330</v>
      </c>
      <c r="C81" s="149">
        <v>169</v>
      </c>
      <c r="D81" t="s">
        <v>101</v>
      </c>
      <c r="E81" t="s">
        <v>112</v>
      </c>
      <c r="F81" t="s">
        <v>708</v>
      </c>
      <c r="G81" t="s">
        <v>9</v>
      </c>
      <c r="H81" s="71">
        <v>740.61099999999999</v>
      </c>
      <c r="I81" s="71">
        <v>0</v>
      </c>
      <c r="J81" s="71">
        <v>0</v>
      </c>
      <c r="K81" s="71">
        <v>740.61099999999999</v>
      </c>
      <c r="L81" s="71">
        <v>691.73299999999995</v>
      </c>
      <c r="M81" s="71">
        <v>0</v>
      </c>
      <c r="N81" s="71">
        <v>0</v>
      </c>
      <c r="O81" s="71">
        <v>15.163</v>
      </c>
      <c r="P81" s="71">
        <v>33.715000000000032</v>
      </c>
      <c r="Q81" s="149" t="s">
        <v>547</v>
      </c>
      <c r="R81" t="s">
        <v>112</v>
      </c>
      <c r="S81" s="149">
        <v>0</v>
      </c>
    </row>
    <row r="82" spans="1:19" x14ac:dyDescent="0.25">
      <c r="A82" t="s">
        <v>1238</v>
      </c>
      <c r="B82" s="149">
        <v>332420</v>
      </c>
      <c r="C82" s="149">
        <v>408</v>
      </c>
      <c r="D82" t="s">
        <v>309</v>
      </c>
      <c r="E82" t="s">
        <v>310</v>
      </c>
      <c r="F82" t="s">
        <v>953</v>
      </c>
      <c r="G82" t="s">
        <v>9</v>
      </c>
      <c r="H82" s="71">
        <v>773.08100000000002</v>
      </c>
      <c r="I82" s="71">
        <v>0</v>
      </c>
      <c r="J82" s="71">
        <v>0</v>
      </c>
      <c r="K82" s="71">
        <v>773.08100000000002</v>
      </c>
      <c r="L82" s="71">
        <v>707.19</v>
      </c>
      <c r="M82" s="71">
        <v>0</v>
      </c>
      <c r="N82" s="71">
        <v>7.8979999999999997</v>
      </c>
      <c r="O82" s="71">
        <v>27.155000000000001</v>
      </c>
      <c r="P82" s="71">
        <v>30.837999999999965</v>
      </c>
      <c r="Q82" s="149" t="s">
        <v>547</v>
      </c>
      <c r="R82" t="s">
        <v>310</v>
      </c>
      <c r="S82" s="149">
        <v>0</v>
      </c>
    </row>
    <row r="83" spans="1:19" x14ac:dyDescent="0.25">
      <c r="A83" t="s">
        <v>1225</v>
      </c>
      <c r="B83" s="149">
        <v>332300</v>
      </c>
      <c r="C83" s="149">
        <v>625</v>
      </c>
      <c r="D83" t="s">
        <v>405</v>
      </c>
      <c r="E83" t="s">
        <v>406</v>
      </c>
      <c r="F83" t="s">
        <v>927</v>
      </c>
      <c r="G83" t="s">
        <v>9</v>
      </c>
      <c r="H83" s="71">
        <v>822.1734271741318</v>
      </c>
      <c r="I83" s="71">
        <v>0</v>
      </c>
      <c r="J83" s="71">
        <v>0</v>
      </c>
      <c r="K83" s="71">
        <v>822.1734271741318</v>
      </c>
      <c r="L83" s="71">
        <v>597.13599999999997</v>
      </c>
      <c r="M83" s="71">
        <v>0</v>
      </c>
      <c r="N83" s="71">
        <v>48.45</v>
      </c>
      <c r="O83" s="71">
        <v>19.401</v>
      </c>
      <c r="P83" s="71">
        <v>157.18642717413184</v>
      </c>
      <c r="Q83" s="149" t="s">
        <v>547</v>
      </c>
      <c r="R83" t="s">
        <v>406</v>
      </c>
      <c r="S83" s="149">
        <v>0</v>
      </c>
    </row>
    <row r="84" spans="1:19" x14ac:dyDescent="0.25">
      <c r="A84" t="s">
        <v>1130</v>
      </c>
      <c r="B84" s="149">
        <v>331450</v>
      </c>
      <c r="C84" s="149">
        <v>169</v>
      </c>
      <c r="D84" t="s">
        <v>101</v>
      </c>
      <c r="E84" t="s">
        <v>124</v>
      </c>
      <c r="F84" t="s">
        <v>718</v>
      </c>
      <c r="G84" t="s">
        <v>9</v>
      </c>
      <c r="H84" s="71">
        <v>909.69600000000003</v>
      </c>
      <c r="I84" s="71">
        <v>0</v>
      </c>
      <c r="J84" s="71">
        <v>0</v>
      </c>
      <c r="K84" s="71">
        <v>909.69600000000003</v>
      </c>
      <c r="L84" s="71">
        <v>781.47</v>
      </c>
      <c r="M84" s="71">
        <v>0</v>
      </c>
      <c r="N84" s="71">
        <v>0</v>
      </c>
      <c r="O84" s="71">
        <v>61.703000000000003</v>
      </c>
      <c r="P84" s="71">
        <v>66.523000000000025</v>
      </c>
      <c r="Q84" s="149" t="s">
        <v>547</v>
      </c>
      <c r="R84" t="s">
        <v>124</v>
      </c>
      <c r="S84" s="149">
        <v>0</v>
      </c>
    </row>
    <row r="85" spans="1:19" x14ac:dyDescent="0.25">
      <c r="A85" t="s">
        <v>1109</v>
      </c>
      <c r="B85" s="149">
        <v>331290</v>
      </c>
      <c r="C85" s="149">
        <v>169</v>
      </c>
      <c r="D85" t="s">
        <v>101</v>
      </c>
      <c r="E85" t="s">
        <v>107</v>
      </c>
      <c r="F85" t="s">
        <v>706</v>
      </c>
      <c r="G85" t="s">
        <v>9</v>
      </c>
      <c r="H85" s="71">
        <v>961.73900000000003</v>
      </c>
      <c r="I85" s="71">
        <v>0</v>
      </c>
      <c r="J85" s="71">
        <v>0</v>
      </c>
      <c r="K85" s="71">
        <v>961.73900000000003</v>
      </c>
      <c r="L85" s="71">
        <v>919.88599999999997</v>
      </c>
      <c r="M85" s="71">
        <v>0</v>
      </c>
      <c r="N85" s="71">
        <v>0</v>
      </c>
      <c r="O85" s="71">
        <v>18.734999999999999</v>
      </c>
      <c r="P85" s="71">
        <v>23.118000000000052</v>
      </c>
      <c r="Q85" s="149" t="s">
        <v>547</v>
      </c>
      <c r="R85" t="s">
        <v>107</v>
      </c>
      <c r="S85" s="149">
        <v>0</v>
      </c>
    </row>
    <row r="86" spans="1:19" x14ac:dyDescent="0.25">
      <c r="A86" t="s">
        <v>1263</v>
      </c>
      <c r="B86" s="149">
        <v>332720</v>
      </c>
      <c r="C86" s="149">
        <v>344</v>
      </c>
      <c r="D86" t="s">
        <v>365</v>
      </c>
      <c r="E86" t="s">
        <v>366</v>
      </c>
      <c r="F86" t="s">
        <v>1019</v>
      </c>
      <c r="G86" t="s">
        <v>9</v>
      </c>
      <c r="H86" s="71">
        <v>990.33199999999999</v>
      </c>
      <c r="I86" s="71">
        <v>35.427</v>
      </c>
      <c r="J86" s="71">
        <v>0</v>
      </c>
      <c r="K86" s="71">
        <v>1025.759</v>
      </c>
      <c r="L86" s="71">
        <v>952.93399999999997</v>
      </c>
      <c r="M86" s="71">
        <v>0</v>
      </c>
      <c r="N86" s="71">
        <v>17.577000000000002</v>
      </c>
      <c r="O86" s="71">
        <v>32.820999999999998</v>
      </c>
      <c r="P86" s="71">
        <v>22.427000000000021</v>
      </c>
      <c r="Q86" s="149" t="s">
        <v>547</v>
      </c>
      <c r="R86" t="s">
        <v>366</v>
      </c>
      <c r="S86" s="149">
        <v>0</v>
      </c>
    </row>
    <row r="87" spans="1:19" x14ac:dyDescent="0.25">
      <c r="A87" t="s">
        <v>1143</v>
      </c>
      <c r="B87" s="149">
        <v>331580</v>
      </c>
      <c r="C87" s="149">
        <v>169</v>
      </c>
      <c r="D87" t="s">
        <v>101</v>
      </c>
      <c r="E87" t="s">
        <v>136</v>
      </c>
      <c r="F87" t="s">
        <v>726</v>
      </c>
      <c r="G87" t="s">
        <v>9</v>
      </c>
      <c r="H87" s="71">
        <v>1010.729</v>
      </c>
      <c r="I87" s="71">
        <v>0</v>
      </c>
      <c r="J87" s="71">
        <v>0</v>
      </c>
      <c r="K87" s="71">
        <v>1010.729</v>
      </c>
      <c r="L87" s="71">
        <v>943.05499999999995</v>
      </c>
      <c r="M87" s="71">
        <v>0</v>
      </c>
      <c r="N87" s="71">
        <v>0</v>
      </c>
      <c r="O87" s="71">
        <v>22.274999999999999</v>
      </c>
      <c r="P87" s="71">
        <v>45.399000000000115</v>
      </c>
      <c r="Q87" s="149" t="s">
        <v>547</v>
      </c>
      <c r="R87" t="s">
        <v>136</v>
      </c>
      <c r="S87" s="149">
        <v>0</v>
      </c>
    </row>
    <row r="88" spans="1:19" x14ac:dyDescent="0.25">
      <c r="A88" t="s">
        <v>1069</v>
      </c>
      <c r="B88" s="149">
        <v>331030</v>
      </c>
      <c r="C88" s="149">
        <v>635</v>
      </c>
      <c r="D88" t="s">
        <v>63</v>
      </c>
      <c r="E88" t="s">
        <v>64</v>
      </c>
      <c r="F88" t="s">
        <v>578</v>
      </c>
      <c r="G88" t="s">
        <v>9</v>
      </c>
      <c r="H88" s="71">
        <v>1202.145</v>
      </c>
      <c r="I88" s="71">
        <v>0</v>
      </c>
      <c r="J88" s="71">
        <v>0</v>
      </c>
      <c r="K88" s="71">
        <v>1202.145</v>
      </c>
      <c r="L88" s="71">
        <v>1046.723</v>
      </c>
      <c r="M88" s="71">
        <v>0</v>
      </c>
      <c r="N88" s="71">
        <v>5.7649999999999997</v>
      </c>
      <c r="O88" s="71">
        <v>35.161999999999999</v>
      </c>
      <c r="P88" s="71">
        <v>114.49499999999989</v>
      </c>
      <c r="Q88" s="149" t="s">
        <v>547</v>
      </c>
      <c r="R88" t="s">
        <v>64</v>
      </c>
      <c r="S88" s="149">
        <v>0</v>
      </c>
    </row>
    <row r="89" spans="1:19" x14ac:dyDescent="0.25">
      <c r="A89" t="s">
        <v>1245</v>
      </c>
      <c r="B89" s="149">
        <v>332510</v>
      </c>
      <c r="C89" s="149">
        <v>395</v>
      </c>
      <c r="D89" t="s">
        <v>328</v>
      </c>
      <c r="E89" t="s">
        <v>329</v>
      </c>
      <c r="F89" t="s">
        <v>971</v>
      </c>
      <c r="G89" t="s">
        <v>9</v>
      </c>
      <c r="H89" s="71">
        <v>1289.9829999999999</v>
      </c>
      <c r="I89" s="71">
        <v>120.63</v>
      </c>
      <c r="J89" s="71">
        <v>0</v>
      </c>
      <c r="K89" s="71">
        <v>1410.6129999999998</v>
      </c>
      <c r="L89" s="71">
        <v>1090.47</v>
      </c>
      <c r="M89" s="71">
        <v>0</v>
      </c>
      <c r="N89" s="71">
        <v>49.646000000000001</v>
      </c>
      <c r="O89" s="71">
        <v>130.01900000000001</v>
      </c>
      <c r="P89" s="71">
        <v>140.47799999999984</v>
      </c>
      <c r="Q89" s="149" t="s">
        <v>547</v>
      </c>
      <c r="R89" t="s">
        <v>329</v>
      </c>
      <c r="S89" s="149">
        <v>0</v>
      </c>
    </row>
    <row r="90" spans="1:19" x14ac:dyDescent="0.25">
      <c r="A90" t="s">
        <v>1211</v>
      </c>
      <c r="B90" s="149">
        <v>332160</v>
      </c>
      <c r="C90" s="149">
        <v>376</v>
      </c>
      <c r="D90" t="s">
        <v>264</v>
      </c>
      <c r="E90" t="s">
        <v>265</v>
      </c>
      <c r="F90" t="s">
        <v>895</v>
      </c>
      <c r="G90" t="s">
        <v>9</v>
      </c>
      <c r="H90" s="71">
        <v>1303.164783781104</v>
      </c>
      <c r="I90" s="71">
        <v>41.860999999999997</v>
      </c>
      <c r="J90" s="71">
        <v>0</v>
      </c>
      <c r="K90" s="71">
        <v>1345.0257837811041</v>
      </c>
      <c r="L90" s="71">
        <v>1124.6469999999999</v>
      </c>
      <c r="M90" s="71">
        <v>0</v>
      </c>
      <c r="N90" s="71">
        <v>36.317999999999998</v>
      </c>
      <c r="O90" s="71">
        <v>63.489636363636365</v>
      </c>
      <c r="P90" s="71">
        <v>120.57114741746773</v>
      </c>
      <c r="Q90" s="149" t="s">
        <v>547</v>
      </c>
      <c r="R90" t="s">
        <v>265</v>
      </c>
      <c r="S90" s="149">
        <v>0</v>
      </c>
    </row>
    <row r="91" spans="1:19" x14ac:dyDescent="0.25">
      <c r="A91" t="s">
        <v>1129</v>
      </c>
      <c r="B91" s="149">
        <v>331440</v>
      </c>
      <c r="C91" s="149">
        <v>169</v>
      </c>
      <c r="D91" t="s">
        <v>101</v>
      </c>
      <c r="E91" t="s">
        <v>123</v>
      </c>
      <c r="F91" t="s">
        <v>666</v>
      </c>
      <c r="G91" t="s">
        <v>9</v>
      </c>
      <c r="H91" s="71">
        <v>1502.1279999999999</v>
      </c>
      <c r="I91" s="71">
        <v>0</v>
      </c>
      <c r="J91" s="71">
        <v>0</v>
      </c>
      <c r="K91" s="71">
        <v>1502.1279999999999</v>
      </c>
      <c r="L91" s="71">
        <v>1408.319</v>
      </c>
      <c r="M91" s="71">
        <v>0</v>
      </c>
      <c r="N91" s="71">
        <v>0</v>
      </c>
      <c r="O91" s="71">
        <v>36.362000000000002</v>
      </c>
      <c r="P91" s="71">
        <v>57.446999999999889</v>
      </c>
      <c r="Q91" s="149" t="s">
        <v>547</v>
      </c>
      <c r="R91" t="s">
        <v>123</v>
      </c>
      <c r="S91" s="149">
        <v>0</v>
      </c>
    </row>
    <row r="92" spans="1:19" x14ac:dyDescent="0.25">
      <c r="A92" t="s">
        <v>1226</v>
      </c>
      <c r="B92" s="149">
        <v>332310</v>
      </c>
      <c r="C92" s="149">
        <v>365</v>
      </c>
      <c r="D92" t="s">
        <v>289</v>
      </c>
      <c r="E92" t="s">
        <v>290</v>
      </c>
      <c r="F92" t="s">
        <v>929</v>
      </c>
      <c r="G92" t="s">
        <v>9</v>
      </c>
      <c r="H92" s="71">
        <v>1507.8440000000001</v>
      </c>
      <c r="I92" s="71">
        <v>0</v>
      </c>
      <c r="J92" s="71">
        <v>0</v>
      </c>
      <c r="K92" s="71">
        <v>1507.8440000000001</v>
      </c>
      <c r="L92" s="71">
        <v>1315.384</v>
      </c>
      <c r="M92" s="71">
        <v>0</v>
      </c>
      <c r="N92" s="71">
        <v>15.52</v>
      </c>
      <c r="O92" s="71">
        <v>45.207000000000001</v>
      </c>
      <c r="P92" s="71">
        <v>131.73299999999995</v>
      </c>
      <c r="Q92" s="149" t="s">
        <v>547</v>
      </c>
      <c r="R92" t="s">
        <v>290</v>
      </c>
      <c r="S92" s="149">
        <v>0</v>
      </c>
    </row>
    <row r="93" spans="1:19" x14ac:dyDescent="0.25">
      <c r="A93" t="s">
        <v>1120</v>
      </c>
      <c r="B93" s="149">
        <v>331720</v>
      </c>
      <c r="C93" s="149">
        <v>169</v>
      </c>
      <c r="D93" t="s">
        <v>101</v>
      </c>
      <c r="E93" t="s">
        <v>394</v>
      </c>
      <c r="F93" t="s">
        <v>700</v>
      </c>
      <c r="G93" t="s">
        <v>9</v>
      </c>
      <c r="H93" s="71">
        <v>1570.604</v>
      </c>
      <c r="I93" s="71">
        <v>0</v>
      </c>
      <c r="J93" s="71">
        <v>0</v>
      </c>
      <c r="K93" s="71">
        <v>1570.604</v>
      </c>
      <c r="L93" s="71">
        <v>807.36199999999997</v>
      </c>
      <c r="M93" s="71">
        <v>0</v>
      </c>
      <c r="N93" s="71">
        <v>0</v>
      </c>
      <c r="O93" s="71">
        <v>39.429000000000002</v>
      </c>
      <c r="P93" s="71">
        <v>723.8130000000001</v>
      </c>
      <c r="Q93" s="149" t="s">
        <v>547</v>
      </c>
      <c r="R93" t="s">
        <v>394</v>
      </c>
      <c r="S93" s="149">
        <v>0</v>
      </c>
    </row>
    <row r="94" spans="1:19" x14ac:dyDescent="0.25">
      <c r="A94" t="s">
        <v>1148</v>
      </c>
      <c r="B94" s="149">
        <v>331600</v>
      </c>
      <c r="C94" s="149">
        <v>169</v>
      </c>
      <c r="D94" t="s">
        <v>101</v>
      </c>
      <c r="E94" t="s">
        <v>140</v>
      </c>
      <c r="F94" t="s">
        <v>685</v>
      </c>
      <c r="G94" t="s">
        <v>9</v>
      </c>
      <c r="H94" s="71">
        <v>1672.489</v>
      </c>
      <c r="I94" s="71">
        <v>0</v>
      </c>
      <c r="J94" s="71">
        <v>0</v>
      </c>
      <c r="K94" s="71">
        <v>1672.489</v>
      </c>
      <c r="L94" s="71">
        <v>1550.807</v>
      </c>
      <c r="M94" s="71">
        <v>0</v>
      </c>
      <c r="N94" s="71">
        <v>0</v>
      </c>
      <c r="O94" s="71">
        <v>31.922000000000001</v>
      </c>
      <c r="P94" s="71">
        <v>89.759999999999991</v>
      </c>
      <c r="Q94" s="149" t="s">
        <v>547</v>
      </c>
      <c r="R94" t="s">
        <v>140</v>
      </c>
      <c r="S94" s="149">
        <v>0</v>
      </c>
    </row>
    <row r="95" spans="1:19" x14ac:dyDescent="0.25">
      <c r="A95" t="s">
        <v>1210</v>
      </c>
      <c r="B95" s="149">
        <v>332150</v>
      </c>
      <c r="C95" s="149">
        <v>281</v>
      </c>
      <c r="D95" t="s">
        <v>262</v>
      </c>
      <c r="E95" t="s">
        <v>263</v>
      </c>
      <c r="F95" t="s">
        <v>893</v>
      </c>
      <c r="G95" t="s">
        <v>9</v>
      </c>
      <c r="H95" s="71">
        <v>1685.673</v>
      </c>
      <c r="I95" s="71">
        <v>0</v>
      </c>
      <c r="J95" s="71">
        <v>0</v>
      </c>
      <c r="K95" s="71">
        <v>1685.673</v>
      </c>
      <c r="L95" s="71">
        <v>1388.06</v>
      </c>
      <c r="M95" s="246">
        <v>0</v>
      </c>
      <c r="N95" s="71">
        <v>100.91800000000001</v>
      </c>
      <c r="O95" s="71">
        <v>36.914999999999999</v>
      </c>
      <c r="P95" s="71">
        <v>159.77999999999997</v>
      </c>
      <c r="Q95" s="149" t="s">
        <v>547</v>
      </c>
      <c r="R95" t="s">
        <v>263</v>
      </c>
      <c r="S95" s="149">
        <v>0</v>
      </c>
    </row>
    <row r="96" spans="1:19" x14ac:dyDescent="0.25">
      <c r="A96" t="s">
        <v>1205</v>
      </c>
      <c r="B96" s="149">
        <v>332080</v>
      </c>
      <c r="C96" s="149">
        <v>446</v>
      </c>
      <c r="D96" t="s">
        <v>400</v>
      </c>
      <c r="E96" t="s">
        <v>401</v>
      </c>
      <c r="F96" t="s">
        <v>869</v>
      </c>
      <c r="G96" t="s">
        <v>9</v>
      </c>
      <c r="H96" s="71">
        <v>1729.96</v>
      </c>
      <c r="I96" s="71">
        <v>0</v>
      </c>
      <c r="J96" s="71">
        <v>0</v>
      </c>
      <c r="K96" s="71">
        <v>1729.96</v>
      </c>
      <c r="L96" s="71">
        <v>1738.6369999999999</v>
      </c>
      <c r="M96" s="71">
        <v>0</v>
      </c>
      <c r="N96" s="71">
        <v>76.587000000000003</v>
      </c>
      <c r="O96" s="71">
        <v>26.202000000000002</v>
      </c>
      <c r="P96" s="71">
        <v>-111.46599999999989</v>
      </c>
      <c r="Q96" s="149" t="s">
        <v>547</v>
      </c>
      <c r="R96" t="s">
        <v>401</v>
      </c>
      <c r="S96" s="149">
        <v>0</v>
      </c>
    </row>
    <row r="97" spans="1:19" x14ac:dyDescent="0.25">
      <c r="A97" t="s">
        <v>1140</v>
      </c>
      <c r="B97" s="149">
        <v>331550</v>
      </c>
      <c r="C97" s="149">
        <v>169</v>
      </c>
      <c r="D97" t="s">
        <v>101</v>
      </c>
      <c r="E97" t="s">
        <v>134</v>
      </c>
      <c r="F97" t="s">
        <v>676</v>
      </c>
      <c r="G97" t="s">
        <v>9</v>
      </c>
      <c r="H97" s="71">
        <v>1824.9559999999999</v>
      </c>
      <c r="I97" s="71">
        <v>0</v>
      </c>
      <c r="J97" s="71">
        <v>0</v>
      </c>
      <c r="K97" s="71">
        <v>1824.9559999999999</v>
      </c>
      <c r="L97" s="71">
        <v>1724.18</v>
      </c>
      <c r="M97" s="71">
        <v>0</v>
      </c>
      <c r="N97" s="71">
        <v>0</v>
      </c>
      <c r="O97" s="71">
        <v>23.268000000000001</v>
      </c>
      <c r="P97" s="71">
        <v>77.507999999999811</v>
      </c>
      <c r="Q97" s="149" t="s">
        <v>547</v>
      </c>
      <c r="R97" t="s">
        <v>134</v>
      </c>
      <c r="S97" s="149">
        <v>0</v>
      </c>
    </row>
    <row r="98" spans="1:19" x14ac:dyDescent="0.25">
      <c r="A98" t="s">
        <v>1068</v>
      </c>
      <c r="B98" s="149">
        <v>331020</v>
      </c>
      <c r="C98" s="149">
        <v>412</v>
      </c>
      <c r="D98" t="s">
        <v>61</v>
      </c>
      <c r="E98" t="s">
        <v>62</v>
      </c>
      <c r="F98" t="s">
        <v>576</v>
      </c>
      <c r="G98" t="s">
        <v>9</v>
      </c>
      <c r="H98" s="71">
        <v>1919.9659999999999</v>
      </c>
      <c r="I98" s="71">
        <v>0</v>
      </c>
      <c r="J98" s="71">
        <v>0</v>
      </c>
      <c r="K98" s="71">
        <v>1919.9659999999999</v>
      </c>
      <c r="L98" s="71">
        <v>1681.67</v>
      </c>
      <c r="M98" s="71">
        <v>0</v>
      </c>
      <c r="N98" s="71">
        <v>52.408999999999999</v>
      </c>
      <c r="O98" s="71">
        <v>35.395000000000003</v>
      </c>
      <c r="P98" s="71">
        <v>150.49199999999973</v>
      </c>
      <c r="Q98" s="149" t="s">
        <v>547</v>
      </c>
      <c r="R98" t="s">
        <v>62</v>
      </c>
      <c r="S98" s="149">
        <v>0</v>
      </c>
    </row>
    <row r="99" spans="1:19" x14ac:dyDescent="0.25">
      <c r="A99" t="s">
        <v>1126</v>
      </c>
      <c r="B99" s="149">
        <v>332120</v>
      </c>
      <c r="C99" s="149">
        <v>169</v>
      </c>
      <c r="D99" t="s">
        <v>101</v>
      </c>
      <c r="E99" t="s">
        <v>121</v>
      </c>
      <c r="F99" t="s">
        <v>662</v>
      </c>
      <c r="G99" t="s">
        <v>9</v>
      </c>
      <c r="H99" s="71">
        <v>1968.7629999999999</v>
      </c>
      <c r="I99" s="71">
        <v>0</v>
      </c>
      <c r="J99" s="71">
        <v>0</v>
      </c>
      <c r="K99" s="71">
        <v>1968.7629999999999</v>
      </c>
      <c r="L99" s="71">
        <v>1830.1030000000001</v>
      </c>
      <c r="M99" s="71">
        <v>0</v>
      </c>
      <c r="N99" s="71">
        <v>0</v>
      </c>
      <c r="O99" s="71">
        <v>46.905999999999999</v>
      </c>
      <c r="P99" s="71">
        <v>91.753999999999905</v>
      </c>
      <c r="Q99" s="149" t="s">
        <v>547</v>
      </c>
      <c r="R99" t="s">
        <v>121</v>
      </c>
      <c r="S99" s="149" t="s">
        <v>2214</v>
      </c>
    </row>
    <row r="100" spans="1:19" x14ac:dyDescent="0.25">
      <c r="A100" t="s">
        <v>1142</v>
      </c>
      <c r="B100" s="149">
        <v>331570</v>
      </c>
      <c r="C100" s="149">
        <v>169</v>
      </c>
      <c r="D100" t="s">
        <v>101</v>
      </c>
      <c r="E100" t="s">
        <v>135</v>
      </c>
      <c r="F100" t="s">
        <v>678</v>
      </c>
      <c r="G100" t="s">
        <v>9</v>
      </c>
      <c r="H100" s="71">
        <v>2159.9189999999999</v>
      </c>
      <c r="I100" s="71">
        <v>0</v>
      </c>
      <c r="J100" s="71">
        <v>0</v>
      </c>
      <c r="K100" s="71">
        <v>2159.9189999999999</v>
      </c>
      <c r="L100" s="71">
        <v>2028.1569999999999</v>
      </c>
      <c r="M100" s="71">
        <v>0</v>
      </c>
      <c r="N100" s="71">
        <v>0</v>
      </c>
      <c r="O100" s="71">
        <v>23.027000000000001</v>
      </c>
      <c r="P100" s="71">
        <v>108.73500000000013</v>
      </c>
      <c r="Q100" s="149" t="s">
        <v>547</v>
      </c>
      <c r="R100" t="s">
        <v>135</v>
      </c>
      <c r="S100" s="149">
        <v>0</v>
      </c>
    </row>
    <row r="101" spans="1:19" x14ac:dyDescent="0.25">
      <c r="A101" t="s">
        <v>1108</v>
      </c>
      <c r="B101" s="149">
        <v>331280</v>
      </c>
      <c r="C101" s="149">
        <v>169</v>
      </c>
      <c r="D101" t="s">
        <v>101</v>
      </c>
      <c r="E101" t="s">
        <v>106</v>
      </c>
      <c r="F101" t="s">
        <v>647</v>
      </c>
      <c r="G101" t="s">
        <v>9</v>
      </c>
      <c r="H101" s="71">
        <v>2511.9740000000002</v>
      </c>
      <c r="I101" s="71">
        <v>0</v>
      </c>
      <c r="J101" s="71">
        <v>0</v>
      </c>
      <c r="K101" s="71">
        <v>2511.9740000000002</v>
      </c>
      <c r="L101" s="71">
        <v>2341.241</v>
      </c>
      <c r="M101" s="71">
        <v>0</v>
      </c>
      <c r="N101" s="71">
        <v>0</v>
      </c>
      <c r="O101" s="71">
        <v>81.052000000000007</v>
      </c>
      <c r="P101" s="71">
        <v>89.68100000000004</v>
      </c>
      <c r="Q101" s="149" t="s">
        <v>547</v>
      </c>
      <c r="R101" t="s">
        <v>106</v>
      </c>
      <c r="S101" s="149">
        <v>0</v>
      </c>
    </row>
    <row r="102" spans="1:19" x14ac:dyDescent="0.25">
      <c r="A102" t="s">
        <v>1163</v>
      </c>
      <c r="B102" s="149">
        <v>331760</v>
      </c>
      <c r="C102" s="149">
        <v>5</v>
      </c>
      <c r="D102" t="s">
        <v>157</v>
      </c>
      <c r="E102" t="s">
        <v>158</v>
      </c>
      <c r="F102" t="s">
        <v>742</v>
      </c>
      <c r="G102" t="s">
        <v>9</v>
      </c>
      <c r="H102" s="71">
        <v>2582.3000000000002</v>
      </c>
      <c r="I102" s="71">
        <v>0</v>
      </c>
      <c r="J102" s="71">
        <v>0</v>
      </c>
      <c r="K102" s="71">
        <v>2582.3000000000002</v>
      </c>
      <c r="L102" s="71">
        <v>2108.38</v>
      </c>
      <c r="M102" s="71">
        <v>0</v>
      </c>
      <c r="N102" s="71">
        <v>52.265999999999998</v>
      </c>
      <c r="O102" s="71">
        <v>31.234000000000002</v>
      </c>
      <c r="P102" s="71">
        <v>390.42000000000007</v>
      </c>
      <c r="Q102" s="149" t="s">
        <v>547</v>
      </c>
      <c r="R102" t="s">
        <v>158</v>
      </c>
      <c r="S102" s="149">
        <v>0</v>
      </c>
    </row>
    <row r="103" spans="1:19" x14ac:dyDescent="0.25">
      <c r="A103" t="s">
        <v>1132</v>
      </c>
      <c r="B103" s="149">
        <v>331470</v>
      </c>
      <c r="C103" s="149">
        <v>169</v>
      </c>
      <c r="D103" t="s">
        <v>101</v>
      </c>
      <c r="E103" t="s">
        <v>126</v>
      </c>
      <c r="F103" t="s">
        <v>668</v>
      </c>
      <c r="G103" t="s">
        <v>9</v>
      </c>
      <c r="H103" s="71">
        <v>2773.6680000000001</v>
      </c>
      <c r="I103" s="71">
        <v>0</v>
      </c>
      <c r="J103" s="71">
        <v>0</v>
      </c>
      <c r="K103" s="71">
        <v>2773.6680000000001</v>
      </c>
      <c r="L103" s="71">
        <v>2599.0830000000001</v>
      </c>
      <c r="M103" s="71">
        <v>0</v>
      </c>
      <c r="N103" s="71">
        <v>0</v>
      </c>
      <c r="O103" s="71">
        <v>49.994999999999997</v>
      </c>
      <c r="P103" s="71">
        <v>124.59000000000015</v>
      </c>
      <c r="Q103" s="149" t="s">
        <v>547</v>
      </c>
      <c r="R103" t="s">
        <v>126</v>
      </c>
      <c r="S103" s="149">
        <v>0</v>
      </c>
    </row>
    <row r="104" spans="1:19" x14ac:dyDescent="0.25">
      <c r="A104" t="s">
        <v>1122</v>
      </c>
      <c r="B104" s="149">
        <v>331390</v>
      </c>
      <c r="C104" s="149">
        <v>169</v>
      </c>
      <c r="D104" t="s">
        <v>101</v>
      </c>
      <c r="E104" t="s">
        <v>118</v>
      </c>
      <c r="F104" t="s">
        <v>656</v>
      </c>
      <c r="G104" t="s">
        <v>9</v>
      </c>
      <c r="H104" s="71">
        <v>2992.741</v>
      </c>
      <c r="I104" s="71">
        <v>0</v>
      </c>
      <c r="J104" s="71">
        <v>0</v>
      </c>
      <c r="K104" s="71">
        <v>2992.741</v>
      </c>
      <c r="L104" s="71">
        <v>1622.18</v>
      </c>
      <c r="M104" s="71">
        <v>0</v>
      </c>
      <c r="N104" s="71">
        <v>0</v>
      </c>
      <c r="O104" s="71">
        <v>85.632999999999996</v>
      </c>
      <c r="P104" s="71">
        <v>1284.9279999999999</v>
      </c>
      <c r="Q104" s="149" t="s">
        <v>547</v>
      </c>
      <c r="R104" t="s">
        <v>118</v>
      </c>
      <c r="S104" s="149">
        <v>0</v>
      </c>
    </row>
    <row r="105" spans="1:19" x14ac:dyDescent="0.25">
      <c r="A105" t="s">
        <v>1144</v>
      </c>
      <c r="B105" s="149">
        <v>331660</v>
      </c>
      <c r="C105" s="149">
        <v>169</v>
      </c>
      <c r="D105" t="s">
        <v>101</v>
      </c>
      <c r="E105" t="s">
        <v>1145</v>
      </c>
      <c r="F105" t="s">
        <v>680</v>
      </c>
      <c r="G105" t="s">
        <v>9</v>
      </c>
      <c r="H105" s="71">
        <v>3071.1439999999998</v>
      </c>
      <c r="I105" s="71">
        <v>0</v>
      </c>
      <c r="J105" s="71">
        <v>0</v>
      </c>
      <c r="K105" s="71">
        <v>3071.1439999999998</v>
      </c>
      <c r="L105" s="71">
        <v>2577.9409999999998</v>
      </c>
      <c r="M105" s="71">
        <v>0</v>
      </c>
      <c r="N105" s="71">
        <v>0</v>
      </c>
      <c r="O105" s="71">
        <v>46.695999999999998</v>
      </c>
      <c r="P105" s="71">
        <v>446.50700000000006</v>
      </c>
      <c r="Q105" s="149" t="s">
        <v>547</v>
      </c>
      <c r="R105" t="s">
        <v>1145</v>
      </c>
      <c r="S105" s="149">
        <v>0</v>
      </c>
    </row>
    <row r="106" spans="1:19" x14ac:dyDescent="0.25">
      <c r="A106" t="s">
        <v>1118</v>
      </c>
      <c r="B106" s="149">
        <v>331360</v>
      </c>
      <c r="C106" s="149">
        <v>169</v>
      </c>
      <c r="D106" t="s">
        <v>101</v>
      </c>
      <c r="E106" t="s">
        <v>115</v>
      </c>
      <c r="F106" t="s">
        <v>654</v>
      </c>
      <c r="G106" t="s">
        <v>9</v>
      </c>
      <c r="H106" s="71">
        <v>3415.6759999999999</v>
      </c>
      <c r="I106" s="71">
        <v>0</v>
      </c>
      <c r="J106" s="71">
        <v>0</v>
      </c>
      <c r="K106" s="71">
        <v>3415.6759999999999</v>
      </c>
      <c r="L106" s="71">
        <v>3256.172</v>
      </c>
      <c r="M106" s="71">
        <v>0</v>
      </c>
      <c r="N106" s="71">
        <v>0</v>
      </c>
      <c r="O106" s="71">
        <v>67.292000000000002</v>
      </c>
      <c r="P106" s="71">
        <v>92.211999999999989</v>
      </c>
      <c r="Q106" s="149" t="s">
        <v>547</v>
      </c>
      <c r="R106" t="s">
        <v>115</v>
      </c>
      <c r="S106" s="149">
        <v>0</v>
      </c>
    </row>
    <row r="107" spans="1:19" x14ac:dyDescent="0.25">
      <c r="A107" t="s">
        <v>1157</v>
      </c>
      <c r="B107" s="149">
        <v>331700</v>
      </c>
      <c r="C107" s="149">
        <v>169</v>
      </c>
      <c r="D107" t="s">
        <v>101</v>
      </c>
      <c r="E107" t="s">
        <v>149</v>
      </c>
      <c r="F107" t="s">
        <v>698</v>
      </c>
      <c r="G107" t="s">
        <v>9</v>
      </c>
      <c r="H107" s="71">
        <v>3821.2860000000001</v>
      </c>
      <c r="I107" s="71">
        <v>0</v>
      </c>
      <c r="J107" s="71">
        <v>0</v>
      </c>
      <c r="K107" s="71">
        <v>3821.2860000000001</v>
      </c>
      <c r="L107" s="71">
        <v>1608.2349999999999</v>
      </c>
      <c r="M107" s="71">
        <v>0</v>
      </c>
      <c r="N107" s="71">
        <v>0</v>
      </c>
      <c r="O107" s="71">
        <v>151.471</v>
      </c>
      <c r="P107" s="71">
        <v>2061.58</v>
      </c>
      <c r="Q107" s="149" t="s">
        <v>547</v>
      </c>
      <c r="R107" t="s">
        <v>149</v>
      </c>
      <c r="S107" s="149">
        <v>0</v>
      </c>
    </row>
    <row r="108" spans="1:19" x14ac:dyDescent="0.25">
      <c r="A108" t="s">
        <v>1113</v>
      </c>
      <c r="B108" s="149">
        <v>331310</v>
      </c>
      <c r="C108" s="149">
        <v>169</v>
      </c>
      <c r="D108" t="s">
        <v>101</v>
      </c>
      <c r="E108" t="s">
        <v>110</v>
      </c>
      <c r="F108" t="s">
        <v>638</v>
      </c>
      <c r="G108" t="s">
        <v>9</v>
      </c>
      <c r="H108" s="71">
        <v>5832.6139999999996</v>
      </c>
      <c r="I108" s="71">
        <v>0</v>
      </c>
      <c r="J108" s="71">
        <v>0</v>
      </c>
      <c r="K108" s="71">
        <v>5832.6139999999996</v>
      </c>
      <c r="L108" s="71">
        <v>3738.444</v>
      </c>
      <c r="M108" s="71">
        <v>0</v>
      </c>
      <c r="N108" s="71">
        <v>0</v>
      </c>
      <c r="O108" s="71">
        <v>148.76499999999999</v>
      </c>
      <c r="P108" s="71">
        <v>1945.4049999999997</v>
      </c>
      <c r="Q108" s="149" t="s">
        <v>547</v>
      </c>
      <c r="R108" t="s">
        <v>110</v>
      </c>
      <c r="S108" s="149">
        <v>0</v>
      </c>
    </row>
    <row r="109" spans="1:19" x14ac:dyDescent="0.25">
      <c r="A109" t="s">
        <v>1105</v>
      </c>
      <c r="B109" s="149">
        <v>331800</v>
      </c>
      <c r="C109" s="149">
        <v>169</v>
      </c>
      <c r="D109" t="s">
        <v>101</v>
      </c>
      <c r="E109" t="s">
        <v>1106</v>
      </c>
      <c r="F109" t="s">
        <v>642</v>
      </c>
      <c r="G109" t="s">
        <v>9</v>
      </c>
      <c r="H109" s="71">
        <v>42027.027000000002</v>
      </c>
      <c r="I109" s="71">
        <v>0</v>
      </c>
      <c r="J109" s="71">
        <v>0</v>
      </c>
      <c r="K109" s="71">
        <v>42027.027000000002</v>
      </c>
      <c r="L109" s="71">
        <v>39787.298000000003</v>
      </c>
      <c r="M109" s="71">
        <v>0</v>
      </c>
      <c r="N109" s="71">
        <v>0</v>
      </c>
      <c r="O109" s="71">
        <v>907.03899999999999</v>
      </c>
      <c r="P109" s="71">
        <v>1332.6900000000023</v>
      </c>
      <c r="Q109" s="149" t="s">
        <v>547</v>
      </c>
      <c r="R109" t="s">
        <v>1106</v>
      </c>
      <c r="S109" s="149">
        <v>0</v>
      </c>
    </row>
    <row r="110" spans="1:19" x14ac:dyDescent="0.25">
      <c r="A110" t="s">
        <v>1232</v>
      </c>
      <c r="B110" s="149">
        <v>332360</v>
      </c>
      <c r="C110" s="149">
        <v>254</v>
      </c>
      <c r="D110" t="s">
        <v>301</v>
      </c>
      <c r="E110" t="s">
        <v>303</v>
      </c>
      <c r="F110" t="s">
        <v>941</v>
      </c>
      <c r="G110" t="s">
        <v>10</v>
      </c>
      <c r="H110" s="71">
        <v>2653.826</v>
      </c>
      <c r="I110" s="71">
        <v>0</v>
      </c>
      <c r="J110" s="71">
        <v>0</v>
      </c>
      <c r="K110" s="71">
        <v>2653.826</v>
      </c>
      <c r="L110" s="71">
        <v>2977.2840000000001</v>
      </c>
      <c r="M110" s="71">
        <v>0</v>
      </c>
      <c r="N110" s="71">
        <v>0</v>
      </c>
      <c r="O110" s="71">
        <v>408.89100000000002</v>
      </c>
      <c r="P110" s="71">
        <v>-732.34900000000016</v>
      </c>
      <c r="Q110" s="149" t="s">
        <v>547</v>
      </c>
      <c r="R110" t="s">
        <v>303</v>
      </c>
      <c r="S110" s="149">
        <v>0</v>
      </c>
    </row>
    <row r="111" spans="1:19" x14ac:dyDescent="0.25">
      <c r="A111" t="s">
        <v>1236</v>
      </c>
      <c r="B111" s="149">
        <v>332400</v>
      </c>
      <c r="C111" s="149">
        <v>254</v>
      </c>
      <c r="D111" t="s">
        <v>301</v>
      </c>
      <c r="E111" t="s">
        <v>307</v>
      </c>
      <c r="F111" t="s">
        <v>949</v>
      </c>
      <c r="G111" t="s">
        <v>10</v>
      </c>
      <c r="H111" s="71">
        <v>3587.415</v>
      </c>
      <c r="I111" s="71">
        <v>0</v>
      </c>
      <c r="J111" s="71">
        <v>0</v>
      </c>
      <c r="K111" s="71">
        <v>3587.415</v>
      </c>
      <c r="L111" s="71">
        <v>3040.9769999999999</v>
      </c>
      <c r="M111" s="71">
        <v>0</v>
      </c>
      <c r="N111" s="71">
        <v>0</v>
      </c>
      <c r="O111" s="71">
        <v>17.12</v>
      </c>
      <c r="P111" s="71">
        <v>529.31800000000021</v>
      </c>
      <c r="Q111" s="149" t="s">
        <v>547</v>
      </c>
      <c r="R111" t="s">
        <v>307</v>
      </c>
      <c r="S111" s="149">
        <v>0</v>
      </c>
    </row>
    <row r="112" spans="1:19" x14ac:dyDescent="0.25">
      <c r="A112" t="s">
        <v>1231</v>
      </c>
      <c r="B112" s="149">
        <v>332350</v>
      </c>
      <c r="C112" s="149">
        <v>254</v>
      </c>
      <c r="D112" t="s">
        <v>301</v>
      </c>
      <c r="E112" t="s">
        <v>302</v>
      </c>
      <c r="F112" t="s">
        <v>939</v>
      </c>
      <c r="G112" t="s">
        <v>10</v>
      </c>
      <c r="H112" s="71">
        <v>4033</v>
      </c>
      <c r="I112" s="71">
        <v>0</v>
      </c>
      <c r="J112" s="71">
        <v>0</v>
      </c>
      <c r="K112" s="71">
        <v>4033</v>
      </c>
      <c r="L112" s="71">
        <v>3602.1060000000002</v>
      </c>
      <c r="M112" s="71">
        <v>0</v>
      </c>
      <c r="N112" s="71">
        <v>0</v>
      </c>
      <c r="O112" s="71">
        <v>228.83600000000001</v>
      </c>
      <c r="P112" s="71">
        <v>202.05799999999999</v>
      </c>
      <c r="Q112" s="149" t="s">
        <v>547</v>
      </c>
      <c r="R112" t="s">
        <v>302</v>
      </c>
      <c r="S112" s="149">
        <v>0</v>
      </c>
    </row>
    <row r="113" spans="1:19" x14ac:dyDescent="0.25">
      <c r="A113" t="s">
        <v>1233</v>
      </c>
      <c r="B113" s="149">
        <v>332370</v>
      </c>
      <c r="C113" s="149">
        <v>254</v>
      </c>
      <c r="D113" t="s">
        <v>301</v>
      </c>
      <c r="E113" t="s">
        <v>304</v>
      </c>
      <c r="F113" t="s">
        <v>943</v>
      </c>
      <c r="G113" t="s">
        <v>10</v>
      </c>
      <c r="H113" s="71">
        <v>4469.2129999999997</v>
      </c>
      <c r="I113" s="71">
        <v>0</v>
      </c>
      <c r="J113" s="71">
        <v>0</v>
      </c>
      <c r="K113" s="71">
        <v>4469.2129999999997</v>
      </c>
      <c r="L113" s="71">
        <v>4257.8140000000003</v>
      </c>
      <c r="M113" s="246">
        <v>0</v>
      </c>
      <c r="N113" s="71">
        <v>0</v>
      </c>
      <c r="O113" s="71">
        <v>194.91300000000001</v>
      </c>
      <c r="P113" s="71">
        <v>16.485999999998967</v>
      </c>
      <c r="Q113" s="149" t="s">
        <v>547</v>
      </c>
      <c r="R113" t="s">
        <v>304</v>
      </c>
      <c r="S113" s="149">
        <v>0</v>
      </c>
    </row>
    <row r="114" spans="1:19" x14ac:dyDescent="0.25">
      <c r="A114" t="s">
        <v>1234</v>
      </c>
      <c r="B114" s="149">
        <v>332380</v>
      </c>
      <c r="C114" s="149">
        <v>254</v>
      </c>
      <c r="D114" t="s">
        <v>301</v>
      </c>
      <c r="E114" t="s">
        <v>305</v>
      </c>
      <c r="F114" t="s">
        <v>945</v>
      </c>
      <c r="G114" t="s">
        <v>10</v>
      </c>
      <c r="H114" s="71">
        <v>6047.2920000000004</v>
      </c>
      <c r="I114" s="71">
        <v>0</v>
      </c>
      <c r="J114" s="71">
        <v>0</v>
      </c>
      <c r="K114" s="71">
        <v>6047.2920000000004</v>
      </c>
      <c r="L114" s="71">
        <v>5899.3450000000003</v>
      </c>
      <c r="M114" s="71">
        <v>0</v>
      </c>
      <c r="N114" s="71">
        <v>0</v>
      </c>
      <c r="O114" s="71">
        <v>397.464</v>
      </c>
      <c r="P114" s="71">
        <v>-249.51699999999983</v>
      </c>
      <c r="Q114" s="149" t="s">
        <v>547</v>
      </c>
      <c r="R114" t="s">
        <v>305</v>
      </c>
      <c r="S114" s="149">
        <v>0</v>
      </c>
    </row>
    <row r="115" spans="1:19" x14ac:dyDescent="0.25">
      <c r="A115" t="s">
        <v>1235</v>
      </c>
      <c r="B115" s="149">
        <v>332390</v>
      </c>
      <c r="C115" s="149">
        <v>254</v>
      </c>
      <c r="D115" t="s">
        <v>301</v>
      </c>
      <c r="E115" t="s">
        <v>306</v>
      </c>
      <c r="F115" t="s">
        <v>947</v>
      </c>
      <c r="G115" t="s">
        <v>10</v>
      </c>
      <c r="H115" s="71">
        <v>6768.5590000000002</v>
      </c>
      <c r="I115" s="71">
        <v>0</v>
      </c>
      <c r="J115" s="71">
        <v>0</v>
      </c>
      <c r="K115" s="71">
        <v>6768.5590000000002</v>
      </c>
      <c r="L115" s="71">
        <v>5733.134</v>
      </c>
      <c r="M115" s="71">
        <v>0</v>
      </c>
      <c r="N115" s="71">
        <v>0</v>
      </c>
      <c r="O115" s="71">
        <v>257.721</v>
      </c>
      <c r="P115" s="71">
        <v>777.70400000000063</v>
      </c>
      <c r="Q115" s="149" t="s">
        <v>547</v>
      </c>
      <c r="R115" t="s">
        <v>306</v>
      </c>
      <c r="S115" s="149">
        <v>0</v>
      </c>
    </row>
    <row r="116" spans="1:19" x14ac:dyDescent="0.25">
      <c r="A116" t="s">
        <v>1237</v>
      </c>
      <c r="B116" s="149">
        <v>332410</v>
      </c>
      <c r="C116" s="149">
        <v>254</v>
      </c>
      <c r="D116" t="s">
        <v>301</v>
      </c>
      <c r="E116" t="s">
        <v>308</v>
      </c>
      <c r="F116" t="s">
        <v>951</v>
      </c>
      <c r="G116" t="s">
        <v>10</v>
      </c>
      <c r="H116" s="71">
        <v>7424.42</v>
      </c>
      <c r="I116" s="71">
        <v>0</v>
      </c>
      <c r="J116" s="71">
        <v>0</v>
      </c>
      <c r="K116" s="71">
        <v>7424.42</v>
      </c>
      <c r="L116" s="71">
        <v>6264.6310000000003</v>
      </c>
      <c r="M116" s="71">
        <v>0</v>
      </c>
      <c r="N116" s="71">
        <v>0</v>
      </c>
      <c r="O116" s="71">
        <v>477.48200000000003</v>
      </c>
      <c r="P116" s="71">
        <v>682.30699999999979</v>
      </c>
      <c r="Q116" s="149" t="s">
        <v>547</v>
      </c>
      <c r="R116" t="s">
        <v>308</v>
      </c>
      <c r="S116" s="149">
        <v>0</v>
      </c>
    </row>
    <row r="117" spans="1:19" x14ac:dyDescent="0.25">
      <c r="A117" t="s">
        <v>1167</v>
      </c>
      <c r="B117" s="149">
        <v>0</v>
      </c>
      <c r="C117" s="149">
        <v>214</v>
      </c>
      <c r="D117" t="s">
        <v>167</v>
      </c>
      <c r="E117" t="s">
        <v>167</v>
      </c>
      <c r="F117" t="s">
        <v>753</v>
      </c>
      <c r="G117" t="s">
        <v>10</v>
      </c>
      <c r="H117" s="71">
        <v>50779</v>
      </c>
      <c r="I117" s="71">
        <v>0</v>
      </c>
      <c r="J117" s="71">
        <v>0</v>
      </c>
      <c r="K117" s="71">
        <v>50779</v>
      </c>
      <c r="L117" s="71">
        <v>48253</v>
      </c>
      <c r="M117" s="71">
        <v>0</v>
      </c>
      <c r="N117" s="71">
        <v>0</v>
      </c>
      <c r="O117" s="71">
        <v>0</v>
      </c>
      <c r="P117" s="71">
        <v>2526</v>
      </c>
      <c r="Q117" s="149" t="s">
        <v>1072</v>
      </c>
      <c r="R117" t="s">
        <v>752</v>
      </c>
      <c r="S117" s="149">
        <v>0</v>
      </c>
    </row>
    <row r="118" spans="1:19" x14ac:dyDescent="0.25">
      <c r="A118" t="s">
        <v>1260</v>
      </c>
      <c r="B118" s="149">
        <v>0</v>
      </c>
      <c r="C118" s="149">
        <v>227</v>
      </c>
      <c r="D118" t="s">
        <v>1005</v>
      </c>
      <c r="E118" t="s">
        <v>1005</v>
      </c>
      <c r="F118" t="s">
        <v>1008</v>
      </c>
      <c r="G118" t="s">
        <v>10</v>
      </c>
      <c r="H118" s="71">
        <v>60529</v>
      </c>
      <c r="I118" s="71">
        <v>0</v>
      </c>
      <c r="J118" s="71">
        <v>0</v>
      </c>
      <c r="K118" s="71">
        <v>60529</v>
      </c>
      <c r="L118" s="71">
        <v>57320</v>
      </c>
      <c r="M118" s="71">
        <v>0</v>
      </c>
      <c r="N118" s="71">
        <v>0</v>
      </c>
      <c r="O118" s="71">
        <v>0</v>
      </c>
      <c r="P118" s="71">
        <v>3209</v>
      </c>
      <c r="Q118" s="149" t="s">
        <v>1072</v>
      </c>
      <c r="R118" t="s">
        <v>1007</v>
      </c>
      <c r="S118" s="149">
        <v>0</v>
      </c>
    </row>
    <row r="119" spans="1:19" x14ac:dyDescent="0.25">
      <c r="A119" t="s">
        <v>1125</v>
      </c>
      <c r="B119" s="149">
        <v>332090</v>
      </c>
      <c r="C119" s="149">
        <v>169</v>
      </c>
      <c r="D119" t="s">
        <v>101</v>
      </c>
      <c r="E119" t="s">
        <v>254</v>
      </c>
      <c r="F119" t="s">
        <v>691</v>
      </c>
      <c r="G119" t="s">
        <v>11</v>
      </c>
      <c r="H119" s="71">
        <v>0</v>
      </c>
      <c r="I119" s="71">
        <v>0</v>
      </c>
      <c r="J119" s="71">
        <v>0</v>
      </c>
      <c r="K119" s="71">
        <v>0</v>
      </c>
      <c r="L119" s="71">
        <v>592.53399999999999</v>
      </c>
      <c r="M119" s="246">
        <v>0</v>
      </c>
      <c r="N119" s="71">
        <v>0</v>
      </c>
      <c r="O119" s="71">
        <v>0</v>
      </c>
      <c r="P119" s="71">
        <v>-592.53399999999999</v>
      </c>
      <c r="Q119" s="149" t="s">
        <v>547</v>
      </c>
      <c r="R119" t="s">
        <v>254</v>
      </c>
      <c r="S119" s="149">
        <v>0</v>
      </c>
    </row>
    <row r="120" spans="1:19" x14ac:dyDescent="0.25">
      <c r="A120" t="s">
        <v>1202</v>
      </c>
      <c r="B120" s="149">
        <v>332060</v>
      </c>
      <c r="C120" s="149">
        <v>369</v>
      </c>
      <c r="D120" t="s">
        <v>243</v>
      </c>
      <c r="E120" t="s">
        <v>244</v>
      </c>
      <c r="F120" t="s">
        <v>858</v>
      </c>
      <c r="G120" t="s">
        <v>11</v>
      </c>
      <c r="H120" s="71">
        <v>632.52099999999996</v>
      </c>
      <c r="I120" s="71">
        <v>0</v>
      </c>
      <c r="J120" s="71">
        <v>0</v>
      </c>
      <c r="K120" s="71">
        <v>632.52099999999996</v>
      </c>
      <c r="L120" s="71">
        <v>583.17100000000005</v>
      </c>
      <c r="M120" s="71">
        <v>0</v>
      </c>
      <c r="N120" s="71">
        <v>1.8480000000000001</v>
      </c>
      <c r="O120" s="71">
        <v>26.459</v>
      </c>
      <c r="P120" s="71">
        <v>21.043000000000006</v>
      </c>
      <c r="Q120" s="149" t="s">
        <v>547</v>
      </c>
      <c r="R120" t="s">
        <v>244</v>
      </c>
      <c r="S120" s="149">
        <v>0</v>
      </c>
    </row>
    <row r="121" spans="1:19" x14ac:dyDescent="0.25">
      <c r="A121" t="s">
        <v>1170</v>
      </c>
      <c r="B121" s="149">
        <v>331820</v>
      </c>
      <c r="C121" s="149">
        <v>432</v>
      </c>
      <c r="D121" t="s">
        <v>173</v>
      </c>
      <c r="E121" t="s">
        <v>174</v>
      </c>
      <c r="F121" t="s">
        <v>760</v>
      </c>
      <c r="G121" t="s">
        <v>11</v>
      </c>
      <c r="H121" s="71">
        <v>1113.9559999999999</v>
      </c>
      <c r="I121" s="71">
        <v>0</v>
      </c>
      <c r="J121" s="71">
        <v>0</v>
      </c>
      <c r="K121" s="71">
        <v>1113.9559999999999</v>
      </c>
      <c r="L121" s="71">
        <v>735.59799999999996</v>
      </c>
      <c r="M121" s="71">
        <v>0</v>
      </c>
      <c r="N121" s="71">
        <v>5.2830000000000004</v>
      </c>
      <c r="O121" s="71">
        <v>23.215</v>
      </c>
      <c r="P121" s="71">
        <v>349.8599999999999</v>
      </c>
      <c r="Q121" s="149" t="s">
        <v>547</v>
      </c>
      <c r="R121" t="s">
        <v>174</v>
      </c>
      <c r="S121" s="149">
        <v>0</v>
      </c>
    </row>
    <row r="122" spans="1:19" x14ac:dyDescent="0.25">
      <c r="A122" t="s">
        <v>1103</v>
      </c>
      <c r="B122" s="149">
        <v>331250</v>
      </c>
      <c r="C122" s="149">
        <v>169</v>
      </c>
      <c r="D122" t="s">
        <v>101</v>
      </c>
      <c r="E122" t="s">
        <v>103</v>
      </c>
      <c r="F122" t="s">
        <v>640</v>
      </c>
      <c r="G122" t="s">
        <v>11</v>
      </c>
      <c r="H122" s="71">
        <v>1234.807</v>
      </c>
      <c r="I122" s="71">
        <v>0</v>
      </c>
      <c r="J122" s="71">
        <v>0</v>
      </c>
      <c r="K122" s="71">
        <v>1234.807</v>
      </c>
      <c r="L122" s="71">
        <v>1165.08</v>
      </c>
      <c r="M122" s="71">
        <v>0</v>
      </c>
      <c r="N122" s="71">
        <v>0</v>
      </c>
      <c r="O122" s="71">
        <v>29.113</v>
      </c>
      <c r="P122" s="71">
        <v>40.614000000000033</v>
      </c>
      <c r="Q122" s="149" t="s">
        <v>547</v>
      </c>
      <c r="R122" t="s">
        <v>103</v>
      </c>
      <c r="S122" s="149">
        <v>0</v>
      </c>
    </row>
    <row r="123" spans="1:19" x14ac:dyDescent="0.25">
      <c r="A123" t="s">
        <v>1124</v>
      </c>
      <c r="B123" s="149">
        <v>331410</v>
      </c>
      <c r="C123" s="149">
        <v>169</v>
      </c>
      <c r="D123" t="s">
        <v>101</v>
      </c>
      <c r="E123" t="s">
        <v>120</v>
      </c>
      <c r="F123" t="s">
        <v>660</v>
      </c>
      <c r="G123" t="s">
        <v>11</v>
      </c>
      <c r="H123" s="71">
        <v>1295.2529999999999</v>
      </c>
      <c r="I123" s="71">
        <v>0</v>
      </c>
      <c r="J123" s="71">
        <v>0</v>
      </c>
      <c r="K123" s="71">
        <v>1295.2529999999999</v>
      </c>
      <c r="L123" s="71">
        <v>1222.492</v>
      </c>
      <c r="M123" s="71">
        <v>0</v>
      </c>
      <c r="N123" s="71">
        <v>0</v>
      </c>
      <c r="O123" s="71">
        <v>33.790999999999997</v>
      </c>
      <c r="P123" s="71">
        <v>38.970000000000027</v>
      </c>
      <c r="Q123" s="149" t="s">
        <v>547</v>
      </c>
      <c r="R123" t="s">
        <v>120</v>
      </c>
      <c r="S123" s="149">
        <v>0</v>
      </c>
    </row>
    <row r="124" spans="1:19" x14ac:dyDescent="0.25">
      <c r="A124" t="s">
        <v>1153</v>
      </c>
      <c r="B124" s="149">
        <v>331650</v>
      </c>
      <c r="C124" s="149">
        <v>169</v>
      </c>
      <c r="D124" t="s">
        <v>101</v>
      </c>
      <c r="E124" t="s">
        <v>145</v>
      </c>
      <c r="F124" t="s">
        <v>691</v>
      </c>
      <c r="G124" t="s">
        <v>11</v>
      </c>
      <c r="H124" s="71">
        <v>1627.662</v>
      </c>
      <c r="I124" s="71">
        <v>0</v>
      </c>
      <c r="J124" s="71">
        <v>0</v>
      </c>
      <c r="K124" s="71">
        <v>1627.662</v>
      </c>
      <c r="L124" s="71">
        <v>908.43600000000004</v>
      </c>
      <c r="M124" s="246">
        <v>0</v>
      </c>
      <c r="N124" s="71">
        <v>0</v>
      </c>
      <c r="O124" s="71">
        <v>44.433999999999997</v>
      </c>
      <c r="P124" s="71">
        <v>674.79200000000003</v>
      </c>
      <c r="Q124" s="149" t="s">
        <v>547</v>
      </c>
      <c r="R124" t="s">
        <v>145</v>
      </c>
      <c r="S124" s="149">
        <v>0</v>
      </c>
    </row>
    <row r="125" spans="1:19" x14ac:dyDescent="0.25">
      <c r="A125" t="s">
        <v>1123</v>
      </c>
      <c r="B125" s="149">
        <v>331400</v>
      </c>
      <c r="C125" s="149">
        <v>169</v>
      </c>
      <c r="D125" t="s">
        <v>101</v>
      </c>
      <c r="E125" t="s">
        <v>119</v>
      </c>
      <c r="F125" t="s">
        <v>658</v>
      </c>
      <c r="G125" t="s">
        <v>11</v>
      </c>
      <c r="H125" s="71">
        <v>1668.5029999999999</v>
      </c>
      <c r="I125" s="71">
        <v>0</v>
      </c>
      <c r="J125" s="71">
        <v>0</v>
      </c>
      <c r="K125" s="71">
        <v>1668.5029999999999</v>
      </c>
      <c r="L125" s="71">
        <v>1535.14</v>
      </c>
      <c r="M125" s="71">
        <v>0</v>
      </c>
      <c r="N125" s="71">
        <v>0</v>
      </c>
      <c r="O125" s="71">
        <v>36.558999999999997</v>
      </c>
      <c r="P125" s="71">
        <v>96.80399999999986</v>
      </c>
      <c r="Q125" s="149" t="s">
        <v>547</v>
      </c>
      <c r="R125" t="s">
        <v>119</v>
      </c>
      <c r="S125" s="149">
        <v>0</v>
      </c>
    </row>
    <row r="126" spans="1:19" x14ac:dyDescent="0.25">
      <c r="A126" t="s">
        <v>1135</v>
      </c>
      <c r="B126" s="149">
        <v>331500</v>
      </c>
      <c r="C126" s="149">
        <v>169</v>
      </c>
      <c r="D126" t="s">
        <v>101</v>
      </c>
      <c r="E126" t="s">
        <v>129</v>
      </c>
      <c r="F126" t="s">
        <v>672</v>
      </c>
      <c r="G126" t="s">
        <v>11</v>
      </c>
      <c r="H126" s="71">
        <v>1941.3520000000001</v>
      </c>
      <c r="I126" s="71">
        <v>0</v>
      </c>
      <c r="J126" s="71">
        <v>0</v>
      </c>
      <c r="K126" s="71">
        <v>1941.3520000000001</v>
      </c>
      <c r="L126" s="71">
        <v>1782.807</v>
      </c>
      <c r="M126" s="71">
        <v>0</v>
      </c>
      <c r="N126" s="71">
        <v>0</v>
      </c>
      <c r="O126" s="71">
        <v>42.89</v>
      </c>
      <c r="P126" s="71">
        <v>115.65499999999997</v>
      </c>
      <c r="Q126" s="149" t="s">
        <v>547</v>
      </c>
      <c r="R126" t="s">
        <v>129</v>
      </c>
      <c r="S126" s="149">
        <v>0</v>
      </c>
    </row>
    <row r="127" spans="1:19" x14ac:dyDescent="0.25">
      <c r="A127" t="s">
        <v>1136</v>
      </c>
      <c r="B127" s="149">
        <v>331510</v>
      </c>
      <c r="C127" s="149">
        <v>169</v>
      </c>
      <c r="D127" t="s">
        <v>101</v>
      </c>
      <c r="E127" t="s">
        <v>130</v>
      </c>
      <c r="F127" t="s">
        <v>674</v>
      </c>
      <c r="G127" t="s">
        <v>11</v>
      </c>
      <c r="H127" s="71">
        <v>2012.354</v>
      </c>
      <c r="I127" s="71">
        <v>0</v>
      </c>
      <c r="J127" s="71">
        <v>0</v>
      </c>
      <c r="K127" s="71">
        <v>2012.354</v>
      </c>
      <c r="L127" s="71">
        <v>1901.672</v>
      </c>
      <c r="M127" s="71">
        <v>0</v>
      </c>
      <c r="N127" s="71">
        <v>0</v>
      </c>
      <c r="O127" s="71">
        <v>29.28</v>
      </c>
      <c r="P127" s="71">
        <v>81.402000000000044</v>
      </c>
      <c r="Q127" s="149" t="s">
        <v>547</v>
      </c>
      <c r="R127" t="s">
        <v>130</v>
      </c>
      <c r="S127" s="149">
        <v>0</v>
      </c>
    </row>
    <row r="128" spans="1:19" x14ac:dyDescent="0.25">
      <c r="A128" t="s">
        <v>1149</v>
      </c>
      <c r="B128" s="149">
        <v>331610</v>
      </c>
      <c r="C128" s="149">
        <v>169</v>
      </c>
      <c r="D128" t="s">
        <v>101</v>
      </c>
      <c r="E128" t="s">
        <v>141</v>
      </c>
      <c r="F128" t="s">
        <v>687</v>
      </c>
      <c r="G128" t="s">
        <v>11</v>
      </c>
      <c r="H128" s="71">
        <v>2713.826</v>
      </c>
      <c r="I128" s="71">
        <v>0</v>
      </c>
      <c r="J128" s="71">
        <v>0</v>
      </c>
      <c r="K128" s="71">
        <v>2713.826</v>
      </c>
      <c r="L128" s="71">
        <v>2542.114</v>
      </c>
      <c r="M128" s="71">
        <v>0</v>
      </c>
      <c r="N128" s="71">
        <v>0</v>
      </c>
      <c r="O128" s="71">
        <v>43.941000000000003</v>
      </c>
      <c r="P128" s="71">
        <v>127.77100000000019</v>
      </c>
      <c r="Q128" s="149" t="s">
        <v>547</v>
      </c>
      <c r="R128" t="s">
        <v>141</v>
      </c>
      <c r="S128" s="149">
        <v>0</v>
      </c>
    </row>
    <row r="129" spans="1:19" x14ac:dyDescent="0.25">
      <c r="A129" t="s">
        <v>1208</v>
      </c>
      <c r="B129" s="149">
        <v>332130</v>
      </c>
      <c r="C129" s="149">
        <v>17</v>
      </c>
      <c r="D129" t="s">
        <v>258</v>
      </c>
      <c r="E129" t="s">
        <v>259</v>
      </c>
      <c r="F129" t="s">
        <v>889</v>
      </c>
      <c r="G129" t="s">
        <v>11</v>
      </c>
      <c r="H129" s="71">
        <v>19990.403999999999</v>
      </c>
      <c r="I129" s="71">
        <v>0</v>
      </c>
      <c r="J129" s="71">
        <v>0</v>
      </c>
      <c r="K129" s="71">
        <v>19990.403999999999</v>
      </c>
      <c r="L129" s="71">
        <v>19099.841</v>
      </c>
      <c r="M129" s="71">
        <v>0</v>
      </c>
      <c r="N129" s="71">
        <v>0</v>
      </c>
      <c r="O129" s="71">
        <v>408.76100000000002</v>
      </c>
      <c r="P129" s="71">
        <v>481.80199999999968</v>
      </c>
      <c r="Q129" s="149" t="s">
        <v>547</v>
      </c>
      <c r="R129" t="s">
        <v>259</v>
      </c>
      <c r="S129" s="149">
        <v>0</v>
      </c>
    </row>
    <row r="130" spans="1:19" x14ac:dyDescent="0.25">
      <c r="A130" t="s">
        <v>1192</v>
      </c>
      <c r="B130" s="149">
        <v>0</v>
      </c>
      <c r="C130" s="149">
        <v>32</v>
      </c>
      <c r="D130" t="s">
        <v>227</v>
      </c>
      <c r="E130" t="s">
        <v>227</v>
      </c>
      <c r="F130" t="s">
        <v>596</v>
      </c>
      <c r="G130" t="s">
        <v>12</v>
      </c>
      <c r="H130" s="71">
        <v>141</v>
      </c>
      <c r="I130" s="71">
        <v>483013</v>
      </c>
      <c r="J130" s="71">
        <v>0</v>
      </c>
      <c r="K130" s="71">
        <v>483154</v>
      </c>
      <c r="L130" s="71">
        <v>452198</v>
      </c>
      <c r="M130" s="71">
        <v>198</v>
      </c>
      <c r="N130" s="71">
        <v>0</v>
      </c>
      <c r="O130" s="71">
        <v>1855</v>
      </c>
      <c r="P130" s="71">
        <v>28903</v>
      </c>
      <c r="Q130" s="149" t="s">
        <v>1072</v>
      </c>
      <c r="R130" t="s">
        <v>1193</v>
      </c>
      <c r="S130" s="149">
        <v>0</v>
      </c>
    </row>
    <row r="131" spans="1:19" x14ac:dyDescent="0.25">
      <c r="A131" t="s">
        <v>1442</v>
      </c>
      <c r="B131" s="149">
        <v>0</v>
      </c>
      <c r="C131" s="149">
        <v>640</v>
      </c>
      <c r="D131" t="s">
        <v>1071</v>
      </c>
      <c r="E131" t="s">
        <v>1071</v>
      </c>
      <c r="F131" t="s">
        <v>596</v>
      </c>
      <c r="G131" t="s">
        <v>12</v>
      </c>
      <c r="H131" s="71">
        <v>428907</v>
      </c>
      <c r="I131" s="71">
        <v>54070</v>
      </c>
      <c r="J131" s="71">
        <v>20115</v>
      </c>
      <c r="K131" s="71">
        <v>482977</v>
      </c>
      <c r="L131" s="71">
        <v>0</v>
      </c>
      <c r="M131" s="71">
        <v>482977</v>
      </c>
      <c r="N131" s="71">
        <v>0</v>
      </c>
      <c r="O131" s="71">
        <v>0</v>
      </c>
      <c r="P131" s="71">
        <v>0</v>
      </c>
      <c r="Q131" s="149" t="s">
        <v>1072</v>
      </c>
      <c r="R131" t="s">
        <v>1073</v>
      </c>
      <c r="S131" s="149">
        <v>0</v>
      </c>
    </row>
    <row r="132" spans="1:19" x14ac:dyDescent="0.25">
      <c r="A132" t="s">
        <v>1216</v>
      </c>
      <c r="B132" s="149">
        <v>0</v>
      </c>
      <c r="C132" s="149">
        <v>18</v>
      </c>
      <c r="D132" t="s">
        <v>905</v>
      </c>
      <c r="E132" t="s">
        <v>905</v>
      </c>
      <c r="F132" t="s">
        <v>596</v>
      </c>
      <c r="G132" t="s">
        <v>12</v>
      </c>
      <c r="H132" s="71">
        <v>645995</v>
      </c>
      <c r="I132" s="71">
        <v>158220</v>
      </c>
      <c r="J132" s="71">
        <v>0</v>
      </c>
      <c r="K132" s="71">
        <v>804215</v>
      </c>
      <c r="L132" s="71">
        <v>722470</v>
      </c>
      <c r="M132" s="71">
        <v>37623</v>
      </c>
      <c r="N132" s="71">
        <v>0</v>
      </c>
      <c r="O132" s="71">
        <v>2800</v>
      </c>
      <c r="P132" s="71">
        <v>41322</v>
      </c>
      <c r="Q132" s="149" t="s">
        <v>1072</v>
      </c>
      <c r="R132" t="s">
        <v>541</v>
      </c>
      <c r="S132" s="149">
        <v>0</v>
      </c>
    </row>
    <row r="133" spans="1:19" x14ac:dyDescent="0.25">
      <c r="A133" t="s">
        <v>1189</v>
      </c>
      <c r="B133" s="149">
        <v>0</v>
      </c>
      <c r="C133" s="149">
        <v>13</v>
      </c>
      <c r="D133" t="s">
        <v>218</v>
      </c>
      <c r="E133" t="s">
        <v>218</v>
      </c>
      <c r="F133" t="s">
        <v>596</v>
      </c>
      <c r="G133" t="s">
        <v>12</v>
      </c>
      <c r="H133" s="71">
        <v>701745</v>
      </c>
      <c r="I133" s="71">
        <v>594703</v>
      </c>
      <c r="J133" s="71">
        <v>0</v>
      </c>
      <c r="K133" s="71">
        <v>1296448</v>
      </c>
      <c r="L133" s="71">
        <v>1204989</v>
      </c>
      <c r="M133" s="71">
        <v>169</v>
      </c>
      <c r="N133" s="71">
        <v>0</v>
      </c>
      <c r="O133" s="71">
        <v>17469</v>
      </c>
      <c r="P133" s="71">
        <v>73821</v>
      </c>
      <c r="Q133" s="149" t="s">
        <v>1072</v>
      </c>
      <c r="R133" t="s">
        <v>535</v>
      </c>
      <c r="S133" s="149">
        <v>0</v>
      </c>
    </row>
    <row r="134" spans="1:19" x14ac:dyDescent="0.25">
      <c r="A134" t="s">
        <v>1177</v>
      </c>
      <c r="B134" s="149">
        <v>0</v>
      </c>
      <c r="C134" s="149">
        <v>8</v>
      </c>
      <c r="D134" t="s">
        <v>187</v>
      </c>
      <c r="E134" t="s">
        <v>187</v>
      </c>
      <c r="F134" t="s">
        <v>596</v>
      </c>
      <c r="G134" t="s">
        <v>12</v>
      </c>
      <c r="H134" s="71">
        <v>981788</v>
      </c>
      <c r="I134" s="71">
        <v>242017</v>
      </c>
      <c r="J134" s="71">
        <v>17352</v>
      </c>
      <c r="K134" s="71">
        <v>1241157</v>
      </c>
      <c r="L134" s="71">
        <v>1072957</v>
      </c>
      <c r="M134" s="71">
        <v>57857</v>
      </c>
      <c r="N134" s="71">
        <v>0</v>
      </c>
      <c r="O134" s="71">
        <v>4141</v>
      </c>
      <c r="P134" s="71">
        <v>106202</v>
      </c>
      <c r="Q134" s="149" t="s">
        <v>1072</v>
      </c>
      <c r="R134" t="s">
        <v>536</v>
      </c>
      <c r="S134" s="149">
        <v>0</v>
      </c>
    </row>
    <row r="135" spans="1:19" x14ac:dyDescent="0.25">
      <c r="A135" t="s">
        <v>1162</v>
      </c>
      <c r="B135" s="149">
        <v>0</v>
      </c>
      <c r="C135" s="149">
        <v>121</v>
      </c>
      <c r="D135" t="s">
        <v>2144</v>
      </c>
      <c r="E135" t="s">
        <v>1287</v>
      </c>
      <c r="F135" t="s">
        <v>596</v>
      </c>
      <c r="G135" t="s">
        <v>12</v>
      </c>
      <c r="H135" s="71">
        <v>1332351</v>
      </c>
      <c r="I135" s="71">
        <v>102307</v>
      </c>
      <c r="J135" s="71">
        <v>0</v>
      </c>
      <c r="K135" s="71">
        <v>1434658</v>
      </c>
      <c r="L135" s="71">
        <v>931431</v>
      </c>
      <c r="M135" s="71">
        <v>476500</v>
      </c>
      <c r="N135" s="71">
        <v>0</v>
      </c>
      <c r="O135" s="71">
        <v>0</v>
      </c>
      <c r="P135" s="71">
        <v>26727</v>
      </c>
      <c r="Q135" s="149" t="s">
        <v>1072</v>
      </c>
      <c r="R135" t="s">
        <v>155</v>
      </c>
      <c r="S135" s="149">
        <v>0</v>
      </c>
    </row>
    <row r="136" spans="1:19" x14ac:dyDescent="0.25">
      <c r="A136" t="s">
        <v>1092</v>
      </c>
      <c r="B136" s="149">
        <v>331170</v>
      </c>
      <c r="C136" s="149">
        <v>2</v>
      </c>
      <c r="D136" t="s">
        <v>78</v>
      </c>
      <c r="E136" t="s">
        <v>91</v>
      </c>
      <c r="F136" t="s">
        <v>598</v>
      </c>
      <c r="G136" t="s">
        <v>13</v>
      </c>
      <c r="H136" s="71">
        <v>0</v>
      </c>
      <c r="I136" s="71">
        <v>0</v>
      </c>
      <c r="J136" s="71">
        <v>0</v>
      </c>
      <c r="K136" s="71">
        <v>0</v>
      </c>
      <c r="L136" s="71">
        <v>565.17200000000003</v>
      </c>
      <c r="M136" s="71">
        <v>0</v>
      </c>
      <c r="N136" s="71">
        <v>0</v>
      </c>
      <c r="O136" s="71">
        <v>17.231999999999999</v>
      </c>
      <c r="P136" s="71">
        <v>-582.404</v>
      </c>
      <c r="Q136" s="149" t="s">
        <v>547</v>
      </c>
      <c r="R136" t="s">
        <v>91</v>
      </c>
      <c r="S136" s="149">
        <v>0</v>
      </c>
    </row>
    <row r="137" spans="1:19" x14ac:dyDescent="0.25">
      <c r="A137" t="s">
        <v>1097</v>
      </c>
      <c r="B137" s="149">
        <v>331210</v>
      </c>
      <c r="C137" s="149">
        <v>2</v>
      </c>
      <c r="D137" t="s">
        <v>78</v>
      </c>
      <c r="E137" t="s">
        <v>1098</v>
      </c>
      <c r="F137" t="s">
        <v>598</v>
      </c>
      <c r="G137" t="s">
        <v>13</v>
      </c>
      <c r="H137" s="71">
        <v>0</v>
      </c>
      <c r="I137" s="71">
        <v>0</v>
      </c>
      <c r="J137" s="71">
        <v>0</v>
      </c>
      <c r="K137" s="71">
        <v>0</v>
      </c>
      <c r="L137" s="71">
        <v>3404.0120000000002</v>
      </c>
      <c r="M137" s="246">
        <v>0</v>
      </c>
      <c r="N137" s="71">
        <v>0</v>
      </c>
      <c r="O137" s="71">
        <v>73.387</v>
      </c>
      <c r="P137" s="71">
        <v>-3477.3990000000003</v>
      </c>
      <c r="Q137" s="149" t="s">
        <v>547</v>
      </c>
      <c r="R137" t="s">
        <v>411</v>
      </c>
      <c r="S137" s="149">
        <v>0</v>
      </c>
    </row>
    <row r="138" spans="1:19" x14ac:dyDescent="0.25">
      <c r="A138" t="s">
        <v>1079</v>
      </c>
      <c r="B138" s="149">
        <v>331080</v>
      </c>
      <c r="C138" s="149">
        <v>2</v>
      </c>
      <c r="D138" t="s">
        <v>78</v>
      </c>
      <c r="E138" t="s">
        <v>84</v>
      </c>
      <c r="F138" t="s">
        <v>598</v>
      </c>
      <c r="G138" t="s">
        <v>13</v>
      </c>
      <c r="H138" s="71">
        <v>0</v>
      </c>
      <c r="I138" s="71">
        <v>0</v>
      </c>
      <c r="J138" s="71">
        <v>0</v>
      </c>
      <c r="K138" s="71">
        <v>0</v>
      </c>
      <c r="L138" s="71">
        <v>1020.5410000000001</v>
      </c>
      <c r="M138" s="71">
        <v>0</v>
      </c>
      <c r="N138" s="71">
        <v>0</v>
      </c>
      <c r="O138" s="71">
        <v>44.747999999999998</v>
      </c>
      <c r="P138" s="71">
        <v>-1065.289</v>
      </c>
      <c r="Q138" s="149" t="s">
        <v>547</v>
      </c>
      <c r="R138" t="s">
        <v>84</v>
      </c>
      <c r="S138" s="149">
        <v>0</v>
      </c>
    </row>
    <row r="139" spans="1:19" x14ac:dyDescent="0.25">
      <c r="A139" t="s">
        <v>1088</v>
      </c>
      <c r="B139" s="149">
        <v>331140</v>
      </c>
      <c r="C139" s="149">
        <v>2</v>
      </c>
      <c r="D139" t="s">
        <v>78</v>
      </c>
      <c r="E139" t="s">
        <v>89</v>
      </c>
      <c r="F139" t="s">
        <v>598</v>
      </c>
      <c r="G139" t="s">
        <v>13</v>
      </c>
      <c r="H139" s="71">
        <v>0</v>
      </c>
      <c r="I139" s="71">
        <v>0</v>
      </c>
      <c r="J139" s="71">
        <v>0</v>
      </c>
      <c r="K139" s="71">
        <v>0</v>
      </c>
      <c r="L139" s="71">
        <v>1421.654</v>
      </c>
      <c r="M139" s="71">
        <v>0</v>
      </c>
      <c r="N139" s="71">
        <v>0</v>
      </c>
      <c r="O139" s="71">
        <v>16.042999999999999</v>
      </c>
      <c r="P139" s="71">
        <v>-1437.6969999999999</v>
      </c>
      <c r="Q139" s="149" t="s">
        <v>547</v>
      </c>
      <c r="R139" t="s">
        <v>89</v>
      </c>
      <c r="S139" s="149">
        <v>0</v>
      </c>
    </row>
    <row r="140" spans="1:19" x14ac:dyDescent="0.25">
      <c r="A140" t="s">
        <v>1089</v>
      </c>
      <c r="B140" s="149">
        <v>331150</v>
      </c>
      <c r="C140" s="149">
        <v>2</v>
      </c>
      <c r="D140" t="s">
        <v>78</v>
      </c>
      <c r="E140" t="s">
        <v>90</v>
      </c>
      <c r="F140" t="s">
        <v>598</v>
      </c>
      <c r="G140" t="s">
        <v>13</v>
      </c>
      <c r="H140" s="71">
        <v>0</v>
      </c>
      <c r="I140" s="71">
        <v>0</v>
      </c>
      <c r="J140" s="71">
        <v>0</v>
      </c>
      <c r="K140" s="71">
        <v>0</v>
      </c>
      <c r="L140" s="71">
        <v>1621.2190000000001</v>
      </c>
      <c r="M140" s="71">
        <v>0</v>
      </c>
      <c r="N140" s="71">
        <v>0</v>
      </c>
      <c r="O140" s="71">
        <v>31.774999999999999</v>
      </c>
      <c r="P140" s="71">
        <v>-1652.9940000000001</v>
      </c>
      <c r="Q140" s="149" t="s">
        <v>547</v>
      </c>
      <c r="R140" t="s">
        <v>90</v>
      </c>
      <c r="S140" s="149">
        <v>0</v>
      </c>
    </row>
    <row r="141" spans="1:19" x14ac:dyDescent="0.25">
      <c r="A141" t="s">
        <v>1090</v>
      </c>
      <c r="B141" s="149">
        <v>331155</v>
      </c>
      <c r="C141" s="149">
        <v>2</v>
      </c>
      <c r="D141" t="s">
        <v>78</v>
      </c>
      <c r="E141" t="s">
        <v>96</v>
      </c>
      <c r="F141" t="s">
        <v>598</v>
      </c>
      <c r="G141" t="s">
        <v>13</v>
      </c>
      <c r="H141" s="71">
        <v>0</v>
      </c>
      <c r="I141" s="71">
        <v>0</v>
      </c>
      <c r="J141" s="71">
        <v>0</v>
      </c>
      <c r="K141" s="71">
        <v>0</v>
      </c>
      <c r="L141" s="71">
        <v>7830.1850000000004</v>
      </c>
      <c r="M141" s="71">
        <v>0</v>
      </c>
      <c r="N141" s="71">
        <v>0</v>
      </c>
      <c r="O141" s="71">
        <v>17.34</v>
      </c>
      <c r="P141" s="71">
        <v>-7847.5250000000005</v>
      </c>
      <c r="Q141" s="149" t="s">
        <v>547</v>
      </c>
      <c r="R141" t="s">
        <v>96</v>
      </c>
      <c r="S141" s="149">
        <v>0</v>
      </c>
    </row>
    <row r="142" spans="1:19" x14ac:dyDescent="0.25">
      <c r="A142" t="s">
        <v>1201</v>
      </c>
      <c r="B142" s="149">
        <v>332700</v>
      </c>
      <c r="C142" s="149">
        <v>240</v>
      </c>
      <c r="D142" t="s">
        <v>238</v>
      </c>
      <c r="E142" t="s">
        <v>399</v>
      </c>
      <c r="F142" t="s">
        <v>602</v>
      </c>
      <c r="G142" t="s">
        <v>13</v>
      </c>
      <c r="H142" s="71">
        <v>0</v>
      </c>
      <c r="I142" s="71">
        <v>0</v>
      </c>
      <c r="J142" s="71">
        <v>0</v>
      </c>
      <c r="K142" s="71">
        <v>0</v>
      </c>
      <c r="L142" s="71">
        <v>458.15499999999997</v>
      </c>
      <c r="M142" s="71">
        <v>0</v>
      </c>
      <c r="N142" s="71">
        <v>0</v>
      </c>
      <c r="O142" s="71">
        <v>0</v>
      </c>
      <c r="P142" s="71">
        <v>-458.15499999999997</v>
      </c>
      <c r="Q142" s="149" t="s">
        <v>547</v>
      </c>
      <c r="R142" t="s">
        <v>399</v>
      </c>
      <c r="S142" s="149">
        <v>0</v>
      </c>
    </row>
    <row r="143" spans="1:19" x14ac:dyDescent="0.25">
      <c r="A143" t="s">
        <v>1184</v>
      </c>
      <c r="B143" s="149">
        <v>331960</v>
      </c>
      <c r="C143" s="149">
        <v>701</v>
      </c>
      <c r="D143" t="s">
        <v>206</v>
      </c>
      <c r="E143" t="s">
        <v>207</v>
      </c>
      <c r="F143" t="s">
        <v>810</v>
      </c>
      <c r="G143" t="s">
        <v>13</v>
      </c>
      <c r="H143" s="71">
        <v>337.005</v>
      </c>
      <c r="I143" s="71">
        <v>0</v>
      </c>
      <c r="J143" s="71">
        <v>0</v>
      </c>
      <c r="K143" s="71">
        <v>337.005</v>
      </c>
      <c r="L143" s="71">
        <v>273.53800000000001</v>
      </c>
      <c r="M143" s="246">
        <v>0</v>
      </c>
      <c r="N143" s="71">
        <v>0</v>
      </c>
      <c r="O143" s="71">
        <v>30.19</v>
      </c>
      <c r="P143" s="71">
        <v>33.276999999999987</v>
      </c>
      <c r="Q143" s="149" t="s">
        <v>547</v>
      </c>
      <c r="R143" t="s">
        <v>207</v>
      </c>
      <c r="S143" s="149">
        <v>0</v>
      </c>
    </row>
    <row r="144" spans="1:19" x14ac:dyDescent="0.25">
      <c r="A144" t="s">
        <v>1261</v>
      </c>
      <c r="B144" s="149">
        <v>332630</v>
      </c>
      <c r="C144" s="149">
        <v>363</v>
      </c>
      <c r="D144" t="s">
        <v>361</v>
      </c>
      <c r="E144" t="s">
        <v>362</v>
      </c>
      <c r="F144" t="s">
        <v>1012</v>
      </c>
      <c r="G144" t="s">
        <v>13</v>
      </c>
      <c r="H144" s="71">
        <v>389.923</v>
      </c>
      <c r="I144" s="71">
        <v>0</v>
      </c>
      <c r="J144" s="71">
        <v>0</v>
      </c>
      <c r="K144" s="71">
        <v>389.923</v>
      </c>
      <c r="L144" s="71">
        <v>335.56599999999997</v>
      </c>
      <c r="M144" s="71">
        <v>0</v>
      </c>
      <c r="N144" s="71">
        <v>0</v>
      </c>
      <c r="O144" s="71">
        <v>13.164999999999999</v>
      </c>
      <c r="P144" s="71">
        <v>41.192000000000007</v>
      </c>
      <c r="Q144" s="149" t="s">
        <v>547</v>
      </c>
      <c r="R144" t="s">
        <v>362</v>
      </c>
      <c r="S144" s="149">
        <v>0</v>
      </c>
    </row>
    <row r="145" spans="1:19" x14ac:dyDescent="0.25">
      <c r="A145" t="s">
        <v>1101</v>
      </c>
      <c r="B145" s="149">
        <v>331230</v>
      </c>
      <c r="C145" s="149">
        <v>2</v>
      </c>
      <c r="D145" t="s">
        <v>78</v>
      </c>
      <c r="E145" t="s">
        <v>100</v>
      </c>
      <c r="F145" t="s">
        <v>636</v>
      </c>
      <c r="G145" t="s">
        <v>13</v>
      </c>
      <c r="H145" s="71">
        <v>400.00299999999999</v>
      </c>
      <c r="I145" s="71">
        <v>0</v>
      </c>
      <c r="J145" s="71">
        <v>0</v>
      </c>
      <c r="K145" s="71">
        <v>400.00299999999999</v>
      </c>
      <c r="L145" s="71">
        <v>343.65300000000002</v>
      </c>
      <c r="M145" s="246">
        <v>0</v>
      </c>
      <c r="N145" s="71">
        <v>0</v>
      </c>
      <c r="O145" s="71">
        <v>11.7</v>
      </c>
      <c r="P145" s="71">
        <v>44.649999999999977</v>
      </c>
      <c r="Q145" s="149" t="s">
        <v>547</v>
      </c>
      <c r="R145" t="s">
        <v>100</v>
      </c>
      <c r="S145" s="149">
        <v>0</v>
      </c>
    </row>
    <row r="146" spans="1:19" x14ac:dyDescent="0.25">
      <c r="A146" t="s">
        <v>1198</v>
      </c>
      <c r="B146" s="149">
        <v>332660</v>
      </c>
      <c r="C146" s="149">
        <v>240</v>
      </c>
      <c r="D146" t="s">
        <v>238</v>
      </c>
      <c r="E146" t="s">
        <v>240</v>
      </c>
      <c r="F146" t="s">
        <v>602</v>
      </c>
      <c r="G146" t="s">
        <v>13</v>
      </c>
      <c r="H146" s="71">
        <v>887.76</v>
      </c>
      <c r="I146" s="71">
        <v>925.2</v>
      </c>
      <c r="J146" s="71">
        <v>0</v>
      </c>
      <c r="K146" s="71">
        <v>1812.96</v>
      </c>
      <c r="L146" s="71">
        <v>1062.2439999999999</v>
      </c>
      <c r="M146" s="71">
        <v>0</v>
      </c>
      <c r="N146" s="71">
        <v>0</v>
      </c>
      <c r="O146" s="71">
        <v>60.383000000000003</v>
      </c>
      <c r="P146" s="71">
        <v>690.33300000000008</v>
      </c>
      <c r="Q146" s="149" t="s">
        <v>547</v>
      </c>
      <c r="R146" t="s">
        <v>240</v>
      </c>
      <c r="S146" s="149">
        <v>0</v>
      </c>
    </row>
    <row r="147" spans="1:19" x14ac:dyDescent="0.25">
      <c r="A147" t="s">
        <v>1271</v>
      </c>
      <c r="B147" s="149">
        <v>0</v>
      </c>
      <c r="C147" s="149">
        <v>111</v>
      </c>
      <c r="D147" t="s">
        <v>380</v>
      </c>
      <c r="E147" t="s">
        <v>1288</v>
      </c>
      <c r="F147" t="s">
        <v>860</v>
      </c>
      <c r="G147" t="s">
        <v>13</v>
      </c>
      <c r="H147" s="71">
        <v>902</v>
      </c>
      <c r="I147" s="71">
        <v>36827</v>
      </c>
      <c r="J147" s="71">
        <v>0</v>
      </c>
      <c r="K147" s="71">
        <v>37729</v>
      </c>
      <c r="L147" s="71">
        <v>37729</v>
      </c>
      <c r="M147" s="71">
        <v>0</v>
      </c>
      <c r="N147" s="71">
        <v>0</v>
      </c>
      <c r="O147" s="71">
        <v>0</v>
      </c>
      <c r="P147" s="71">
        <v>0</v>
      </c>
      <c r="Q147" s="149" t="s">
        <v>1072</v>
      </c>
      <c r="R147" t="s">
        <v>381</v>
      </c>
      <c r="S147" s="149">
        <v>0</v>
      </c>
    </row>
    <row r="148" spans="1:19" x14ac:dyDescent="0.25">
      <c r="A148" t="s">
        <v>1085</v>
      </c>
      <c r="B148" s="149">
        <v>331120</v>
      </c>
      <c r="C148" s="149">
        <v>2</v>
      </c>
      <c r="D148" t="s">
        <v>78</v>
      </c>
      <c r="E148" t="s">
        <v>1086</v>
      </c>
      <c r="F148" t="s">
        <v>602</v>
      </c>
      <c r="G148" t="s">
        <v>13</v>
      </c>
      <c r="H148" s="71">
        <v>1461.1110000000001</v>
      </c>
      <c r="I148" s="71">
        <v>13682.653</v>
      </c>
      <c r="J148" s="71">
        <v>0</v>
      </c>
      <c r="K148" s="71">
        <v>15143.764000000001</v>
      </c>
      <c r="L148" s="71">
        <v>12774.808000000001</v>
      </c>
      <c r="M148" s="71">
        <v>0</v>
      </c>
      <c r="N148" s="71">
        <v>0</v>
      </c>
      <c r="O148" s="71">
        <v>335.36</v>
      </c>
      <c r="P148" s="71">
        <v>2033.5959999999995</v>
      </c>
      <c r="Q148" s="149" t="s">
        <v>547</v>
      </c>
      <c r="R148" t="s">
        <v>1086</v>
      </c>
      <c r="S148" s="149">
        <v>0</v>
      </c>
    </row>
    <row r="149" spans="1:19" x14ac:dyDescent="0.25">
      <c r="A149" t="s">
        <v>1197</v>
      </c>
      <c r="B149" s="149">
        <v>332650</v>
      </c>
      <c r="C149" s="149">
        <v>240</v>
      </c>
      <c r="D149" t="s">
        <v>238</v>
      </c>
      <c r="E149" t="s">
        <v>239</v>
      </c>
      <c r="F149" t="s">
        <v>851</v>
      </c>
      <c r="G149" t="s">
        <v>13</v>
      </c>
      <c r="H149" s="71">
        <v>1771.9939999999999</v>
      </c>
      <c r="I149" s="71">
        <v>0</v>
      </c>
      <c r="J149" s="71">
        <v>0</v>
      </c>
      <c r="K149" s="71">
        <v>1771.9939999999999</v>
      </c>
      <c r="L149" s="71">
        <v>1562.8779999999999</v>
      </c>
      <c r="M149" s="71">
        <v>0</v>
      </c>
      <c r="N149" s="71">
        <v>0</v>
      </c>
      <c r="O149" s="71">
        <v>73.62</v>
      </c>
      <c r="P149" s="71">
        <v>135.49599999999987</v>
      </c>
      <c r="Q149" s="149" t="s">
        <v>547</v>
      </c>
      <c r="R149" t="s">
        <v>239</v>
      </c>
      <c r="S149" s="149">
        <v>0</v>
      </c>
    </row>
    <row r="150" spans="1:19" x14ac:dyDescent="0.25">
      <c r="A150" t="s">
        <v>1094</v>
      </c>
      <c r="B150" s="149">
        <v>331190</v>
      </c>
      <c r="C150" s="149">
        <v>2</v>
      </c>
      <c r="D150" t="s">
        <v>78</v>
      </c>
      <c r="E150" t="s">
        <v>93</v>
      </c>
      <c r="F150" t="s">
        <v>602</v>
      </c>
      <c r="G150" t="s">
        <v>13</v>
      </c>
      <c r="H150" s="71">
        <v>2062.0740000000001</v>
      </c>
      <c r="I150" s="71">
        <v>12263.013000000001</v>
      </c>
      <c r="J150" s="71">
        <v>0</v>
      </c>
      <c r="K150" s="71">
        <v>14325.087000000001</v>
      </c>
      <c r="L150" s="71">
        <v>13077.598</v>
      </c>
      <c r="M150" s="71">
        <v>0</v>
      </c>
      <c r="N150" s="71">
        <v>0</v>
      </c>
      <c r="O150" s="71">
        <v>103.93899999999999</v>
      </c>
      <c r="P150" s="71">
        <v>1143.5500000000011</v>
      </c>
      <c r="Q150" s="149" t="s">
        <v>547</v>
      </c>
      <c r="R150" t="s">
        <v>93</v>
      </c>
      <c r="S150" s="149">
        <v>0</v>
      </c>
    </row>
    <row r="151" spans="1:19" x14ac:dyDescent="0.25">
      <c r="A151" t="s">
        <v>1200</v>
      </c>
      <c r="B151" s="149">
        <v>332680</v>
      </c>
      <c r="C151" s="149">
        <v>240</v>
      </c>
      <c r="D151" t="s">
        <v>238</v>
      </c>
      <c r="E151" t="s">
        <v>242</v>
      </c>
      <c r="F151" t="s">
        <v>855</v>
      </c>
      <c r="G151" t="s">
        <v>13</v>
      </c>
      <c r="H151" s="71">
        <v>2228.2710000000002</v>
      </c>
      <c r="I151" s="71">
        <v>0</v>
      </c>
      <c r="J151" s="71">
        <v>0</v>
      </c>
      <c r="K151" s="71">
        <v>2228.2710000000002</v>
      </c>
      <c r="L151" s="71">
        <v>1907.6089999999999</v>
      </c>
      <c r="M151" s="71">
        <v>0</v>
      </c>
      <c r="N151" s="71">
        <v>0</v>
      </c>
      <c r="O151" s="71">
        <v>72.072000000000003</v>
      </c>
      <c r="P151" s="71">
        <v>248.59000000000015</v>
      </c>
      <c r="Q151" s="149" t="s">
        <v>547</v>
      </c>
      <c r="R151" t="s">
        <v>242</v>
      </c>
      <c r="S151" s="149">
        <v>0</v>
      </c>
    </row>
    <row r="152" spans="1:19" x14ac:dyDescent="0.25">
      <c r="A152" t="s">
        <v>1084</v>
      </c>
      <c r="B152" s="149">
        <v>332010</v>
      </c>
      <c r="C152" s="149">
        <v>2</v>
      </c>
      <c r="D152" t="s">
        <v>78</v>
      </c>
      <c r="E152" t="s">
        <v>224</v>
      </c>
      <c r="F152" t="s">
        <v>832</v>
      </c>
      <c r="G152" t="s">
        <v>13</v>
      </c>
      <c r="H152" s="71">
        <v>2428.84</v>
      </c>
      <c r="I152" s="71">
        <v>0</v>
      </c>
      <c r="J152" s="71">
        <v>0</v>
      </c>
      <c r="K152" s="71">
        <v>2428.84</v>
      </c>
      <c r="L152" s="71">
        <v>1983.96</v>
      </c>
      <c r="M152" s="71">
        <v>0</v>
      </c>
      <c r="N152" s="71">
        <v>0</v>
      </c>
      <c r="O152" s="71">
        <v>58.262999999999998</v>
      </c>
      <c r="P152" s="71">
        <v>386.61700000000019</v>
      </c>
      <c r="Q152" s="149" t="s">
        <v>547</v>
      </c>
      <c r="R152" t="s">
        <v>224</v>
      </c>
      <c r="S152" s="149">
        <v>0</v>
      </c>
    </row>
    <row r="153" spans="1:19" x14ac:dyDescent="0.25">
      <c r="A153" t="s">
        <v>1199</v>
      </c>
      <c r="B153" s="149">
        <v>332670</v>
      </c>
      <c r="C153" s="149">
        <v>240</v>
      </c>
      <c r="D153" t="s">
        <v>238</v>
      </c>
      <c r="E153" t="s">
        <v>241</v>
      </c>
      <c r="F153" t="s">
        <v>853</v>
      </c>
      <c r="G153" t="s">
        <v>13</v>
      </c>
      <c r="H153" s="71">
        <v>4496.1270000000004</v>
      </c>
      <c r="I153" s="71">
        <v>0</v>
      </c>
      <c r="J153" s="71">
        <v>0</v>
      </c>
      <c r="K153" s="71">
        <v>4496.1270000000004</v>
      </c>
      <c r="L153" s="71">
        <v>4073.49</v>
      </c>
      <c r="M153" s="246">
        <v>0</v>
      </c>
      <c r="N153" s="71">
        <v>0</v>
      </c>
      <c r="O153" s="71">
        <v>96.578000000000003</v>
      </c>
      <c r="P153" s="71">
        <v>326.0590000000002</v>
      </c>
      <c r="Q153" s="149" t="s">
        <v>547</v>
      </c>
      <c r="R153" t="s">
        <v>241</v>
      </c>
      <c r="S153" s="149">
        <v>0</v>
      </c>
    </row>
    <row r="154" spans="1:19" x14ac:dyDescent="0.25">
      <c r="A154" t="s">
        <v>1080</v>
      </c>
      <c r="B154" s="149">
        <v>331090</v>
      </c>
      <c r="C154" s="149">
        <v>2</v>
      </c>
      <c r="D154" t="s">
        <v>78</v>
      </c>
      <c r="E154" t="s">
        <v>82</v>
      </c>
      <c r="F154" t="s">
        <v>598</v>
      </c>
      <c r="G154" t="s">
        <v>13</v>
      </c>
      <c r="H154" s="71">
        <v>5601.4459999999999</v>
      </c>
      <c r="I154" s="71">
        <v>22245.366999999998</v>
      </c>
      <c r="J154" s="71">
        <v>0</v>
      </c>
      <c r="K154" s="71">
        <v>27846.812999999998</v>
      </c>
      <c r="L154" s="71">
        <v>9287.5169999999998</v>
      </c>
      <c r="M154" s="71">
        <v>0</v>
      </c>
      <c r="N154" s="71">
        <v>0</v>
      </c>
      <c r="O154" s="71">
        <v>194.90100000000001</v>
      </c>
      <c r="P154" s="71">
        <v>18364.394999999997</v>
      </c>
      <c r="Q154" s="149" t="s">
        <v>547</v>
      </c>
      <c r="R154" t="s">
        <v>82</v>
      </c>
      <c r="S154" s="149">
        <v>0</v>
      </c>
    </row>
    <row r="155" spans="1:19" x14ac:dyDescent="0.25">
      <c r="A155" t="s">
        <v>1160</v>
      </c>
      <c r="B155" s="149">
        <v>332900</v>
      </c>
      <c r="C155" s="149">
        <v>169</v>
      </c>
      <c r="D155" t="s">
        <v>101</v>
      </c>
      <c r="E155" t="s">
        <v>382</v>
      </c>
      <c r="F155" t="s">
        <v>702</v>
      </c>
      <c r="G155" t="s">
        <v>13</v>
      </c>
      <c r="H155" s="71">
        <v>5829.1139999999996</v>
      </c>
      <c r="I155" s="71">
        <v>0</v>
      </c>
      <c r="J155" s="71">
        <v>0</v>
      </c>
      <c r="K155" s="71">
        <v>5829.1139999999996</v>
      </c>
      <c r="L155" s="71">
        <v>5118.7049999999999</v>
      </c>
      <c r="M155" s="71">
        <v>0</v>
      </c>
      <c r="N155" s="71">
        <v>0</v>
      </c>
      <c r="O155" s="71">
        <v>118.35</v>
      </c>
      <c r="P155" s="71">
        <v>592.05899999999929</v>
      </c>
      <c r="Q155" s="149" t="s">
        <v>547</v>
      </c>
      <c r="R155" t="s">
        <v>382</v>
      </c>
      <c r="S155" s="149">
        <v>0</v>
      </c>
    </row>
    <row r="156" spans="1:19" x14ac:dyDescent="0.25">
      <c r="A156" t="s">
        <v>1242</v>
      </c>
      <c r="B156" s="149">
        <v>0</v>
      </c>
      <c r="C156" s="149">
        <v>212</v>
      </c>
      <c r="D156" t="s">
        <v>964</v>
      </c>
      <c r="E156" t="s">
        <v>1286</v>
      </c>
      <c r="F156" t="s">
        <v>860</v>
      </c>
      <c r="G156" t="s">
        <v>13</v>
      </c>
      <c r="H156" s="71">
        <v>9398</v>
      </c>
      <c r="I156" s="71">
        <v>47339</v>
      </c>
      <c r="J156" s="71">
        <v>0</v>
      </c>
      <c r="K156" s="71">
        <v>56737</v>
      </c>
      <c r="L156" s="71">
        <v>49481</v>
      </c>
      <c r="M156" s="246">
        <v>0</v>
      </c>
      <c r="N156" s="71">
        <v>0</v>
      </c>
      <c r="O156" s="71">
        <v>935</v>
      </c>
      <c r="P156" s="71">
        <v>6321</v>
      </c>
      <c r="Q156" s="149" t="s">
        <v>1072</v>
      </c>
      <c r="R156" t="s">
        <v>321</v>
      </c>
      <c r="S156" s="149">
        <v>0</v>
      </c>
    </row>
    <row r="157" spans="1:19" x14ac:dyDescent="0.25">
      <c r="A157" t="s">
        <v>1203</v>
      </c>
      <c r="B157" s="149">
        <v>0</v>
      </c>
      <c r="C157" s="149">
        <v>103</v>
      </c>
      <c r="D157" t="s">
        <v>245</v>
      </c>
      <c r="E157" t="s">
        <v>245</v>
      </c>
      <c r="F157" t="s">
        <v>860</v>
      </c>
      <c r="G157" t="s">
        <v>13</v>
      </c>
      <c r="H157" s="71">
        <v>83884</v>
      </c>
      <c r="I157" s="71">
        <v>90349</v>
      </c>
      <c r="J157" s="71">
        <v>0</v>
      </c>
      <c r="K157" s="71">
        <v>174233</v>
      </c>
      <c r="L157" s="71">
        <v>167834</v>
      </c>
      <c r="M157" s="71">
        <v>0</v>
      </c>
      <c r="N157" s="71">
        <v>2113</v>
      </c>
      <c r="O157" s="71">
        <v>90</v>
      </c>
      <c r="P157" s="71">
        <v>4196</v>
      </c>
      <c r="Q157" s="149" t="s">
        <v>1072</v>
      </c>
      <c r="R157" t="s">
        <v>1204</v>
      </c>
      <c r="S157" s="149">
        <v>0</v>
      </c>
    </row>
    <row r="158" spans="1:19" x14ac:dyDescent="0.25">
      <c r="A158" t="s">
        <v>1251</v>
      </c>
      <c r="B158" s="149">
        <v>0</v>
      </c>
      <c r="C158" s="149">
        <v>100</v>
      </c>
      <c r="D158" t="s">
        <v>340</v>
      </c>
      <c r="E158" t="s">
        <v>340</v>
      </c>
      <c r="F158" t="s">
        <v>982</v>
      </c>
      <c r="G158" t="s">
        <v>13</v>
      </c>
      <c r="H158" s="71">
        <v>107810</v>
      </c>
      <c r="I158" s="71">
        <v>0</v>
      </c>
      <c r="J158" s="71">
        <v>0</v>
      </c>
      <c r="K158" s="71">
        <v>107810</v>
      </c>
      <c r="L158" s="71">
        <v>102230</v>
      </c>
      <c r="M158" s="71">
        <v>0</v>
      </c>
      <c r="N158" s="71">
        <v>0</v>
      </c>
      <c r="O158" s="71">
        <v>0</v>
      </c>
      <c r="P158" s="71">
        <v>5580</v>
      </c>
      <c r="Q158" s="149" t="s">
        <v>1072</v>
      </c>
      <c r="R158" t="s">
        <v>341</v>
      </c>
      <c r="S158" s="149">
        <v>0</v>
      </c>
    </row>
    <row r="159" spans="1:19" x14ac:dyDescent="0.25">
      <c r="A159" t="s">
        <v>1074</v>
      </c>
      <c r="B159" s="149">
        <v>0</v>
      </c>
      <c r="C159" s="149">
        <v>1</v>
      </c>
      <c r="D159" t="s">
        <v>67</v>
      </c>
      <c r="E159" t="s">
        <v>1283</v>
      </c>
      <c r="F159" t="s">
        <v>583</v>
      </c>
      <c r="G159" t="s">
        <v>13</v>
      </c>
      <c r="H159" s="71">
        <v>139708</v>
      </c>
      <c r="I159" s="71">
        <v>271555</v>
      </c>
      <c r="J159" s="71">
        <v>0</v>
      </c>
      <c r="K159" s="71">
        <v>411263</v>
      </c>
      <c r="L159" s="71">
        <v>388979</v>
      </c>
      <c r="M159" s="71">
        <v>0</v>
      </c>
      <c r="N159" s="71">
        <v>0</v>
      </c>
      <c r="O159" s="71">
        <v>4612</v>
      </c>
      <c r="P159" s="71">
        <v>17672</v>
      </c>
      <c r="Q159" s="149" t="s">
        <v>1072</v>
      </c>
      <c r="R159" t="s">
        <v>1075</v>
      </c>
      <c r="S159" s="149">
        <v>0</v>
      </c>
    </row>
    <row r="160" spans="1:19" x14ac:dyDescent="0.25">
      <c r="A160" t="s">
        <v>1443</v>
      </c>
      <c r="B160" s="149">
        <v>0</v>
      </c>
      <c r="C160" s="149">
        <v>0</v>
      </c>
      <c r="D160" t="s">
        <v>344</v>
      </c>
      <c r="E160" t="s">
        <v>344</v>
      </c>
      <c r="F160" t="s">
        <v>860</v>
      </c>
      <c r="G160" t="s">
        <v>13</v>
      </c>
      <c r="H160" s="71">
        <v>175622</v>
      </c>
      <c r="I160" s="71">
        <v>0</v>
      </c>
      <c r="J160" s="71">
        <v>0</v>
      </c>
      <c r="K160" s="71">
        <v>175622</v>
      </c>
      <c r="L160" s="71">
        <v>0</v>
      </c>
      <c r="M160" s="71">
        <v>175622</v>
      </c>
      <c r="N160" s="71">
        <v>0</v>
      </c>
      <c r="O160" s="71">
        <v>0</v>
      </c>
      <c r="P160" s="71">
        <v>0</v>
      </c>
      <c r="Q160" s="149" t="s">
        <v>1072</v>
      </c>
      <c r="R160" t="s">
        <v>1252</v>
      </c>
      <c r="S160" s="149">
        <v>0</v>
      </c>
    </row>
    <row r="161" spans="1:19" x14ac:dyDescent="0.25">
      <c r="A161" t="s">
        <v>1096</v>
      </c>
      <c r="B161" s="149">
        <v>331200</v>
      </c>
      <c r="C161" s="149">
        <v>2</v>
      </c>
      <c r="D161" t="s">
        <v>78</v>
      </c>
      <c r="E161" t="s">
        <v>393</v>
      </c>
      <c r="F161" t="s">
        <v>622</v>
      </c>
      <c r="G161" t="s">
        <v>14</v>
      </c>
      <c r="H161" s="71">
        <v>0</v>
      </c>
      <c r="I161" s="71">
        <v>0</v>
      </c>
      <c r="J161" s="71">
        <v>0</v>
      </c>
      <c r="K161" s="71">
        <v>0</v>
      </c>
      <c r="L161" s="71">
        <v>342.28699999999998</v>
      </c>
      <c r="M161" s="71">
        <v>0</v>
      </c>
      <c r="N161" s="71">
        <v>0</v>
      </c>
      <c r="O161" s="71">
        <v>0</v>
      </c>
      <c r="P161" s="71">
        <v>-342.28699999999998</v>
      </c>
      <c r="Q161" s="149" t="s">
        <v>547</v>
      </c>
      <c r="R161" t="s">
        <v>393</v>
      </c>
      <c r="S161" s="149">
        <v>0</v>
      </c>
    </row>
    <row r="162" spans="1:19" x14ac:dyDescent="0.25">
      <c r="A162" t="s">
        <v>1081</v>
      </c>
      <c r="B162" s="149">
        <v>331100</v>
      </c>
      <c r="C162" s="149">
        <v>2</v>
      </c>
      <c r="D162" t="s">
        <v>78</v>
      </c>
      <c r="E162" t="s">
        <v>1082</v>
      </c>
      <c r="F162" t="s">
        <v>622</v>
      </c>
      <c r="G162" t="s">
        <v>14</v>
      </c>
      <c r="H162" s="71">
        <v>0</v>
      </c>
      <c r="I162" s="71">
        <v>0</v>
      </c>
      <c r="J162" s="71">
        <v>0</v>
      </c>
      <c r="K162" s="71">
        <v>0</v>
      </c>
      <c r="L162" s="71">
        <v>366.93799999999999</v>
      </c>
      <c r="M162" s="71">
        <v>0</v>
      </c>
      <c r="N162" s="71">
        <v>0</v>
      </c>
      <c r="O162" s="71">
        <v>0</v>
      </c>
      <c r="P162" s="71">
        <v>-366.93799999999999</v>
      </c>
      <c r="Q162" s="149" t="s">
        <v>547</v>
      </c>
      <c r="R162" t="s">
        <v>1082</v>
      </c>
      <c r="S162" s="149">
        <v>0</v>
      </c>
    </row>
    <row r="163" spans="1:19" x14ac:dyDescent="0.25">
      <c r="A163" t="s">
        <v>1087</v>
      </c>
      <c r="B163" s="149">
        <v>331130</v>
      </c>
      <c r="C163" s="149">
        <v>2</v>
      </c>
      <c r="D163" t="s">
        <v>78</v>
      </c>
      <c r="E163" t="s">
        <v>88</v>
      </c>
      <c r="F163" t="s">
        <v>634</v>
      </c>
      <c r="G163" t="s">
        <v>14</v>
      </c>
      <c r="H163" s="71">
        <v>47.709000000000003</v>
      </c>
      <c r="I163" s="71">
        <v>0</v>
      </c>
      <c r="J163" s="71">
        <v>0</v>
      </c>
      <c r="K163" s="71">
        <v>47.709000000000003</v>
      </c>
      <c r="L163" s="71">
        <v>37.286000000000001</v>
      </c>
      <c r="M163" s="71">
        <v>0</v>
      </c>
      <c r="N163" s="71">
        <v>0</v>
      </c>
      <c r="O163" s="71">
        <v>1.867</v>
      </c>
      <c r="P163" s="71">
        <v>8.5560000000000045</v>
      </c>
      <c r="Q163" s="149" t="s">
        <v>547</v>
      </c>
      <c r="R163" t="s">
        <v>88</v>
      </c>
      <c r="S163" s="149">
        <v>0</v>
      </c>
    </row>
    <row r="164" spans="1:19" x14ac:dyDescent="0.25">
      <c r="A164" t="s">
        <v>1246</v>
      </c>
      <c r="B164" s="149">
        <v>332520</v>
      </c>
      <c r="C164" s="149">
        <v>759</v>
      </c>
      <c r="D164" t="s">
        <v>330</v>
      </c>
      <c r="E164" t="s">
        <v>331</v>
      </c>
      <c r="F164" t="s">
        <v>973</v>
      </c>
      <c r="G164" t="s">
        <v>14</v>
      </c>
      <c r="H164" s="71">
        <v>65.745233991156709</v>
      </c>
      <c r="I164" s="71">
        <v>0</v>
      </c>
      <c r="J164" s="71">
        <v>0</v>
      </c>
      <c r="K164" s="71">
        <v>65.745233991156709</v>
      </c>
      <c r="L164" s="71">
        <v>122.096</v>
      </c>
      <c r="M164" s="71">
        <v>0</v>
      </c>
      <c r="N164" s="71">
        <v>0</v>
      </c>
      <c r="O164" s="71">
        <v>8.2225714285714275</v>
      </c>
      <c r="P164" s="71">
        <v>-64.573337437414722</v>
      </c>
      <c r="Q164" s="149" t="s">
        <v>547</v>
      </c>
      <c r="R164" t="s">
        <v>331</v>
      </c>
      <c r="S164" s="149">
        <v>0</v>
      </c>
    </row>
    <row r="165" spans="1:19" x14ac:dyDescent="0.25">
      <c r="A165" t="s">
        <v>1169</v>
      </c>
      <c r="B165" s="149">
        <v>331810</v>
      </c>
      <c r="C165" s="149">
        <v>767</v>
      </c>
      <c r="D165" t="s">
        <v>757</v>
      </c>
      <c r="E165" t="s">
        <v>172</v>
      </c>
      <c r="F165" t="s">
        <v>758</v>
      </c>
      <c r="G165" t="s">
        <v>14</v>
      </c>
      <c r="H165" s="71">
        <v>107.92</v>
      </c>
      <c r="I165" s="71">
        <v>0</v>
      </c>
      <c r="J165" s="71">
        <v>0</v>
      </c>
      <c r="K165" s="71">
        <v>107.92</v>
      </c>
      <c r="L165" s="71">
        <v>92.010999999999996</v>
      </c>
      <c r="M165" s="71">
        <v>0</v>
      </c>
      <c r="N165" s="71">
        <v>0</v>
      </c>
      <c r="O165" s="71">
        <v>3.706666666666667</v>
      </c>
      <c r="P165" s="71">
        <v>12.202333333333343</v>
      </c>
      <c r="Q165" s="149" t="s">
        <v>547</v>
      </c>
      <c r="R165" t="s">
        <v>172</v>
      </c>
      <c r="S165" s="149">
        <v>0</v>
      </c>
    </row>
    <row r="166" spans="1:19" x14ac:dyDescent="0.25">
      <c r="A166" t="s">
        <v>1254</v>
      </c>
      <c r="B166" s="149">
        <v>332580</v>
      </c>
      <c r="C166" s="149">
        <v>394</v>
      </c>
      <c r="D166" t="s">
        <v>347</v>
      </c>
      <c r="E166" t="s">
        <v>348</v>
      </c>
      <c r="F166" t="s">
        <v>991</v>
      </c>
      <c r="G166" t="s">
        <v>14</v>
      </c>
      <c r="H166" s="71">
        <v>110.5078370487836</v>
      </c>
      <c r="I166" s="71">
        <v>0</v>
      </c>
      <c r="J166" s="71">
        <v>0</v>
      </c>
      <c r="K166" s="71">
        <v>110.5078370487836</v>
      </c>
      <c r="L166" s="71">
        <v>142.41999999999999</v>
      </c>
      <c r="M166" s="71">
        <v>0</v>
      </c>
      <c r="N166" s="71">
        <v>0</v>
      </c>
      <c r="O166" s="71">
        <v>0</v>
      </c>
      <c r="P166" s="71">
        <v>-31.912162951216388</v>
      </c>
      <c r="Q166" s="149" t="s">
        <v>547</v>
      </c>
      <c r="R166" t="s">
        <v>348</v>
      </c>
      <c r="S166" s="149">
        <v>0</v>
      </c>
    </row>
    <row r="167" spans="1:19" x14ac:dyDescent="0.25">
      <c r="A167" t="s">
        <v>1253</v>
      </c>
      <c r="B167" s="149">
        <v>332570</v>
      </c>
      <c r="C167" s="149">
        <v>709</v>
      </c>
      <c r="D167" t="s">
        <v>345</v>
      </c>
      <c r="E167" t="s">
        <v>346</v>
      </c>
      <c r="F167" t="s">
        <v>989</v>
      </c>
      <c r="G167" t="s">
        <v>14</v>
      </c>
      <c r="H167" s="71">
        <v>132.62100000000001</v>
      </c>
      <c r="I167" s="71">
        <v>0</v>
      </c>
      <c r="J167" s="71">
        <v>0</v>
      </c>
      <c r="K167" s="71">
        <v>132.62100000000001</v>
      </c>
      <c r="L167" s="71">
        <v>90.378</v>
      </c>
      <c r="M167" s="71">
        <v>0</v>
      </c>
      <c r="N167" s="71">
        <v>0</v>
      </c>
      <c r="O167" s="71">
        <v>13.865</v>
      </c>
      <c r="P167" s="71">
        <v>28.378000000000014</v>
      </c>
      <c r="Q167" s="149" t="s">
        <v>547</v>
      </c>
      <c r="R167" t="s">
        <v>346</v>
      </c>
      <c r="S167" s="149">
        <v>0</v>
      </c>
    </row>
    <row r="168" spans="1:19" x14ac:dyDescent="0.25">
      <c r="A168" t="s">
        <v>1168</v>
      </c>
      <c r="B168" s="149">
        <v>331790</v>
      </c>
      <c r="C168" s="149">
        <v>420</v>
      </c>
      <c r="D168" t="s">
        <v>169</v>
      </c>
      <c r="E168" t="s">
        <v>170</v>
      </c>
      <c r="F168" t="s">
        <v>755</v>
      </c>
      <c r="G168" t="s">
        <v>14</v>
      </c>
      <c r="H168" s="71">
        <v>135.05799999999999</v>
      </c>
      <c r="I168" s="71">
        <v>0</v>
      </c>
      <c r="J168" s="71">
        <v>0</v>
      </c>
      <c r="K168" s="71">
        <v>135.05799999999999</v>
      </c>
      <c r="L168" s="71">
        <v>245.72</v>
      </c>
      <c r="M168" s="71">
        <v>0</v>
      </c>
      <c r="N168" s="71">
        <v>4.62</v>
      </c>
      <c r="O168" s="71">
        <v>1.6325000000000001</v>
      </c>
      <c r="P168" s="71">
        <v>-116.9145</v>
      </c>
      <c r="Q168" s="149" t="s">
        <v>547</v>
      </c>
      <c r="R168" t="s">
        <v>170</v>
      </c>
      <c r="S168" s="149">
        <v>0</v>
      </c>
    </row>
    <row r="169" spans="1:19" x14ac:dyDescent="0.25">
      <c r="A169" t="s">
        <v>1209</v>
      </c>
      <c r="B169" s="149">
        <v>332140</v>
      </c>
      <c r="C169" s="149">
        <v>687</v>
      </c>
      <c r="D169" t="s">
        <v>260</v>
      </c>
      <c r="E169" t="s">
        <v>261</v>
      </c>
      <c r="F169" t="s">
        <v>891</v>
      </c>
      <c r="G169" t="s">
        <v>14</v>
      </c>
      <c r="H169" s="71">
        <v>204.142</v>
      </c>
      <c r="I169" s="71">
        <v>0</v>
      </c>
      <c r="J169" s="71">
        <v>0</v>
      </c>
      <c r="K169" s="71">
        <v>204.142</v>
      </c>
      <c r="L169" s="71">
        <v>146.81200000000001</v>
      </c>
      <c r="M169" s="71">
        <v>0</v>
      </c>
      <c r="N169" s="71">
        <v>0.90100000000000002</v>
      </c>
      <c r="O169" s="71">
        <v>20.102</v>
      </c>
      <c r="P169" s="71">
        <v>36.32699999999997</v>
      </c>
      <c r="Q169" s="149" t="s">
        <v>547</v>
      </c>
      <c r="R169" t="s">
        <v>261</v>
      </c>
      <c r="S169" s="149">
        <v>0</v>
      </c>
    </row>
    <row r="170" spans="1:19" x14ac:dyDescent="0.25">
      <c r="A170" t="s">
        <v>1171</v>
      </c>
      <c r="B170" s="149">
        <v>331840</v>
      </c>
      <c r="C170" s="149">
        <v>682</v>
      </c>
      <c r="D170" t="s">
        <v>175</v>
      </c>
      <c r="E170" t="s">
        <v>176</v>
      </c>
      <c r="F170" t="s">
        <v>762</v>
      </c>
      <c r="G170" t="s">
        <v>14</v>
      </c>
      <c r="H170" s="71">
        <v>289.28809054562294</v>
      </c>
      <c r="I170" s="71">
        <v>0</v>
      </c>
      <c r="J170" s="71">
        <v>0</v>
      </c>
      <c r="K170" s="71">
        <v>289.28809054562294</v>
      </c>
      <c r="L170" s="71">
        <v>212.667</v>
      </c>
      <c r="M170" s="71">
        <v>0</v>
      </c>
      <c r="N170" s="71">
        <v>0</v>
      </c>
      <c r="O170" s="71">
        <v>28.151499999999999</v>
      </c>
      <c r="P170" s="71">
        <v>48.469590545622935</v>
      </c>
      <c r="Q170" s="149" t="s">
        <v>547</v>
      </c>
      <c r="R170" t="s">
        <v>176</v>
      </c>
      <c r="S170" s="149">
        <v>0</v>
      </c>
    </row>
    <row r="171" spans="1:19" x14ac:dyDescent="0.25">
      <c r="A171" t="s">
        <v>1229</v>
      </c>
      <c r="B171" s="149">
        <v>332330</v>
      </c>
      <c r="C171" s="149">
        <v>416</v>
      </c>
      <c r="D171" t="s">
        <v>297</v>
      </c>
      <c r="E171" t="s">
        <v>298</v>
      </c>
      <c r="F171" t="s">
        <v>935</v>
      </c>
      <c r="G171" t="s">
        <v>14</v>
      </c>
      <c r="H171" s="71">
        <v>386.726</v>
      </c>
      <c r="I171" s="71">
        <v>0</v>
      </c>
      <c r="J171" s="71">
        <v>0</v>
      </c>
      <c r="K171" s="71">
        <v>386.726</v>
      </c>
      <c r="L171" s="71">
        <v>302.24299999999999</v>
      </c>
      <c r="M171" s="71">
        <v>0</v>
      </c>
      <c r="N171" s="71">
        <v>27.861000000000001</v>
      </c>
      <c r="O171" s="71">
        <v>10.973125</v>
      </c>
      <c r="P171" s="71">
        <v>45.648875000000032</v>
      </c>
      <c r="Q171" s="149" t="s">
        <v>547</v>
      </c>
      <c r="R171" t="s">
        <v>298</v>
      </c>
      <c r="S171" s="149">
        <v>0</v>
      </c>
    </row>
    <row r="172" spans="1:19" x14ac:dyDescent="0.25">
      <c r="A172" t="s">
        <v>1178</v>
      </c>
      <c r="B172" s="149">
        <v>331900</v>
      </c>
      <c r="C172" s="149">
        <v>256</v>
      </c>
      <c r="D172" t="s">
        <v>191</v>
      </c>
      <c r="E172" t="s">
        <v>192</v>
      </c>
      <c r="F172" t="s">
        <v>778</v>
      </c>
      <c r="G172" t="s">
        <v>14</v>
      </c>
      <c r="H172" s="71">
        <v>389.8</v>
      </c>
      <c r="I172" s="71">
        <v>0</v>
      </c>
      <c r="J172" s="71">
        <v>0</v>
      </c>
      <c r="K172" s="71">
        <v>389.8</v>
      </c>
      <c r="L172" s="71">
        <v>355.43</v>
      </c>
      <c r="M172" s="71">
        <v>0</v>
      </c>
      <c r="N172" s="71">
        <v>0</v>
      </c>
      <c r="O172" s="71">
        <v>2.8450000000000002</v>
      </c>
      <c r="P172" s="71">
        <v>31.524999999999977</v>
      </c>
      <c r="Q172" s="149" t="s">
        <v>547</v>
      </c>
      <c r="R172" t="s">
        <v>192</v>
      </c>
      <c r="S172" s="149">
        <v>0</v>
      </c>
    </row>
    <row r="173" spans="1:19" x14ac:dyDescent="0.25">
      <c r="A173" t="s">
        <v>1150</v>
      </c>
      <c r="B173" s="149">
        <v>331620</v>
      </c>
      <c r="C173" s="149">
        <v>169</v>
      </c>
      <c r="D173" t="s">
        <v>101</v>
      </c>
      <c r="E173" t="s">
        <v>142</v>
      </c>
      <c r="F173" t="s">
        <v>728</v>
      </c>
      <c r="G173" t="s">
        <v>14</v>
      </c>
      <c r="H173" s="71">
        <v>403.28100000000001</v>
      </c>
      <c r="I173" s="71">
        <v>0</v>
      </c>
      <c r="J173" s="71">
        <v>0</v>
      </c>
      <c r="K173" s="71">
        <v>403.28100000000001</v>
      </c>
      <c r="L173" s="71">
        <v>367.07799999999997</v>
      </c>
      <c r="M173" s="246">
        <v>0</v>
      </c>
      <c r="N173" s="71">
        <v>0</v>
      </c>
      <c r="O173" s="71">
        <v>13.705</v>
      </c>
      <c r="P173" s="71">
        <v>22.498000000000047</v>
      </c>
      <c r="Q173" s="149" t="s">
        <v>547</v>
      </c>
      <c r="R173" t="s">
        <v>142</v>
      </c>
      <c r="S173" s="149">
        <v>0</v>
      </c>
    </row>
    <row r="174" spans="1:19" x14ac:dyDescent="0.25">
      <c r="A174" t="s">
        <v>1104</v>
      </c>
      <c r="B174" s="149">
        <v>331260</v>
      </c>
      <c r="C174" s="149">
        <v>169</v>
      </c>
      <c r="D174" t="s">
        <v>101</v>
      </c>
      <c r="E174" t="s">
        <v>104</v>
      </c>
      <c r="F174" t="s">
        <v>704</v>
      </c>
      <c r="G174" t="s">
        <v>14</v>
      </c>
      <c r="H174" s="71">
        <v>406.77600000000001</v>
      </c>
      <c r="I174" s="71">
        <v>0</v>
      </c>
      <c r="J174" s="71">
        <v>0</v>
      </c>
      <c r="K174" s="71">
        <v>406.77600000000001</v>
      </c>
      <c r="L174" s="71">
        <v>368.59399999999999</v>
      </c>
      <c r="M174" s="71">
        <v>0</v>
      </c>
      <c r="N174" s="71">
        <v>0</v>
      </c>
      <c r="O174" s="71">
        <v>17.125</v>
      </c>
      <c r="P174" s="71">
        <v>21.057000000000016</v>
      </c>
      <c r="Q174" s="149" t="s">
        <v>547</v>
      </c>
      <c r="R174" t="s">
        <v>104</v>
      </c>
      <c r="S174" s="149">
        <v>0</v>
      </c>
    </row>
    <row r="175" spans="1:19" x14ac:dyDescent="0.25">
      <c r="A175" t="s">
        <v>1194</v>
      </c>
      <c r="B175" s="149">
        <v>332030</v>
      </c>
      <c r="C175" s="149">
        <v>332</v>
      </c>
      <c r="D175" t="s">
        <v>232</v>
      </c>
      <c r="E175" t="s">
        <v>233</v>
      </c>
      <c r="F175" t="s">
        <v>844</v>
      </c>
      <c r="G175" t="s">
        <v>14</v>
      </c>
      <c r="H175" s="71">
        <v>442.72199999999998</v>
      </c>
      <c r="I175" s="71">
        <v>0</v>
      </c>
      <c r="J175" s="71">
        <v>0</v>
      </c>
      <c r="K175" s="71">
        <v>442.72199999999998</v>
      </c>
      <c r="L175" s="71">
        <v>388.899</v>
      </c>
      <c r="M175" s="71">
        <v>0</v>
      </c>
      <c r="N175" s="71">
        <v>1.3</v>
      </c>
      <c r="O175" s="71">
        <v>25.786999999999999</v>
      </c>
      <c r="P175" s="71">
        <v>26.73599999999999</v>
      </c>
      <c r="Q175" s="149" t="s">
        <v>547</v>
      </c>
      <c r="R175" t="s">
        <v>233</v>
      </c>
      <c r="S175" s="149">
        <v>0</v>
      </c>
    </row>
    <row r="176" spans="1:19" x14ac:dyDescent="0.25">
      <c r="A176" t="s">
        <v>1164</v>
      </c>
      <c r="B176" s="149">
        <v>331770</v>
      </c>
      <c r="C176" s="149">
        <v>747</v>
      </c>
      <c r="D176" t="s">
        <v>159</v>
      </c>
      <c r="E176" t="s">
        <v>160</v>
      </c>
      <c r="F176" t="s">
        <v>744</v>
      </c>
      <c r="G176" t="s">
        <v>14</v>
      </c>
      <c r="H176" s="71">
        <v>479.774</v>
      </c>
      <c r="I176" s="71">
        <v>0</v>
      </c>
      <c r="J176" s="71">
        <v>0</v>
      </c>
      <c r="K176" s="71">
        <v>479.774</v>
      </c>
      <c r="L176" s="71">
        <v>395.62200000000001</v>
      </c>
      <c r="M176" s="71">
        <v>0</v>
      </c>
      <c r="N176" s="71">
        <v>22.940999999999999</v>
      </c>
      <c r="O176" s="71">
        <v>0</v>
      </c>
      <c r="P176" s="71">
        <v>61.211000000000013</v>
      </c>
      <c r="Q176" s="149" t="s">
        <v>547</v>
      </c>
      <c r="R176" t="s">
        <v>160</v>
      </c>
      <c r="S176" s="149">
        <v>0</v>
      </c>
    </row>
    <row r="177" spans="1:19" x14ac:dyDescent="0.25">
      <c r="A177" t="s">
        <v>1188</v>
      </c>
      <c r="B177" s="149">
        <v>331830</v>
      </c>
      <c r="C177" s="149">
        <v>341</v>
      </c>
      <c r="D177" t="s">
        <v>216</v>
      </c>
      <c r="E177" t="s">
        <v>217</v>
      </c>
      <c r="F177" t="s">
        <v>821</v>
      </c>
      <c r="G177" t="s">
        <v>14</v>
      </c>
      <c r="H177" s="71">
        <v>484.07100000000003</v>
      </c>
      <c r="I177" s="71">
        <v>0</v>
      </c>
      <c r="J177" s="71">
        <v>0</v>
      </c>
      <c r="K177" s="71">
        <v>484.07100000000003</v>
      </c>
      <c r="L177" s="71">
        <v>368.88</v>
      </c>
      <c r="M177" s="71">
        <v>0</v>
      </c>
      <c r="N177" s="71">
        <v>0</v>
      </c>
      <c r="O177" s="71">
        <v>16.603999999999999</v>
      </c>
      <c r="P177" s="71">
        <v>98.587000000000046</v>
      </c>
      <c r="Q177" s="149" t="s">
        <v>547</v>
      </c>
      <c r="R177" t="s">
        <v>217</v>
      </c>
      <c r="S177" s="149">
        <v>0</v>
      </c>
    </row>
    <row r="178" spans="1:19" x14ac:dyDescent="0.25">
      <c r="A178" t="s">
        <v>1077</v>
      </c>
      <c r="B178" s="149">
        <v>331060</v>
      </c>
      <c r="C178" s="149">
        <v>2</v>
      </c>
      <c r="D178" t="s">
        <v>78</v>
      </c>
      <c r="E178" t="s">
        <v>629</v>
      </c>
      <c r="F178" t="s">
        <v>628</v>
      </c>
      <c r="G178" t="s">
        <v>14</v>
      </c>
      <c r="H178" s="71">
        <v>538.29999999999995</v>
      </c>
      <c r="I178" s="71">
        <v>0</v>
      </c>
      <c r="J178" s="71">
        <v>0</v>
      </c>
      <c r="K178" s="71">
        <v>538.29999999999995</v>
      </c>
      <c r="L178" s="71">
        <v>493.40499999999997</v>
      </c>
      <c r="M178" s="71">
        <v>0</v>
      </c>
      <c r="N178" s="71">
        <v>0</v>
      </c>
      <c r="O178" s="71">
        <v>0.95699999999999996</v>
      </c>
      <c r="P178" s="71">
        <v>43.937999999999988</v>
      </c>
      <c r="Q178" s="149" t="s">
        <v>547</v>
      </c>
      <c r="R178" t="s">
        <v>629</v>
      </c>
      <c r="S178" s="149">
        <v>0</v>
      </c>
    </row>
    <row r="179" spans="1:19" x14ac:dyDescent="0.25">
      <c r="A179" t="s">
        <v>1247</v>
      </c>
      <c r="B179" s="149">
        <v>332530</v>
      </c>
      <c r="C179" s="149">
        <v>364</v>
      </c>
      <c r="D179" t="s">
        <v>332</v>
      </c>
      <c r="E179" t="s">
        <v>333</v>
      </c>
      <c r="F179" t="s">
        <v>975</v>
      </c>
      <c r="G179" t="s">
        <v>14</v>
      </c>
      <c r="H179" s="71">
        <v>542.33100000000002</v>
      </c>
      <c r="I179" s="71">
        <v>0</v>
      </c>
      <c r="J179" s="71">
        <v>0</v>
      </c>
      <c r="K179" s="71">
        <v>542.33100000000002</v>
      </c>
      <c r="L179" s="71">
        <v>564.93899999999996</v>
      </c>
      <c r="M179" s="71">
        <v>0</v>
      </c>
      <c r="N179" s="71">
        <v>0</v>
      </c>
      <c r="O179" s="71">
        <v>20.414000000000001</v>
      </c>
      <c r="P179" s="71">
        <v>-43.021999999999935</v>
      </c>
      <c r="Q179" s="149" t="s">
        <v>547</v>
      </c>
      <c r="R179" t="s">
        <v>333</v>
      </c>
      <c r="S179" s="149">
        <v>0</v>
      </c>
    </row>
    <row r="180" spans="1:19" x14ac:dyDescent="0.25">
      <c r="A180" t="s">
        <v>1259</v>
      </c>
      <c r="B180" s="149">
        <v>332200</v>
      </c>
      <c r="C180" s="149">
        <v>72</v>
      </c>
      <c r="D180" t="s">
        <v>359</v>
      </c>
      <c r="E180" t="s">
        <v>360</v>
      </c>
      <c r="F180" t="s">
        <v>1003</v>
      </c>
      <c r="G180" t="s">
        <v>14</v>
      </c>
      <c r="H180" s="71">
        <v>547.90700000000004</v>
      </c>
      <c r="I180" s="71">
        <v>0</v>
      </c>
      <c r="J180" s="71">
        <v>0</v>
      </c>
      <c r="K180" s="71">
        <v>547.90700000000004</v>
      </c>
      <c r="L180" s="71">
        <v>447.18700000000001</v>
      </c>
      <c r="M180" s="71">
        <v>0</v>
      </c>
      <c r="N180" s="71">
        <v>0</v>
      </c>
      <c r="O180" s="71">
        <v>18.587</v>
      </c>
      <c r="P180" s="71">
        <v>82.133000000000038</v>
      </c>
      <c r="Q180" s="149" t="s">
        <v>547</v>
      </c>
      <c r="R180" t="s">
        <v>360</v>
      </c>
      <c r="S180" s="149">
        <v>0</v>
      </c>
    </row>
    <row r="181" spans="1:19" x14ac:dyDescent="0.25">
      <c r="A181" t="s">
        <v>1076</v>
      </c>
      <c r="B181" s="149">
        <v>331050</v>
      </c>
      <c r="C181" s="149">
        <v>2</v>
      </c>
      <c r="D181" t="s">
        <v>78</v>
      </c>
      <c r="E181" t="s">
        <v>626</v>
      </c>
      <c r="F181" t="s">
        <v>625</v>
      </c>
      <c r="G181" t="s">
        <v>14</v>
      </c>
      <c r="H181" s="71">
        <v>593.71199999999999</v>
      </c>
      <c r="I181" s="71">
        <v>0</v>
      </c>
      <c r="J181" s="71">
        <v>0</v>
      </c>
      <c r="K181" s="71">
        <v>593.71199999999999</v>
      </c>
      <c r="L181" s="71">
        <v>517.61699999999996</v>
      </c>
      <c r="M181" s="246">
        <v>0</v>
      </c>
      <c r="N181" s="71">
        <v>0</v>
      </c>
      <c r="O181" s="71">
        <v>26.184999999999999</v>
      </c>
      <c r="P181" s="71">
        <v>49.910000000000082</v>
      </c>
      <c r="Q181" s="149" t="s">
        <v>547</v>
      </c>
      <c r="R181" t="s">
        <v>626</v>
      </c>
      <c r="S181" s="149">
        <v>0</v>
      </c>
    </row>
    <row r="182" spans="1:19" x14ac:dyDescent="0.25">
      <c r="A182" t="s">
        <v>1117</v>
      </c>
      <c r="B182" s="149">
        <v>331350</v>
      </c>
      <c r="C182" s="149">
        <v>169</v>
      </c>
      <c r="D182" t="s">
        <v>101</v>
      </c>
      <c r="E182" t="s">
        <v>114</v>
      </c>
      <c r="F182" t="s">
        <v>712</v>
      </c>
      <c r="G182" t="s">
        <v>14</v>
      </c>
      <c r="H182" s="71">
        <v>605.53700000000003</v>
      </c>
      <c r="I182" s="71">
        <v>0</v>
      </c>
      <c r="J182" s="71">
        <v>0</v>
      </c>
      <c r="K182" s="71">
        <v>605.53700000000003</v>
      </c>
      <c r="L182" s="71">
        <v>580.99800000000005</v>
      </c>
      <c r="M182" s="71">
        <v>0</v>
      </c>
      <c r="N182" s="71">
        <v>0</v>
      </c>
      <c r="O182" s="71">
        <v>26.088999999999999</v>
      </c>
      <c r="P182" s="71">
        <v>-1.5499999999999545</v>
      </c>
      <c r="Q182" s="149" t="s">
        <v>547</v>
      </c>
      <c r="R182" t="s">
        <v>114</v>
      </c>
      <c r="S182" s="149">
        <v>0</v>
      </c>
    </row>
    <row r="183" spans="1:19" x14ac:dyDescent="0.25">
      <c r="A183" t="s">
        <v>1131</v>
      </c>
      <c r="B183" s="149">
        <v>331460</v>
      </c>
      <c r="C183" s="149">
        <v>169</v>
      </c>
      <c r="D183" t="s">
        <v>101</v>
      </c>
      <c r="E183" t="s">
        <v>125</v>
      </c>
      <c r="F183" t="s">
        <v>720</v>
      </c>
      <c r="G183" t="s">
        <v>14</v>
      </c>
      <c r="H183" s="71">
        <v>623.49400000000003</v>
      </c>
      <c r="I183" s="71">
        <v>0</v>
      </c>
      <c r="J183" s="71">
        <v>0</v>
      </c>
      <c r="K183" s="71">
        <v>623.49400000000003</v>
      </c>
      <c r="L183" s="71">
        <v>590.28300000000002</v>
      </c>
      <c r="M183" s="71">
        <v>0</v>
      </c>
      <c r="N183" s="71">
        <v>0</v>
      </c>
      <c r="O183" s="71">
        <v>9.7469999999999999</v>
      </c>
      <c r="P183" s="71">
        <v>23.464000000000055</v>
      </c>
      <c r="Q183" s="149" t="s">
        <v>547</v>
      </c>
      <c r="R183" t="s">
        <v>125</v>
      </c>
      <c r="S183" s="149">
        <v>0</v>
      </c>
    </row>
    <row r="184" spans="1:19" x14ac:dyDescent="0.25">
      <c r="A184" t="s">
        <v>1116</v>
      </c>
      <c r="B184" s="149">
        <v>331340</v>
      </c>
      <c r="C184" s="149">
        <v>169</v>
      </c>
      <c r="D184" t="s">
        <v>101</v>
      </c>
      <c r="E184" t="s">
        <v>113</v>
      </c>
      <c r="F184" t="s">
        <v>710</v>
      </c>
      <c r="G184" t="s">
        <v>14</v>
      </c>
      <c r="H184" s="71">
        <v>655.07899999999995</v>
      </c>
      <c r="I184" s="71">
        <v>0</v>
      </c>
      <c r="J184" s="71">
        <v>0</v>
      </c>
      <c r="K184" s="71">
        <v>655.07899999999995</v>
      </c>
      <c r="L184" s="71">
        <v>608.55499999999995</v>
      </c>
      <c r="M184" s="71">
        <v>0</v>
      </c>
      <c r="N184" s="71">
        <v>0</v>
      </c>
      <c r="O184" s="71">
        <v>20.253</v>
      </c>
      <c r="P184" s="71">
        <v>26.270999999999958</v>
      </c>
      <c r="Q184" s="149" t="s">
        <v>547</v>
      </c>
      <c r="R184" t="s">
        <v>113</v>
      </c>
      <c r="S184" s="149">
        <v>0</v>
      </c>
    </row>
    <row r="185" spans="1:19" x14ac:dyDescent="0.25">
      <c r="A185" t="s">
        <v>1269</v>
      </c>
      <c r="B185" s="149">
        <v>332880</v>
      </c>
      <c r="C185" s="149">
        <v>663</v>
      </c>
      <c r="D185" t="s">
        <v>376</v>
      </c>
      <c r="E185" t="s">
        <v>377</v>
      </c>
      <c r="F185" t="s">
        <v>1041</v>
      </c>
      <c r="G185" t="s">
        <v>14</v>
      </c>
      <c r="H185" s="71">
        <v>708.84074074074067</v>
      </c>
      <c r="I185" s="71">
        <v>0</v>
      </c>
      <c r="J185" s="71">
        <v>0</v>
      </c>
      <c r="K185" s="71">
        <v>708.84074074074067</v>
      </c>
      <c r="L185" s="71">
        <v>567.81200000000001</v>
      </c>
      <c r="M185" s="71">
        <v>0</v>
      </c>
      <c r="N185" s="71">
        <v>9.1950000000000003</v>
      </c>
      <c r="O185" s="71">
        <v>22.484000000000002</v>
      </c>
      <c r="P185" s="71">
        <v>109.34974074074057</v>
      </c>
      <c r="Q185" s="149" t="s">
        <v>547</v>
      </c>
      <c r="R185" t="s">
        <v>377</v>
      </c>
      <c r="S185" s="149">
        <v>0</v>
      </c>
    </row>
    <row r="186" spans="1:19" x14ac:dyDescent="0.25">
      <c r="A186" t="s">
        <v>1121</v>
      </c>
      <c r="B186" s="149">
        <v>331380</v>
      </c>
      <c r="C186" s="149">
        <v>169</v>
      </c>
      <c r="D186" t="s">
        <v>101</v>
      </c>
      <c r="E186" t="s">
        <v>117</v>
      </c>
      <c r="F186" t="s">
        <v>716</v>
      </c>
      <c r="G186" t="s">
        <v>14</v>
      </c>
      <c r="H186" s="71">
        <v>710.62699999999995</v>
      </c>
      <c r="I186" s="71">
        <v>0</v>
      </c>
      <c r="J186" s="71">
        <v>0</v>
      </c>
      <c r="K186" s="71">
        <v>710.62699999999995</v>
      </c>
      <c r="L186" s="71">
        <v>664.58199999999999</v>
      </c>
      <c r="M186" s="71">
        <v>0</v>
      </c>
      <c r="N186" s="71">
        <v>0</v>
      </c>
      <c r="O186" s="71">
        <v>22.457000000000001</v>
      </c>
      <c r="P186" s="71">
        <v>23.587999999999965</v>
      </c>
      <c r="Q186" s="149" t="s">
        <v>547</v>
      </c>
      <c r="R186" t="s">
        <v>117</v>
      </c>
      <c r="S186" s="149">
        <v>0</v>
      </c>
    </row>
    <row r="187" spans="1:19" x14ac:dyDescent="0.25">
      <c r="A187" t="s">
        <v>1083</v>
      </c>
      <c r="B187" s="149">
        <v>331110</v>
      </c>
      <c r="C187" s="149">
        <v>2</v>
      </c>
      <c r="D187" t="s">
        <v>78</v>
      </c>
      <c r="E187" t="s">
        <v>632</v>
      </c>
      <c r="F187" t="s">
        <v>631</v>
      </c>
      <c r="G187" t="s">
        <v>14</v>
      </c>
      <c r="H187" s="71">
        <v>843.06299999999999</v>
      </c>
      <c r="I187" s="71">
        <v>0</v>
      </c>
      <c r="J187" s="71">
        <v>0</v>
      </c>
      <c r="K187" s="71">
        <v>843.06299999999999</v>
      </c>
      <c r="L187" s="71">
        <v>696.93100000000004</v>
      </c>
      <c r="M187" s="71">
        <v>0</v>
      </c>
      <c r="N187" s="71">
        <v>0</v>
      </c>
      <c r="O187" s="71">
        <v>18.457999999999998</v>
      </c>
      <c r="P187" s="71">
        <v>127.67399999999998</v>
      </c>
      <c r="Q187" s="149" t="s">
        <v>547</v>
      </c>
      <c r="R187" t="s">
        <v>632</v>
      </c>
      <c r="S187" s="149">
        <v>0</v>
      </c>
    </row>
    <row r="188" spans="1:19" x14ac:dyDescent="0.25">
      <c r="A188" t="s">
        <v>1137</v>
      </c>
      <c r="B188" s="149">
        <v>331520</v>
      </c>
      <c r="C188" s="149">
        <v>169</v>
      </c>
      <c r="D188" t="s">
        <v>101</v>
      </c>
      <c r="E188" t="s">
        <v>131</v>
      </c>
      <c r="F188" t="s">
        <v>722</v>
      </c>
      <c r="G188" t="s">
        <v>14</v>
      </c>
      <c r="H188" s="71">
        <v>975.18299999999999</v>
      </c>
      <c r="I188" s="71">
        <v>0</v>
      </c>
      <c r="J188" s="71">
        <v>0</v>
      </c>
      <c r="K188" s="71">
        <v>975.18299999999999</v>
      </c>
      <c r="L188" s="71">
        <v>856.02</v>
      </c>
      <c r="M188" s="246">
        <v>0</v>
      </c>
      <c r="N188" s="71">
        <v>0</v>
      </c>
      <c r="O188" s="71">
        <v>16.103999999999999</v>
      </c>
      <c r="P188" s="71">
        <v>103.05899999999997</v>
      </c>
      <c r="Q188" s="149" t="s">
        <v>547</v>
      </c>
      <c r="R188" t="s">
        <v>131</v>
      </c>
      <c r="S188" s="149">
        <v>0</v>
      </c>
    </row>
    <row r="189" spans="1:19" x14ac:dyDescent="0.25">
      <c r="A189" t="s">
        <v>1093</v>
      </c>
      <c r="B189" s="149">
        <v>331180</v>
      </c>
      <c r="C189" s="149">
        <v>2</v>
      </c>
      <c r="D189" t="s">
        <v>78</v>
      </c>
      <c r="E189" t="s">
        <v>616</v>
      </c>
      <c r="F189" t="s">
        <v>615</v>
      </c>
      <c r="G189" t="s">
        <v>14</v>
      </c>
      <c r="H189" s="71">
        <v>1116.799</v>
      </c>
      <c r="I189" s="71">
        <v>0</v>
      </c>
      <c r="J189" s="71">
        <v>0</v>
      </c>
      <c r="K189" s="71">
        <v>1116.799</v>
      </c>
      <c r="L189" s="71">
        <v>1012.215</v>
      </c>
      <c r="M189" s="71">
        <v>0</v>
      </c>
      <c r="N189" s="71">
        <v>0</v>
      </c>
      <c r="O189" s="71">
        <v>14.472</v>
      </c>
      <c r="P189" s="71">
        <v>90.111999999999853</v>
      </c>
      <c r="Q189" s="149" t="s">
        <v>547</v>
      </c>
      <c r="R189" t="s">
        <v>616</v>
      </c>
      <c r="S189" s="149">
        <v>0</v>
      </c>
    </row>
    <row r="190" spans="1:19" x14ac:dyDescent="0.25">
      <c r="A190" t="s">
        <v>1119</v>
      </c>
      <c r="B190" s="149">
        <v>331370</v>
      </c>
      <c r="C190" s="149">
        <v>169</v>
      </c>
      <c r="D190" t="s">
        <v>101</v>
      </c>
      <c r="E190" t="s">
        <v>116</v>
      </c>
      <c r="F190" t="s">
        <v>714</v>
      </c>
      <c r="G190" t="s">
        <v>14</v>
      </c>
      <c r="H190" s="71">
        <v>1131.645</v>
      </c>
      <c r="I190" s="71">
        <v>0</v>
      </c>
      <c r="J190" s="71">
        <v>0</v>
      </c>
      <c r="K190" s="71">
        <v>1131.645</v>
      </c>
      <c r="L190" s="71">
        <v>1072.585</v>
      </c>
      <c r="M190" s="71">
        <v>0</v>
      </c>
      <c r="N190" s="71">
        <v>0</v>
      </c>
      <c r="O190" s="71">
        <v>28.393000000000001</v>
      </c>
      <c r="P190" s="71">
        <v>30.666999999999916</v>
      </c>
      <c r="Q190" s="149" t="s">
        <v>547</v>
      </c>
      <c r="R190" t="s">
        <v>116</v>
      </c>
      <c r="S190" s="149">
        <v>0</v>
      </c>
    </row>
    <row r="191" spans="1:19" x14ac:dyDescent="0.25">
      <c r="A191" t="s">
        <v>1256</v>
      </c>
      <c r="B191" s="149">
        <v>332600</v>
      </c>
      <c r="C191" s="149">
        <v>92</v>
      </c>
      <c r="D191" t="s">
        <v>351</v>
      </c>
      <c r="E191" t="s">
        <v>352</v>
      </c>
      <c r="F191" t="s">
        <v>995</v>
      </c>
      <c r="G191" t="s">
        <v>14</v>
      </c>
      <c r="H191" s="71">
        <v>1340.1479999999999</v>
      </c>
      <c r="I191" s="71">
        <v>0</v>
      </c>
      <c r="J191" s="71">
        <v>0</v>
      </c>
      <c r="K191" s="71">
        <v>1340.1479999999999</v>
      </c>
      <c r="L191" s="71">
        <v>1230.5640000000001</v>
      </c>
      <c r="M191" s="71">
        <v>0</v>
      </c>
      <c r="N191" s="71">
        <v>0</v>
      </c>
      <c r="O191" s="71">
        <v>27.782</v>
      </c>
      <c r="P191" s="71">
        <v>81.801999999999907</v>
      </c>
      <c r="Q191" s="149" t="s">
        <v>547</v>
      </c>
      <c r="R191" t="s">
        <v>352</v>
      </c>
      <c r="S191" s="149">
        <v>0</v>
      </c>
    </row>
    <row r="192" spans="1:19" x14ac:dyDescent="0.25">
      <c r="A192" t="s">
        <v>1217</v>
      </c>
      <c r="B192" s="149">
        <v>332220</v>
      </c>
      <c r="C192" s="149">
        <v>44</v>
      </c>
      <c r="D192" t="s">
        <v>272</v>
      </c>
      <c r="E192" t="s">
        <v>273</v>
      </c>
      <c r="F192" t="s">
        <v>908</v>
      </c>
      <c r="G192" t="s">
        <v>14</v>
      </c>
      <c r="H192" s="71">
        <v>2178.654</v>
      </c>
      <c r="I192" s="71">
        <v>0</v>
      </c>
      <c r="J192" s="71">
        <v>0</v>
      </c>
      <c r="K192" s="71">
        <v>2178.654</v>
      </c>
      <c r="L192" s="71">
        <v>1926.9749999999999</v>
      </c>
      <c r="M192" s="71">
        <v>0</v>
      </c>
      <c r="N192" s="71">
        <v>4.7619999999999996</v>
      </c>
      <c r="O192" s="71">
        <v>67.337000000000003</v>
      </c>
      <c r="P192" s="71">
        <v>179.58000000000015</v>
      </c>
      <c r="Q192" s="149" t="s">
        <v>547</v>
      </c>
      <c r="R192" t="s">
        <v>273</v>
      </c>
      <c r="S192" s="149">
        <v>0</v>
      </c>
    </row>
    <row r="193" spans="1:19" x14ac:dyDescent="0.25">
      <c r="A193" t="s">
        <v>1191</v>
      </c>
      <c r="B193" s="149">
        <v>332020</v>
      </c>
      <c r="C193" s="149">
        <v>63</v>
      </c>
      <c r="D193" t="s">
        <v>225</v>
      </c>
      <c r="E193" t="s">
        <v>226</v>
      </c>
      <c r="F193" t="s">
        <v>835</v>
      </c>
      <c r="G193" t="s">
        <v>14</v>
      </c>
      <c r="H193" s="71">
        <v>3106.62</v>
      </c>
      <c r="I193" s="71">
        <v>0</v>
      </c>
      <c r="J193" s="71">
        <v>0</v>
      </c>
      <c r="K193" s="71">
        <v>3106.62</v>
      </c>
      <c r="L193" s="71">
        <v>2419.11</v>
      </c>
      <c r="M193" s="71">
        <v>0</v>
      </c>
      <c r="N193" s="71">
        <v>0</v>
      </c>
      <c r="O193" s="71">
        <v>43.283999999999999</v>
      </c>
      <c r="P193" s="71">
        <v>644.22599999999966</v>
      </c>
      <c r="Q193" s="149" t="s">
        <v>547</v>
      </c>
      <c r="R193" t="s">
        <v>226</v>
      </c>
      <c r="S193" s="149">
        <v>0</v>
      </c>
    </row>
    <row r="194" spans="1:19" x14ac:dyDescent="0.25">
      <c r="A194" t="s">
        <v>1187</v>
      </c>
      <c r="B194" s="149">
        <v>331990</v>
      </c>
      <c r="C194" s="149">
        <v>274</v>
      </c>
      <c r="D194" t="s">
        <v>212</v>
      </c>
      <c r="E194" t="s">
        <v>213</v>
      </c>
      <c r="F194" t="s">
        <v>819</v>
      </c>
      <c r="G194" t="s">
        <v>14</v>
      </c>
      <c r="H194" s="71">
        <v>5821.6880000000001</v>
      </c>
      <c r="I194" s="71">
        <v>0</v>
      </c>
      <c r="J194" s="71">
        <v>0</v>
      </c>
      <c r="K194" s="71">
        <v>5821.6880000000001</v>
      </c>
      <c r="L194" s="71">
        <v>5044.7949090909087</v>
      </c>
      <c r="M194" s="71">
        <v>0</v>
      </c>
      <c r="N194" s="71">
        <v>0</v>
      </c>
      <c r="O194" s="71">
        <v>136.17500000000001</v>
      </c>
      <c r="P194" s="71">
        <v>640.71809090909119</v>
      </c>
      <c r="Q194" s="149" t="s">
        <v>547</v>
      </c>
      <c r="R194" t="s">
        <v>213</v>
      </c>
      <c r="S194" s="149">
        <v>0</v>
      </c>
    </row>
    <row r="195" spans="1:19" x14ac:dyDescent="0.25">
      <c r="A195" t="s">
        <v>1099</v>
      </c>
      <c r="B195" s="149">
        <v>331220</v>
      </c>
      <c r="C195" s="149">
        <v>2</v>
      </c>
      <c r="D195" t="s">
        <v>78</v>
      </c>
      <c r="E195" t="s">
        <v>1100</v>
      </c>
      <c r="F195" t="s">
        <v>622</v>
      </c>
      <c r="G195" t="s">
        <v>14</v>
      </c>
      <c r="H195" s="71">
        <v>9383.0409999999993</v>
      </c>
      <c r="I195" s="71">
        <v>0</v>
      </c>
      <c r="J195" s="71">
        <v>0</v>
      </c>
      <c r="K195" s="71">
        <v>9383.0409999999993</v>
      </c>
      <c r="L195" s="71">
        <v>7630.2070000000003</v>
      </c>
      <c r="M195" s="71">
        <v>0</v>
      </c>
      <c r="N195" s="71">
        <v>0</v>
      </c>
      <c r="O195" s="71">
        <v>197.44</v>
      </c>
      <c r="P195" s="71">
        <v>1555.3939999999993</v>
      </c>
      <c r="Q195" s="149" t="s">
        <v>547</v>
      </c>
      <c r="R195" t="s">
        <v>1100</v>
      </c>
      <c r="S195" s="149">
        <v>0</v>
      </c>
    </row>
    <row r="196" spans="1:19" x14ac:dyDescent="0.25">
      <c r="M196" s="71"/>
    </row>
    <row r="197" spans="1:19" x14ac:dyDescent="0.25">
      <c r="M197" s="71"/>
    </row>
  </sheetData>
  <autoFilter ref="A2:T194" xr:uid="{00000000-0001-0000-0D00-000000000000}">
    <sortState xmlns:xlrd2="http://schemas.microsoft.com/office/spreadsheetml/2017/richdata2" ref="A3:T195">
      <sortCondition ref="G2:G194"/>
    </sortState>
  </autoFilter>
  <sortState xmlns:xlrd2="http://schemas.microsoft.com/office/spreadsheetml/2017/richdata2" ref="A3:T194">
    <sortCondition ref="G3:G194"/>
    <sortCondition ref="F3:F194"/>
    <sortCondition ref="D3:D194"/>
    <sortCondition ref="A3:A194"/>
  </sortState>
  <conditionalFormatting sqref="A1:A1048576">
    <cfRule type="duplicateValues" dxfId="76" priority="2"/>
  </conditionalFormatting>
  <conditionalFormatting sqref="E1:E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51"/>
  <sheetViews>
    <sheetView workbookViewId="0">
      <pane xSplit="3" ySplit="3" topLeftCell="D4" activePane="bottomRight" state="frozen"/>
      <selection activeCell="H4" sqref="H4"/>
      <selection pane="topRight" activeCell="H4" sqref="H4"/>
      <selection pane="bottomLeft" activeCell="H4" sqref="H4"/>
      <selection pane="bottomRight" activeCell="A13" sqref="A13:XFD16"/>
    </sheetView>
  </sheetViews>
  <sheetFormatPr defaultRowHeight="15" x14ac:dyDescent="0.25"/>
  <cols>
    <col min="1" max="1" width="14.7109375" customWidth="1"/>
    <col min="2" max="2" width="8.85546875" style="149" customWidth="1"/>
    <col min="3" max="3" width="34" customWidth="1"/>
    <col min="4" max="4" width="21.28515625" customWidth="1"/>
    <col min="5" max="5" width="32.28515625" bestFit="1" customWidth="1"/>
    <col min="6" max="6" width="12.85546875" bestFit="1" customWidth="1"/>
    <col min="7" max="7" width="13.28515625" style="71" bestFit="1" customWidth="1"/>
    <col min="8" max="8" width="15.5703125" style="71" customWidth="1"/>
    <col min="9" max="9" width="15.28515625" style="71" bestFit="1" customWidth="1"/>
    <col min="10" max="10" width="10.7109375" style="71" bestFit="1" customWidth="1"/>
    <col min="11" max="11" width="15.7109375" style="71" bestFit="1" customWidth="1"/>
    <col min="12" max="12" width="9.5703125" style="71" customWidth="1"/>
    <col min="13" max="13" width="9.28515625" style="246" bestFit="1" customWidth="1"/>
    <col min="14" max="14" width="13.28515625" style="71" bestFit="1" customWidth="1"/>
    <col min="16" max="16" width="10.42578125" customWidth="1"/>
    <col min="17" max="17" width="12.5703125" customWidth="1"/>
    <col min="18" max="18" width="9.140625" style="149"/>
  </cols>
  <sheetData>
    <row r="1" spans="1:18" x14ac:dyDescent="0.25">
      <c r="A1" s="3" t="s">
        <v>2215</v>
      </c>
      <c r="D1" s="71"/>
      <c r="E1" s="71"/>
      <c r="F1" s="71"/>
    </row>
    <row r="2" spans="1:18" x14ac:dyDescent="0.25">
      <c r="A2" s="3"/>
      <c r="D2" s="71"/>
      <c r="E2" s="71"/>
      <c r="F2" s="71"/>
    </row>
    <row r="3" spans="1:18" ht="60" x14ac:dyDescent="0.25">
      <c r="A3" s="146" t="s">
        <v>1391</v>
      </c>
      <c r="B3" s="238" t="s">
        <v>1386</v>
      </c>
      <c r="C3" s="146" t="s">
        <v>2157</v>
      </c>
      <c r="D3" s="146" t="s">
        <v>54</v>
      </c>
      <c r="E3" s="146" t="s">
        <v>565</v>
      </c>
      <c r="F3" s="146" t="s">
        <v>566</v>
      </c>
      <c r="G3" s="340" t="s">
        <v>32</v>
      </c>
      <c r="H3" s="340" t="s">
        <v>410</v>
      </c>
      <c r="I3" s="340" t="s">
        <v>34</v>
      </c>
      <c r="J3" s="340" t="s">
        <v>567</v>
      </c>
      <c r="K3" s="340" t="s">
        <v>56</v>
      </c>
      <c r="L3" s="340" t="s">
        <v>568</v>
      </c>
      <c r="M3" s="340" t="s">
        <v>569</v>
      </c>
      <c r="N3" s="331" t="s">
        <v>2160</v>
      </c>
      <c r="O3" s="145" t="s">
        <v>570</v>
      </c>
      <c r="P3" s="145" t="s">
        <v>571</v>
      </c>
      <c r="Q3" s="145" t="s">
        <v>572</v>
      </c>
      <c r="R3" s="147" t="s">
        <v>58</v>
      </c>
    </row>
    <row r="4" spans="1:18" x14ac:dyDescent="0.25">
      <c r="A4" t="s">
        <v>1031</v>
      </c>
      <c r="B4" s="149">
        <v>106</v>
      </c>
      <c r="C4" t="s">
        <v>373</v>
      </c>
      <c r="D4" t="s">
        <v>375</v>
      </c>
      <c r="E4" t="s">
        <v>1030</v>
      </c>
      <c r="F4" t="s">
        <v>4</v>
      </c>
      <c r="G4" s="71">
        <v>0</v>
      </c>
      <c r="H4" s="71">
        <v>200.99999999999997</v>
      </c>
      <c r="I4" s="71">
        <v>0</v>
      </c>
      <c r="J4" s="71">
        <v>0</v>
      </c>
      <c r="K4" s="71">
        <v>0</v>
      </c>
      <c r="L4" s="71">
        <v>0</v>
      </c>
      <c r="M4" s="71">
        <v>0</v>
      </c>
      <c r="N4" s="71">
        <v>200.99999999999997</v>
      </c>
      <c r="O4" t="s">
        <v>584</v>
      </c>
      <c r="P4">
        <v>12</v>
      </c>
      <c r="Q4" t="s">
        <v>407</v>
      </c>
    </row>
    <row r="5" spans="1:18" x14ac:dyDescent="0.25">
      <c r="A5" t="s">
        <v>1025</v>
      </c>
      <c r="B5" s="149">
        <v>242</v>
      </c>
      <c r="C5" t="s">
        <v>369</v>
      </c>
      <c r="D5" t="s">
        <v>370</v>
      </c>
      <c r="E5" t="s">
        <v>1026</v>
      </c>
      <c r="F5" t="s">
        <v>4</v>
      </c>
      <c r="G5" s="71">
        <v>0</v>
      </c>
      <c r="H5" s="71">
        <v>215.92</v>
      </c>
      <c r="I5" s="71">
        <v>0</v>
      </c>
      <c r="J5" s="71">
        <v>0</v>
      </c>
      <c r="K5" s="71">
        <v>0</v>
      </c>
      <c r="L5" s="71">
        <v>0</v>
      </c>
      <c r="M5" s="246">
        <v>0</v>
      </c>
      <c r="N5" s="71">
        <v>215.92</v>
      </c>
      <c r="O5" t="s">
        <v>547</v>
      </c>
      <c r="P5">
        <v>12</v>
      </c>
      <c r="Q5" t="s">
        <v>370</v>
      </c>
    </row>
    <row r="6" spans="1:18" x14ac:dyDescent="0.25">
      <c r="A6" t="s">
        <v>930</v>
      </c>
      <c r="B6" s="149">
        <v>340</v>
      </c>
      <c r="C6" t="s">
        <v>293</v>
      </c>
      <c r="D6" t="s">
        <v>294</v>
      </c>
      <c r="E6" t="s">
        <v>931</v>
      </c>
      <c r="F6" t="s">
        <v>4</v>
      </c>
      <c r="G6" s="71">
        <v>0</v>
      </c>
      <c r="H6" s="71">
        <v>320.11399999999998</v>
      </c>
      <c r="I6" s="71">
        <v>0</v>
      </c>
      <c r="J6" s="71">
        <v>0</v>
      </c>
      <c r="K6" s="71">
        <v>0</v>
      </c>
      <c r="L6" s="71">
        <v>0</v>
      </c>
      <c r="M6" s="71">
        <v>0</v>
      </c>
      <c r="N6" s="71">
        <v>320.11399999999998</v>
      </c>
      <c r="O6" t="s">
        <v>547</v>
      </c>
      <c r="P6">
        <v>12</v>
      </c>
      <c r="Q6" t="s">
        <v>294</v>
      </c>
    </row>
    <row r="7" spans="1:18" x14ac:dyDescent="0.25">
      <c r="A7" t="s">
        <v>811</v>
      </c>
      <c r="B7" s="149">
        <v>442</v>
      </c>
      <c r="C7" t="s">
        <v>209</v>
      </c>
      <c r="D7" t="s">
        <v>210</v>
      </c>
      <c r="E7" t="s">
        <v>812</v>
      </c>
      <c r="F7" t="s">
        <v>4</v>
      </c>
      <c r="G7" s="71">
        <v>0</v>
      </c>
      <c r="H7" s="71">
        <v>337.09000000000003</v>
      </c>
      <c r="I7" s="71">
        <v>0</v>
      </c>
      <c r="J7" s="71">
        <v>0</v>
      </c>
      <c r="K7" s="71">
        <v>0</v>
      </c>
      <c r="L7" s="71">
        <v>0</v>
      </c>
      <c r="M7" s="71">
        <v>0</v>
      </c>
      <c r="N7" s="71">
        <v>337.09000000000003</v>
      </c>
      <c r="O7" t="s">
        <v>547</v>
      </c>
      <c r="P7">
        <v>6</v>
      </c>
      <c r="Q7" t="s">
        <v>210</v>
      </c>
    </row>
    <row r="8" spans="1:18" x14ac:dyDescent="0.25">
      <c r="A8" t="s">
        <v>978</v>
      </c>
      <c r="B8" s="149">
        <v>339</v>
      </c>
      <c r="C8" t="s">
        <v>336</v>
      </c>
      <c r="D8" t="s">
        <v>337</v>
      </c>
      <c r="E8" t="s">
        <v>979</v>
      </c>
      <c r="F8" t="s">
        <v>4</v>
      </c>
      <c r="G8" s="71">
        <v>0</v>
      </c>
      <c r="H8" s="71">
        <v>0</v>
      </c>
      <c r="I8" s="71">
        <v>0</v>
      </c>
      <c r="J8" s="71">
        <v>0</v>
      </c>
      <c r="K8" s="71">
        <v>358.26100000000002</v>
      </c>
      <c r="L8" s="71">
        <v>0</v>
      </c>
      <c r="M8" s="71">
        <v>0</v>
      </c>
      <c r="N8" s="71">
        <v>358.26100000000002</v>
      </c>
      <c r="O8" t="s">
        <v>547</v>
      </c>
      <c r="P8">
        <v>12</v>
      </c>
      <c r="Q8" t="s">
        <v>337</v>
      </c>
    </row>
    <row r="9" spans="1:18" x14ac:dyDescent="0.25">
      <c r="A9" t="s">
        <v>745</v>
      </c>
      <c r="B9" s="149">
        <v>291</v>
      </c>
      <c r="C9" t="s">
        <v>161</v>
      </c>
      <c r="D9" t="s">
        <v>162</v>
      </c>
      <c r="E9" t="s">
        <v>746</v>
      </c>
      <c r="F9" t="s">
        <v>4</v>
      </c>
      <c r="G9" s="71">
        <v>0</v>
      </c>
      <c r="H9" s="71">
        <v>56.281000000000006</v>
      </c>
      <c r="I9" s="71">
        <v>361.06199999999995</v>
      </c>
      <c r="J9" s="71">
        <v>0</v>
      </c>
      <c r="K9" s="71">
        <v>0</v>
      </c>
      <c r="L9" s="71">
        <v>0</v>
      </c>
      <c r="M9" s="71">
        <v>0</v>
      </c>
      <c r="N9" s="71">
        <v>417.34300000000002</v>
      </c>
      <c r="O9" t="s">
        <v>547</v>
      </c>
      <c r="P9">
        <v>23</v>
      </c>
      <c r="Q9" t="s">
        <v>162</v>
      </c>
    </row>
    <row r="10" spans="1:18" x14ac:dyDescent="0.25">
      <c r="A10" t="s">
        <v>976</v>
      </c>
      <c r="B10" s="149">
        <v>410</v>
      </c>
      <c r="C10" t="s">
        <v>334</v>
      </c>
      <c r="D10" t="s">
        <v>335</v>
      </c>
      <c r="E10" t="s">
        <v>977</v>
      </c>
      <c r="F10" t="s">
        <v>4</v>
      </c>
      <c r="G10" s="71">
        <v>0</v>
      </c>
      <c r="H10" s="71">
        <v>598.65300000000002</v>
      </c>
      <c r="I10" s="71">
        <v>0</v>
      </c>
      <c r="J10" s="71">
        <v>0</v>
      </c>
      <c r="K10" s="71">
        <v>0</v>
      </c>
      <c r="L10" s="71">
        <v>0</v>
      </c>
      <c r="M10" s="71">
        <v>0</v>
      </c>
      <c r="N10" s="71">
        <v>598.65300000000002</v>
      </c>
      <c r="O10" t="s">
        <v>547</v>
      </c>
      <c r="P10">
        <v>12</v>
      </c>
      <c r="Q10" t="s">
        <v>335</v>
      </c>
    </row>
    <row r="11" spans="1:18" x14ac:dyDescent="0.25">
      <c r="A11" t="s">
        <v>579</v>
      </c>
      <c r="B11" s="149">
        <v>293</v>
      </c>
      <c r="C11" t="s">
        <v>65</v>
      </c>
      <c r="D11" t="s">
        <v>66</v>
      </c>
      <c r="E11" t="s">
        <v>580</v>
      </c>
      <c r="F11" t="s">
        <v>4</v>
      </c>
      <c r="G11" s="71">
        <v>0</v>
      </c>
      <c r="H11" s="71">
        <v>538.79600000000005</v>
      </c>
      <c r="I11" s="71">
        <v>102.20099999999999</v>
      </c>
      <c r="J11" s="71">
        <v>0</v>
      </c>
      <c r="K11" s="71">
        <v>0</v>
      </c>
      <c r="L11" s="71">
        <v>0</v>
      </c>
      <c r="M11" s="71">
        <v>0</v>
      </c>
      <c r="N11" s="71">
        <v>640.99700000000007</v>
      </c>
      <c r="O11" t="s">
        <v>547</v>
      </c>
      <c r="P11">
        <v>20</v>
      </c>
      <c r="Q11" t="s">
        <v>66</v>
      </c>
    </row>
    <row r="12" spans="1:18" x14ac:dyDescent="0.25">
      <c r="A12" t="s">
        <v>1000</v>
      </c>
      <c r="B12" s="149">
        <v>230</v>
      </c>
      <c r="C12" t="s">
        <v>2159</v>
      </c>
      <c r="D12" t="s">
        <v>358</v>
      </c>
      <c r="E12" t="s">
        <v>1001</v>
      </c>
      <c r="F12" t="s">
        <v>4</v>
      </c>
      <c r="G12" s="71">
        <v>0</v>
      </c>
      <c r="H12" s="71">
        <v>0</v>
      </c>
      <c r="I12" s="71">
        <v>0</v>
      </c>
      <c r="J12" s="71">
        <v>0</v>
      </c>
      <c r="K12" s="71">
        <v>1202.683</v>
      </c>
      <c r="L12" s="71">
        <v>0</v>
      </c>
      <c r="M12" s="246">
        <v>0</v>
      </c>
      <c r="N12" s="71">
        <v>1202.683</v>
      </c>
      <c r="O12" t="s">
        <v>547</v>
      </c>
      <c r="P12">
        <v>12</v>
      </c>
      <c r="Q12" t="s">
        <v>358</v>
      </c>
    </row>
    <row r="13" spans="1:18" x14ac:dyDescent="0.25">
      <c r="A13" t="s">
        <v>998</v>
      </c>
      <c r="B13" s="149">
        <v>684</v>
      </c>
      <c r="C13" t="s">
        <v>355</v>
      </c>
      <c r="D13" t="s">
        <v>356</v>
      </c>
      <c r="E13" t="s">
        <v>999</v>
      </c>
      <c r="F13" t="s">
        <v>4</v>
      </c>
      <c r="G13" s="71">
        <v>0</v>
      </c>
      <c r="H13" s="71">
        <v>2071.4260000000004</v>
      </c>
      <c r="I13" s="71">
        <v>0</v>
      </c>
      <c r="J13" s="71">
        <v>0</v>
      </c>
      <c r="K13" s="71">
        <v>0</v>
      </c>
      <c r="L13" s="71">
        <v>0</v>
      </c>
      <c r="M13" s="71">
        <v>0</v>
      </c>
      <c r="N13" s="71">
        <v>2071.4260000000004</v>
      </c>
      <c r="O13" t="s">
        <v>547</v>
      </c>
      <c r="P13">
        <v>12</v>
      </c>
      <c r="Q13" t="s">
        <v>356</v>
      </c>
    </row>
    <row r="14" spans="1:18" x14ac:dyDescent="0.25">
      <c r="A14" t="s">
        <v>815</v>
      </c>
      <c r="B14" s="149">
        <v>88</v>
      </c>
      <c r="C14" t="s">
        <v>214</v>
      </c>
      <c r="D14" t="s">
        <v>215</v>
      </c>
      <c r="E14" t="s">
        <v>816</v>
      </c>
      <c r="F14" t="s">
        <v>4</v>
      </c>
      <c r="G14" s="71">
        <v>0</v>
      </c>
      <c r="H14" s="71">
        <v>2412.4929999999995</v>
      </c>
      <c r="I14" s="71">
        <v>0</v>
      </c>
      <c r="J14" s="71">
        <v>0</v>
      </c>
      <c r="K14" s="71">
        <v>0</v>
      </c>
      <c r="L14" s="71">
        <v>0</v>
      </c>
      <c r="M14" s="71">
        <v>0</v>
      </c>
      <c r="N14" s="71">
        <v>2412.4929999999995</v>
      </c>
      <c r="O14" t="s">
        <v>547</v>
      </c>
      <c r="P14">
        <v>12</v>
      </c>
      <c r="Q14" t="s">
        <v>215</v>
      </c>
    </row>
    <row r="15" spans="1:18" x14ac:dyDescent="0.25">
      <c r="A15" t="s">
        <v>866</v>
      </c>
      <c r="B15" s="149">
        <v>289</v>
      </c>
      <c r="C15" t="s">
        <v>251</v>
      </c>
      <c r="D15" t="s">
        <v>252</v>
      </c>
      <c r="E15" t="s">
        <v>867</v>
      </c>
      <c r="F15" t="s">
        <v>4</v>
      </c>
      <c r="G15" s="71">
        <v>0</v>
      </c>
      <c r="H15" s="71">
        <v>809.00000000000011</v>
      </c>
      <c r="I15" s="71">
        <v>3728</v>
      </c>
      <c r="J15" s="71">
        <v>0</v>
      </c>
      <c r="K15" s="71">
        <v>0</v>
      </c>
      <c r="L15" s="71">
        <v>0</v>
      </c>
      <c r="M15" s="71">
        <v>0</v>
      </c>
      <c r="N15" s="71">
        <v>4537</v>
      </c>
      <c r="O15" t="s">
        <v>584</v>
      </c>
      <c r="P15">
        <v>24</v>
      </c>
      <c r="Q15" t="s">
        <v>252</v>
      </c>
    </row>
    <row r="16" spans="1:18" x14ac:dyDescent="0.25">
      <c r="A16" t="s">
        <v>1042</v>
      </c>
      <c r="B16" s="149">
        <v>0</v>
      </c>
      <c r="C16" t="s">
        <v>1043</v>
      </c>
      <c r="D16" t="s">
        <v>1044</v>
      </c>
      <c r="E16" t="s">
        <v>1030</v>
      </c>
      <c r="F16" t="s">
        <v>4</v>
      </c>
      <c r="G16" s="71">
        <v>0</v>
      </c>
      <c r="H16" s="71">
        <v>11797</v>
      </c>
      <c r="I16" s="71">
        <v>0</v>
      </c>
      <c r="J16" s="71">
        <v>0</v>
      </c>
      <c r="K16" s="71">
        <v>0</v>
      </c>
      <c r="L16" s="71">
        <v>0</v>
      </c>
      <c r="M16" s="71">
        <v>0</v>
      </c>
      <c r="N16" s="71">
        <v>11797</v>
      </c>
      <c r="O16" t="s">
        <v>584</v>
      </c>
      <c r="P16">
        <v>12</v>
      </c>
      <c r="Q16" t="s">
        <v>407</v>
      </c>
    </row>
    <row r="17" spans="1:17" x14ac:dyDescent="0.25">
      <c r="A17" t="s">
        <v>1034</v>
      </c>
      <c r="B17" s="149">
        <v>0</v>
      </c>
      <c r="C17" t="s">
        <v>1035</v>
      </c>
      <c r="D17" t="s">
        <v>1036</v>
      </c>
      <c r="E17" t="s">
        <v>1030</v>
      </c>
      <c r="F17" t="s">
        <v>4</v>
      </c>
      <c r="G17" s="71">
        <v>0</v>
      </c>
      <c r="H17" s="71">
        <v>30516.000000000007</v>
      </c>
      <c r="I17" s="71">
        <v>0</v>
      </c>
      <c r="J17" s="71">
        <v>0</v>
      </c>
      <c r="K17" s="71">
        <v>0</v>
      </c>
      <c r="L17" s="71">
        <v>0</v>
      </c>
      <c r="M17" s="71">
        <v>0</v>
      </c>
      <c r="N17" s="71">
        <v>30516.000000000007</v>
      </c>
      <c r="O17" t="s">
        <v>584</v>
      </c>
      <c r="P17">
        <v>24</v>
      </c>
      <c r="Q17" t="s">
        <v>407</v>
      </c>
    </row>
    <row r="18" spans="1:17" x14ac:dyDescent="0.25">
      <c r="A18" t="s">
        <v>1029</v>
      </c>
      <c r="B18" s="149">
        <v>106</v>
      </c>
      <c r="C18" t="s">
        <v>373</v>
      </c>
      <c r="D18" t="s">
        <v>374</v>
      </c>
      <c r="E18" t="s">
        <v>1030</v>
      </c>
      <c r="F18" t="s">
        <v>4</v>
      </c>
      <c r="G18" s="71">
        <v>0</v>
      </c>
      <c r="H18" s="71">
        <v>54364</v>
      </c>
      <c r="I18" s="71">
        <v>0</v>
      </c>
      <c r="J18" s="71">
        <v>0</v>
      </c>
      <c r="K18" s="71">
        <v>0</v>
      </c>
      <c r="L18" s="71">
        <v>0</v>
      </c>
      <c r="M18" s="246">
        <v>0</v>
      </c>
      <c r="N18" s="71">
        <v>54364</v>
      </c>
      <c r="O18" t="s">
        <v>584</v>
      </c>
      <c r="P18">
        <v>12</v>
      </c>
      <c r="Q18" t="s">
        <v>407</v>
      </c>
    </row>
    <row r="19" spans="1:17" x14ac:dyDescent="0.25">
      <c r="A19" t="s">
        <v>796</v>
      </c>
      <c r="B19" s="149">
        <v>383</v>
      </c>
      <c r="C19" t="s">
        <v>397</v>
      </c>
      <c r="D19" t="s">
        <v>398</v>
      </c>
      <c r="E19" t="s">
        <v>797</v>
      </c>
      <c r="F19" t="s">
        <v>5</v>
      </c>
      <c r="G19" s="71">
        <v>0</v>
      </c>
      <c r="H19" s="71">
        <v>224.6354658211024</v>
      </c>
      <c r="I19" s="71">
        <v>0</v>
      </c>
      <c r="J19" s="71">
        <v>0</v>
      </c>
      <c r="K19" s="71">
        <v>0</v>
      </c>
      <c r="L19" s="71">
        <v>0</v>
      </c>
      <c r="M19" s="71">
        <v>0</v>
      </c>
      <c r="N19" s="71">
        <v>224.6354658211024</v>
      </c>
      <c r="O19" t="s">
        <v>547</v>
      </c>
      <c r="P19">
        <v>6</v>
      </c>
      <c r="Q19" t="s">
        <v>398</v>
      </c>
    </row>
    <row r="20" spans="1:17" x14ac:dyDescent="0.25">
      <c r="A20" t="s">
        <v>733</v>
      </c>
      <c r="B20" s="149">
        <v>169</v>
      </c>
      <c r="C20" t="s">
        <v>101</v>
      </c>
      <c r="D20" t="s">
        <v>151</v>
      </c>
      <c r="E20" t="s">
        <v>734</v>
      </c>
      <c r="F20" t="s">
        <v>5</v>
      </c>
      <c r="G20" s="71">
        <v>0</v>
      </c>
      <c r="H20" s="71">
        <v>656.88</v>
      </c>
      <c r="I20" s="71">
        <v>0</v>
      </c>
      <c r="J20" s="71">
        <v>0</v>
      </c>
      <c r="K20" s="71">
        <v>0</v>
      </c>
      <c r="L20" s="71">
        <v>0</v>
      </c>
      <c r="M20" s="71">
        <v>0</v>
      </c>
      <c r="N20" s="71">
        <v>656.88</v>
      </c>
      <c r="O20" t="s">
        <v>547</v>
      </c>
      <c r="P20">
        <v>12</v>
      </c>
      <c r="Q20" t="s">
        <v>151</v>
      </c>
    </row>
    <row r="21" spans="1:17" x14ac:dyDescent="0.25">
      <c r="A21" t="s">
        <v>1045</v>
      </c>
      <c r="B21" s="149">
        <v>409</v>
      </c>
      <c r="C21" t="s">
        <v>378</v>
      </c>
      <c r="D21" t="s">
        <v>379</v>
      </c>
      <c r="E21" t="s">
        <v>1279</v>
      </c>
      <c r="F21" t="s">
        <v>5</v>
      </c>
      <c r="G21" s="71">
        <v>0</v>
      </c>
      <c r="H21" s="71">
        <v>858.15499999999986</v>
      </c>
      <c r="I21" s="71">
        <v>0</v>
      </c>
      <c r="J21" s="71">
        <v>0</v>
      </c>
      <c r="K21" s="71">
        <v>0</v>
      </c>
      <c r="L21" s="71">
        <v>0</v>
      </c>
      <c r="M21" s="71">
        <v>0</v>
      </c>
      <c r="N21" s="71">
        <v>858.15499999999986</v>
      </c>
      <c r="O21" t="s">
        <v>547</v>
      </c>
      <c r="P21">
        <v>12</v>
      </c>
      <c r="Q21" t="e">
        <v>#N/A</v>
      </c>
    </row>
    <row r="22" spans="1:17" x14ac:dyDescent="0.25">
      <c r="A22" t="s">
        <v>731</v>
      </c>
      <c r="B22" s="149">
        <v>169</v>
      </c>
      <c r="C22" t="s">
        <v>101</v>
      </c>
      <c r="D22" t="s">
        <v>147</v>
      </c>
      <c r="E22" t="s">
        <v>732</v>
      </c>
      <c r="F22" t="s">
        <v>5</v>
      </c>
      <c r="G22" s="71">
        <v>0</v>
      </c>
      <c r="H22" s="71">
        <v>885.52099999999996</v>
      </c>
      <c r="I22" s="71">
        <v>0</v>
      </c>
      <c r="J22" s="71">
        <v>0</v>
      </c>
      <c r="K22" s="71">
        <v>0</v>
      </c>
      <c r="L22" s="71">
        <v>0</v>
      </c>
      <c r="M22" s="71">
        <v>0</v>
      </c>
      <c r="N22" s="71">
        <v>885.52099999999996</v>
      </c>
      <c r="O22" t="s">
        <v>547</v>
      </c>
      <c r="P22">
        <v>12</v>
      </c>
      <c r="Q22" t="s">
        <v>147</v>
      </c>
    </row>
    <row r="23" spans="1:17" x14ac:dyDescent="0.25">
      <c r="A23" t="s">
        <v>829</v>
      </c>
      <c r="B23" s="149">
        <v>373</v>
      </c>
      <c r="C23" t="s">
        <v>222</v>
      </c>
      <c r="D23" t="s">
        <v>223</v>
      </c>
      <c r="E23" t="s">
        <v>830</v>
      </c>
      <c r="F23" t="s">
        <v>5</v>
      </c>
      <c r="G23" s="71">
        <v>0</v>
      </c>
      <c r="H23" s="71">
        <v>935.3436076877357</v>
      </c>
      <c r="I23" s="71">
        <v>0</v>
      </c>
      <c r="J23" s="71">
        <v>0</v>
      </c>
      <c r="K23" s="71">
        <v>0</v>
      </c>
      <c r="L23" s="71">
        <v>0</v>
      </c>
      <c r="M23" s="71">
        <v>0</v>
      </c>
      <c r="N23" s="71">
        <v>935.3436076877357</v>
      </c>
      <c r="O23" t="s">
        <v>547</v>
      </c>
      <c r="P23">
        <v>11</v>
      </c>
      <c r="Q23" t="s">
        <v>223</v>
      </c>
    </row>
    <row r="24" spans="1:17" x14ac:dyDescent="0.25">
      <c r="A24" t="s">
        <v>729</v>
      </c>
      <c r="B24" s="149">
        <v>169</v>
      </c>
      <c r="C24" t="s">
        <v>101</v>
      </c>
      <c r="D24" t="s">
        <v>143</v>
      </c>
      <c r="E24" t="s">
        <v>730</v>
      </c>
      <c r="F24" t="s">
        <v>5</v>
      </c>
      <c r="G24" s="71">
        <v>0</v>
      </c>
      <c r="H24" s="71">
        <v>779.26599999999996</v>
      </c>
      <c r="I24" s="71">
        <v>0</v>
      </c>
      <c r="J24" s="71">
        <v>0</v>
      </c>
      <c r="K24" s="71">
        <v>331.21400000000006</v>
      </c>
      <c r="L24" s="71">
        <v>0</v>
      </c>
      <c r="M24" s="246">
        <v>0</v>
      </c>
      <c r="N24" s="71">
        <v>1110.4799999999998</v>
      </c>
      <c r="O24" t="s">
        <v>547</v>
      </c>
      <c r="P24">
        <v>24</v>
      </c>
      <c r="Q24" t="s">
        <v>143</v>
      </c>
    </row>
    <row r="25" spans="1:17" x14ac:dyDescent="0.25">
      <c r="A25" t="s">
        <v>644</v>
      </c>
      <c r="B25" s="149">
        <v>169</v>
      </c>
      <c r="C25" t="s">
        <v>101</v>
      </c>
      <c r="D25" t="s">
        <v>105</v>
      </c>
      <c r="E25" t="s">
        <v>645</v>
      </c>
      <c r="F25" t="s">
        <v>5</v>
      </c>
      <c r="G25" s="71">
        <v>0</v>
      </c>
      <c r="H25" s="71">
        <v>1199.979</v>
      </c>
      <c r="I25" s="71">
        <v>0</v>
      </c>
      <c r="J25" s="71">
        <v>0</v>
      </c>
      <c r="K25" s="71">
        <v>0</v>
      </c>
      <c r="L25" s="71">
        <v>0</v>
      </c>
      <c r="M25" s="71">
        <v>0</v>
      </c>
      <c r="N25" s="71">
        <v>1199.979</v>
      </c>
      <c r="O25" t="s">
        <v>547</v>
      </c>
      <c r="P25">
        <v>12</v>
      </c>
      <c r="Q25" t="s">
        <v>105</v>
      </c>
    </row>
    <row r="26" spans="1:17" x14ac:dyDescent="0.25">
      <c r="A26" t="s">
        <v>663</v>
      </c>
      <c r="B26" s="149">
        <v>169</v>
      </c>
      <c r="C26" t="s">
        <v>101</v>
      </c>
      <c r="D26" t="s">
        <v>122</v>
      </c>
      <c r="E26" t="s">
        <v>664</v>
      </c>
      <c r="F26" t="s">
        <v>5</v>
      </c>
      <c r="G26" s="71">
        <v>0</v>
      </c>
      <c r="H26" s="71">
        <v>1307.0090000000002</v>
      </c>
      <c r="I26" s="71">
        <v>0</v>
      </c>
      <c r="J26" s="71">
        <v>0</v>
      </c>
      <c r="K26" s="71">
        <v>0</v>
      </c>
      <c r="L26" s="71">
        <v>0</v>
      </c>
      <c r="M26" s="71">
        <v>0</v>
      </c>
      <c r="N26" s="71">
        <v>1307.0090000000002</v>
      </c>
      <c r="O26" t="s">
        <v>547</v>
      </c>
      <c r="P26">
        <v>12</v>
      </c>
      <c r="Q26" t="s">
        <v>122</v>
      </c>
    </row>
    <row r="27" spans="1:17" x14ac:dyDescent="0.25">
      <c r="A27" t="s">
        <v>648</v>
      </c>
      <c r="B27" s="149">
        <v>169</v>
      </c>
      <c r="C27" t="s">
        <v>101</v>
      </c>
      <c r="D27" t="s">
        <v>109</v>
      </c>
      <c r="E27" t="s">
        <v>649</v>
      </c>
      <c r="F27" t="s">
        <v>5</v>
      </c>
      <c r="G27" s="71">
        <v>0</v>
      </c>
      <c r="H27" s="71">
        <v>1333.8040000000001</v>
      </c>
      <c r="I27" s="71">
        <v>0</v>
      </c>
      <c r="J27" s="71">
        <v>0</v>
      </c>
      <c r="K27" s="71">
        <v>0</v>
      </c>
      <c r="L27" s="71">
        <v>0</v>
      </c>
      <c r="M27" s="246">
        <v>0</v>
      </c>
      <c r="N27" s="71">
        <v>1333.8040000000001</v>
      </c>
      <c r="O27" t="s">
        <v>547</v>
      </c>
      <c r="P27">
        <v>12</v>
      </c>
      <c r="Q27" t="s">
        <v>109</v>
      </c>
    </row>
    <row r="28" spans="1:17" x14ac:dyDescent="0.25">
      <c r="A28" t="s">
        <v>688</v>
      </c>
      <c r="B28" s="149">
        <v>169</v>
      </c>
      <c r="C28" t="s">
        <v>101</v>
      </c>
      <c r="D28" t="s">
        <v>144</v>
      </c>
      <c r="E28" t="s">
        <v>689</v>
      </c>
      <c r="F28" t="s">
        <v>5</v>
      </c>
      <c r="G28" s="71">
        <v>0</v>
      </c>
      <c r="H28" s="71">
        <v>1642.816</v>
      </c>
      <c r="I28" s="71">
        <v>0</v>
      </c>
      <c r="J28" s="71">
        <v>0</v>
      </c>
      <c r="K28" s="71">
        <v>0</v>
      </c>
      <c r="L28" s="71">
        <v>0</v>
      </c>
      <c r="M28" s="246">
        <v>0</v>
      </c>
      <c r="N28" s="71">
        <v>1642.816</v>
      </c>
      <c r="O28" t="s">
        <v>547</v>
      </c>
      <c r="P28">
        <v>12</v>
      </c>
      <c r="Q28" t="s">
        <v>144</v>
      </c>
    </row>
    <row r="29" spans="1:17" x14ac:dyDescent="0.25">
      <c r="A29" t="s">
        <v>651</v>
      </c>
      <c r="B29" s="149">
        <v>169</v>
      </c>
      <c r="C29" t="s">
        <v>101</v>
      </c>
      <c r="D29" t="s">
        <v>111</v>
      </c>
      <c r="E29" t="s">
        <v>652</v>
      </c>
      <c r="F29" t="s">
        <v>5</v>
      </c>
      <c r="G29" s="71">
        <v>0</v>
      </c>
      <c r="H29" s="71">
        <v>1505.86</v>
      </c>
      <c r="I29" s="71">
        <v>0</v>
      </c>
      <c r="J29" s="71">
        <v>0</v>
      </c>
      <c r="K29" s="71">
        <v>475.55999999999995</v>
      </c>
      <c r="L29" s="71">
        <v>0</v>
      </c>
      <c r="M29" s="246">
        <v>0</v>
      </c>
      <c r="N29" s="71">
        <v>1981.4199999999996</v>
      </c>
      <c r="O29" t="s">
        <v>547</v>
      </c>
      <c r="P29">
        <v>21</v>
      </c>
      <c r="Q29" t="s">
        <v>111</v>
      </c>
    </row>
    <row r="30" spans="1:17" x14ac:dyDescent="0.25">
      <c r="A30" t="s">
        <v>682</v>
      </c>
      <c r="B30" s="149">
        <v>169</v>
      </c>
      <c r="C30" t="s">
        <v>101</v>
      </c>
      <c r="D30" t="s">
        <v>139</v>
      </c>
      <c r="E30" t="s">
        <v>683</v>
      </c>
      <c r="F30" t="s">
        <v>5</v>
      </c>
      <c r="G30" s="71">
        <v>0</v>
      </c>
      <c r="H30" s="71">
        <v>2119.143</v>
      </c>
      <c r="I30" s="71">
        <v>0</v>
      </c>
      <c r="J30" s="71">
        <v>0</v>
      </c>
      <c r="K30" s="71">
        <v>125.398</v>
      </c>
      <c r="L30" s="71">
        <v>0</v>
      </c>
      <c r="M30" s="246">
        <v>0</v>
      </c>
      <c r="N30" s="71">
        <v>2244.5409999999997</v>
      </c>
      <c r="O30" t="s">
        <v>547</v>
      </c>
      <c r="P30">
        <v>23</v>
      </c>
      <c r="Q30" t="s">
        <v>139</v>
      </c>
    </row>
    <row r="31" spans="1:17" x14ac:dyDescent="0.25">
      <c r="A31" t="s">
        <v>693</v>
      </c>
      <c r="B31" s="149">
        <v>169</v>
      </c>
      <c r="C31" t="s">
        <v>101</v>
      </c>
      <c r="D31" t="s">
        <v>146</v>
      </c>
      <c r="E31" t="s">
        <v>694</v>
      </c>
      <c r="F31" t="s">
        <v>5</v>
      </c>
      <c r="G31" s="71">
        <v>0</v>
      </c>
      <c r="H31" s="71">
        <v>3519.4559999999997</v>
      </c>
      <c r="I31" s="71">
        <v>0</v>
      </c>
      <c r="J31" s="71">
        <v>0</v>
      </c>
      <c r="K31" s="71">
        <v>0</v>
      </c>
      <c r="L31" s="71">
        <v>0</v>
      </c>
      <c r="M31" s="71">
        <v>0</v>
      </c>
      <c r="N31" s="71">
        <v>3519.4559999999997</v>
      </c>
      <c r="O31" t="s">
        <v>547</v>
      </c>
      <c r="P31">
        <v>12</v>
      </c>
      <c r="Q31" t="s">
        <v>146</v>
      </c>
    </row>
    <row r="32" spans="1:17" x14ac:dyDescent="0.25">
      <c r="A32" t="s">
        <v>1027</v>
      </c>
      <c r="B32" s="149">
        <v>741</v>
      </c>
      <c r="C32" t="s">
        <v>371</v>
      </c>
      <c r="D32" t="s">
        <v>372</v>
      </c>
      <c r="E32" t="s">
        <v>1028</v>
      </c>
      <c r="F32" t="s">
        <v>5</v>
      </c>
      <c r="G32" s="71">
        <v>0</v>
      </c>
      <c r="H32" s="71">
        <v>3590.78</v>
      </c>
      <c r="I32" s="71">
        <v>0</v>
      </c>
      <c r="J32" s="71">
        <v>0</v>
      </c>
      <c r="K32" s="71">
        <v>785.96100000000001</v>
      </c>
      <c r="L32" s="71">
        <v>0</v>
      </c>
      <c r="M32" s="71">
        <v>0</v>
      </c>
      <c r="N32" s="71">
        <v>4376.7409999999991</v>
      </c>
      <c r="O32" t="s">
        <v>547</v>
      </c>
      <c r="P32">
        <v>23</v>
      </c>
      <c r="Q32" t="s">
        <v>372</v>
      </c>
    </row>
    <row r="33" spans="1:17" x14ac:dyDescent="0.25">
      <c r="A33" t="s">
        <v>936</v>
      </c>
      <c r="B33" s="149">
        <v>150</v>
      </c>
      <c r="C33" t="s">
        <v>299</v>
      </c>
      <c r="D33" t="s">
        <v>300</v>
      </c>
      <c r="E33" t="s">
        <v>937</v>
      </c>
      <c r="F33" t="s">
        <v>5</v>
      </c>
      <c r="G33" s="71">
        <v>0</v>
      </c>
      <c r="H33" s="71">
        <v>28959.576999999997</v>
      </c>
      <c r="I33" s="71">
        <v>0</v>
      </c>
      <c r="J33" s="71">
        <v>0</v>
      </c>
      <c r="K33" s="71">
        <v>2102.643</v>
      </c>
      <c r="L33" s="71">
        <v>0</v>
      </c>
      <c r="M33" s="71">
        <v>0</v>
      </c>
      <c r="N33" s="71">
        <v>31062.219999999994</v>
      </c>
      <c r="O33" t="s">
        <v>547</v>
      </c>
      <c r="P33">
        <v>24</v>
      </c>
      <c r="Q33" t="s">
        <v>166</v>
      </c>
    </row>
    <row r="34" spans="1:17" x14ac:dyDescent="0.25">
      <c r="A34" t="s">
        <v>1020</v>
      </c>
      <c r="B34" s="149">
        <v>729</v>
      </c>
      <c r="C34" t="s">
        <v>367</v>
      </c>
      <c r="D34" t="s">
        <v>368</v>
      </c>
      <c r="E34" t="s">
        <v>1021</v>
      </c>
      <c r="F34" t="s">
        <v>6</v>
      </c>
      <c r="G34" s="71">
        <v>0</v>
      </c>
      <c r="H34" s="71">
        <v>150.96363636363637</v>
      </c>
      <c r="I34" s="71">
        <v>0</v>
      </c>
      <c r="J34" s="71">
        <v>0</v>
      </c>
      <c r="K34" s="71">
        <v>0</v>
      </c>
      <c r="L34" s="71">
        <v>0</v>
      </c>
      <c r="M34" s="246">
        <v>0</v>
      </c>
      <c r="N34" s="71">
        <v>150.96363636363637</v>
      </c>
      <c r="O34" t="s">
        <v>547</v>
      </c>
      <c r="P34">
        <v>6</v>
      </c>
      <c r="Q34" t="s">
        <v>368</v>
      </c>
    </row>
    <row r="35" spans="1:17" x14ac:dyDescent="0.25">
      <c r="A35" t="s">
        <v>959</v>
      </c>
      <c r="B35" s="149">
        <v>662</v>
      </c>
      <c r="C35" t="s">
        <v>315</v>
      </c>
      <c r="D35" t="s">
        <v>316</v>
      </c>
      <c r="E35" t="s">
        <v>960</v>
      </c>
      <c r="F35" t="s">
        <v>6</v>
      </c>
      <c r="G35" s="71">
        <v>0</v>
      </c>
      <c r="H35" s="71">
        <v>200.19899999999998</v>
      </c>
      <c r="I35" s="71">
        <v>0</v>
      </c>
      <c r="J35" s="71">
        <v>0</v>
      </c>
      <c r="K35" s="71">
        <v>0</v>
      </c>
      <c r="L35" s="71">
        <v>0</v>
      </c>
      <c r="M35" s="246">
        <v>0</v>
      </c>
      <c r="N35" s="71">
        <v>200.19899999999998</v>
      </c>
      <c r="O35" t="s">
        <v>547</v>
      </c>
      <c r="P35">
        <v>12</v>
      </c>
      <c r="Q35" t="s">
        <v>316</v>
      </c>
    </row>
    <row r="36" spans="1:17" x14ac:dyDescent="0.25">
      <c r="A36" t="s">
        <v>781</v>
      </c>
      <c r="B36" s="149">
        <v>360</v>
      </c>
      <c r="C36" t="s">
        <v>193</v>
      </c>
      <c r="D36" t="s">
        <v>194</v>
      </c>
      <c r="E36" t="s">
        <v>782</v>
      </c>
      <c r="F36" t="s">
        <v>6</v>
      </c>
      <c r="G36" s="71">
        <v>0</v>
      </c>
      <c r="H36" s="71">
        <v>296.06034416712373</v>
      </c>
      <c r="I36" s="71">
        <v>0</v>
      </c>
      <c r="J36" s="71">
        <v>0</v>
      </c>
      <c r="K36" s="71">
        <v>0</v>
      </c>
      <c r="L36" s="71">
        <v>0</v>
      </c>
      <c r="M36" s="71">
        <v>0</v>
      </c>
      <c r="N36" s="71">
        <v>296.06034416712373</v>
      </c>
      <c r="O36" t="s">
        <v>547</v>
      </c>
      <c r="P36">
        <v>12</v>
      </c>
      <c r="Q36" t="s">
        <v>194</v>
      </c>
    </row>
    <row r="37" spans="1:17" x14ac:dyDescent="0.25">
      <c r="A37" t="s">
        <v>767</v>
      </c>
      <c r="B37" s="149">
        <v>437</v>
      </c>
      <c r="C37" t="s">
        <v>183</v>
      </c>
      <c r="D37" t="s">
        <v>184</v>
      </c>
      <c r="E37" t="s">
        <v>768</v>
      </c>
      <c r="F37" t="s">
        <v>6</v>
      </c>
      <c r="G37" s="71">
        <v>0</v>
      </c>
      <c r="H37" s="71">
        <v>312.851</v>
      </c>
      <c r="I37" s="71">
        <v>0</v>
      </c>
      <c r="J37" s="71">
        <v>0</v>
      </c>
      <c r="K37" s="71">
        <v>0</v>
      </c>
      <c r="L37" s="71">
        <v>0</v>
      </c>
      <c r="M37" s="71">
        <v>0</v>
      </c>
      <c r="N37" s="71">
        <v>312.851</v>
      </c>
      <c r="O37" t="s">
        <v>547</v>
      </c>
      <c r="P37">
        <v>12</v>
      </c>
      <c r="Q37" t="s">
        <v>184</v>
      </c>
    </row>
    <row r="38" spans="1:17" x14ac:dyDescent="0.25">
      <c r="A38" t="s">
        <v>845</v>
      </c>
      <c r="B38" s="149">
        <v>681</v>
      </c>
      <c r="C38" t="s">
        <v>234</v>
      </c>
      <c r="D38" t="s">
        <v>235</v>
      </c>
      <c r="E38" t="s">
        <v>846</v>
      </c>
      <c r="F38" t="s">
        <v>6</v>
      </c>
      <c r="G38" s="71">
        <v>0</v>
      </c>
      <c r="H38" s="71">
        <v>322.11</v>
      </c>
      <c r="I38" s="71">
        <v>0</v>
      </c>
      <c r="J38" s="71">
        <v>0</v>
      </c>
      <c r="K38" s="71">
        <v>0</v>
      </c>
      <c r="L38" s="71">
        <v>0</v>
      </c>
      <c r="M38" s="71">
        <v>0</v>
      </c>
      <c r="N38" s="71">
        <v>322.11</v>
      </c>
      <c r="O38" t="s">
        <v>547</v>
      </c>
      <c r="P38">
        <v>12</v>
      </c>
      <c r="Q38" t="s">
        <v>235</v>
      </c>
    </row>
    <row r="39" spans="1:17" x14ac:dyDescent="0.25">
      <c r="A39" t="s">
        <v>898</v>
      </c>
      <c r="B39" s="149">
        <v>330</v>
      </c>
      <c r="C39" t="s">
        <v>268</v>
      </c>
      <c r="D39" t="s">
        <v>269</v>
      </c>
      <c r="E39" t="s">
        <v>899</v>
      </c>
      <c r="F39" t="s">
        <v>6</v>
      </c>
      <c r="G39" s="71">
        <v>0</v>
      </c>
      <c r="H39" s="71">
        <v>373.20899999999995</v>
      </c>
      <c r="I39" s="71">
        <v>0</v>
      </c>
      <c r="J39" s="71">
        <v>0</v>
      </c>
      <c r="K39" s="71">
        <v>0</v>
      </c>
      <c r="L39" s="71">
        <v>0</v>
      </c>
      <c r="M39" s="246">
        <v>0</v>
      </c>
      <c r="N39" s="71">
        <v>373.20899999999995</v>
      </c>
      <c r="O39" t="s">
        <v>547</v>
      </c>
      <c r="P39">
        <v>10</v>
      </c>
      <c r="Q39" t="s">
        <v>269</v>
      </c>
    </row>
    <row r="40" spans="1:17" x14ac:dyDescent="0.25">
      <c r="A40" t="s">
        <v>886</v>
      </c>
      <c r="B40" s="149">
        <v>660</v>
      </c>
      <c r="C40" t="s">
        <v>256</v>
      </c>
      <c r="D40" t="s">
        <v>257</v>
      </c>
      <c r="E40" t="s">
        <v>887</v>
      </c>
      <c r="F40" t="s">
        <v>6</v>
      </c>
      <c r="G40" s="71">
        <v>0</v>
      </c>
      <c r="H40" s="71">
        <v>460.52600000000001</v>
      </c>
      <c r="I40" s="71">
        <v>0</v>
      </c>
      <c r="J40" s="71">
        <v>0</v>
      </c>
      <c r="K40" s="71">
        <v>0</v>
      </c>
      <c r="L40" s="71">
        <v>0</v>
      </c>
      <c r="M40" s="71">
        <v>0</v>
      </c>
      <c r="N40" s="71">
        <v>460.52600000000001</v>
      </c>
      <c r="O40" t="s">
        <v>547</v>
      </c>
      <c r="P40">
        <v>12</v>
      </c>
      <c r="Q40" t="s">
        <v>257</v>
      </c>
    </row>
    <row r="41" spans="1:17" x14ac:dyDescent="0.25">
      <c r="A41" t="s">
        <v>966</v>
      </c>
      <c r="B41" s="149">
        <v>425</v>
      </c>
      <c r="C41" t="s">
        <v>322</v>
      </c>
      <c r="D41" t="s">
        <v>323</v>
      </c>
      <c r="E41" t="s">
        <v>967</v>
      </c>
      <c r="F41" t="s">
        <v>6</v>
      </c>
      <c r="G41" s="71">
        <v>0</v>
      </c>
      <c r="H41" s="71">
        <v>467.70499999999998</v>
      </c>
      <c r="I41" s="71">
        <v>0</v>
      </c>
      <c r="J41" s="71">
        <v>0</v>
      </c>
      <c r="K41" s="71">
        <v>0</v>
      </c>
      <c r="L41" s="71">
        <v>0</v>
      </c>
      <c r="M41" s="71">
        <v>0</v>
      </c>
      <c r="N41" s="71">
        <v>467.70499999999998</v>
      </c>
      <c r="O41" t="s">
        <v>547</v>
      </c>
      <c r="P41">
        <v>12</v>
      </c>
      <c r="Q41" t="s">
        <v>323</v>
      </c>
    </row>
    <row r="42" spans="1:17" x14ac:dyDescent="0.25">
      <c r="A42" t="s">
        <v>968</v>
      </c>
      <c r="B42" s="149">
        <v>399</v>
      </c>
      <c r="C42" t="s">
        <v>326</v>
      </c>
      <c r="D42" t="s">
        <v>327</v>
      </c>
      <c r="E42" t="s">
        <v>969</v>
      </c>
      <c r="F42" t="s">
        <v>6</v>
      </c>
      <c r="G42" s="71">
        <v>0</v>
      </c>
      <c r="H42" s="71">
        <v>570.6</v>
      </c>
      <c r="I42" s="71">
        <v>0</v>
      </c>
      <c r="J42" s="71">
        <v>0</v>
      </c>
      <c r="K42" s="71">
        <v>0</v>
      </c>
      <c r="L42" s="71">
        <v>0</v>
      </c>
      <c r="M42" s="246">
        <v>0</v>
      </c>
      <c r="N42" s="71">
        <v>570.6</v>
      </c>
      <c r="O42" t="s">
        <v>547</v>
      </c>
      <c r="P42">
        <v>12</v>
      </c>
      <c r="Q42" t="s">
        <v>327</v>
      </c>
    </row>
    <row r="43" spans="1:17" x14ac:dyDescent="0.25">
      <c r="A43" t="s">
        <v>807</v>
      </c>
      <c r="B43" s="149">
        <v>320</v>
      </c>
      <c r="C43" t="s">
        <v>204</v>
      </c>
      <c r="D43" t="s">
        <v>205</v>
      </c>
      <c r="E43" t="s">
        <v>808</v>
      </c>
      <c r="F43" t="s">
        <v>6</v>
      </c>
      <c r="G43" s="71">
        <v>0</v>
      </c>
      <c r="H43" s="71">
        <v>627.31799999999998</v>
      </c>
      <c r="I43" s="71">
        <v>0</v>
      </c>
      <c r="J43" s="71">
        <v>0</v>
      </c>
      <c r="K43" s="71">
        <v>0</v>
      </c>
      <c r="L43" s="71">
        <v>0</v>
      </c>
      <c r="M43" s="71">
        <v>0</v>
      </c>
      <c r="N43" s="71">
        <v>627.31799999999998</v>
      </c>
      <c r="O43" t="s">
        <v>547</v>
      </c>
      <c r="P43">
        <v>12</v>
      </c>
      <c r="Q43" t="s">
        <v>205</v>
      </c>
    </row>
    <row r="44" spans="1:17" x14ac:dyDescent="0.25">
      <c r="A44" t="s">
        <v>902</v>
      </c>
      <c r="B44" s="149">
        <v>321</v>
      </c>
      <c r="C44" t="s">
        <v>270</v>
      </c>
      <c r="D44" t="s">
        <v>271</v>
      </c>
      <c r="E44" t="s">
        <v>903</v>
      </c>
      <c r="F44" t="s">
        <v>6</v>
      </c>
      <c r="G44" s="71">
        <v>0</v>
      </c>
      <c r="H44" s="71">
        <v>632.139897928501</v>
      </c>
      <c r="I44" s="71">
        <v>0</v>
      </c>
      <c r="J44" s="71">
        <v>0</v>
      </c>
      <c r="K44" s="71">
        <v>0</v>
      </c>
      <c r="L44" s="71">
        <v>0</v>
      </c>
      <c r="M44" s="246">
        <v>0</v>
      </c>
      <c r="N44" s="71">
        <v>632.139897928501</v>
      </c>
      <c r="O44" t="s">
        <v>547</v>
      </c>
      <c r="P44">
        <v>6</v>
      </c>
      <c r="Q44" t="s">
        <v>271</v>
      </c>
    </row>
    <row r="45" spans="1:17" x14ac:dyDescent="0.25">
      <c r="A45" t="s">
        <v>765</v>
      </c>
      <c r="B45" s="149">
        <v>658</v>
      </c>
      <c r="C45" t="s">
        <v>181</v>
      </c>
      <c r="D45" t="s">
        <v>182</v>
      </c>
      <c r="E45" t="s">
        <v>766</v>
      </c>
      <c r="F45" t="s">
        <v>6</v>
      </c>
      <c r="G45" s="71">
        <v>0</v>
      </c>
      <c r="H45" s="71">
        <v>164.578</v>
      </c>
      <c r="I45" s="71">
        <v>473.08600000000007</v>
      </c>
      <c r="J45" s="71">
        <v>0</v>
      </c>
      <c r="K45" s="71">
        <v>0</v>
      </c>
      <c r="L45" s="71">
        <v>0</v>
      </c>
      <c r="M45" s="246">
        <v>0</v>
      </c>
      <c r="N45" s="71">
        <v>637.66399999999999</v>
      </c>
      <c r="O45" t="s">
        <v>547</v>
      </c>
      <c r="P45">
        <v>23</v>
      </c>
      <c r="Q45" t="s">
        <v>182</v>
      </c>
    </row>
    <row r="46" spans="1:17" x14ac:dyDescent="0.25">
      <c r="A46" t="s">
        <v>932</v>
      </c>
      <c r="B46" s="149">
        <v>661</v>
      </c>
      <c r="C46" t="s">
        <v>295</v>
      </c>
      <c r="D46" t="s">
        <v>296</v>
      </c>
      <c r="E46" t="s">
        <v>933</v>
      </c>
      <c r="F46" t="s">
        <v>6</v>
      </c>
      <c r="G46" s="71">
        <v>0</v>
      </c>
      <c r="H46" s="71">
        <v>638.83600000000001</v>
      </c>
      <c r="I46" s="71">
        <v>0</v>
      </c>
      <c r="J46" s="71">
        <v>0</v>
      </c>
      <c r="K46" s="71">
        <v>0</v>
      </c>
      <c r="L46" s="71">
        <v>0</v>
      </c>
      <c r="M46" s="246">
        <v>0</v>
      </c>
      <c r="N46" s="71">
        <v>638.83600000000001</v>
      </c>
      <c r="O46" t="s">
        <v>547</v>
      </c>
      <c r="P46">
        <v>10</v>
      </c>
      <c r="Q46" t="s">
        <v>296</v>
      </c>
    </row>
    <row r="47" spans="1:17" x14ac:dyDescent="0.25">
      <c r="A47" t="s">
        <v>769</v>
      </c>
      <c r="B47" s="149">
        <v>297</v>
      </c>
      <c r="C47" t="s">
        <v>179</v>
      </c>
      <c r="D47" t="s">
        <v>180</v>
      </c>
      <c r="E47" t="s">
        <v>770</v>
      </c>
      <c r="F47" t="s">
        <v>6</v>
      </c>
      <c r="G47" s="71">
        <v>0</v>
      </c>
      <c r="H47" s="71">
        <v>848.61555684292625</v>
      </c>
      <c r="I47" s="71">
        <v>0</v>
      </c>
      <c r="J47" s="71">
        <v>0</v>
      </c>
      <c r="K47" s="71">
        <v>0</v>
      </c>
      <c r="L47" s="71">
        <v>0</v>
      </c>
      <c r="M47" s="71">
        <v>0</v>
      </c>
      <c r="N47" s="71">
        <v>848.61555684292625</v>
      </c>
      <c r="O47" t="s">
        <v>547</v>
      </c>
      <c r="P47">
        <v>12</v>
      </c>
      <c r="Q47" t="s">
        <v>180</v>
      </c>
    </row>
    <row r="48" spans="1:17" x14ac:dyDescent="0.25">
      <c r="A48" t="s">
        <v>992</v>
      </c>
      <c r="B48" s="149">
        <v>447</v>
      </c>
      <c r="C48" t="s">
        <v>349</v>
      </c>
      <c r="D48" t="s">
        <v>350</v>
      </c>
      <c r="E48" t="s">
        <v>993</v>
      </c>
      <c r="F48" t="s">
        <v>6</v>
      </c>
      <c r="G48" s="71">
        <v>0</v>
      </c>
      <c r="H48" s="71">
        <v>947.25499999999988</v>
      </c>
      <c r="I48" s="71">
        <v>0</v>
      </c>
      <c r="J48" s="71">
        <v>0</v>
      </c>
      <c r="K48" s="71">
        <v>0</v>
      </c>
      <c r="L48" s="71">
        <v>0</v>
      </c>
      <c r="M48" s="71">
        <v>0</v>
      </c>
      <c r="N48" s="71">
        <v>947.25499999999988</v>
      </c>
      <c r="O48" t="s">
        <v>547</v>
      </c>
      <c r="P48">
        <v>12</v>
      </c>
      <c r="Q48" t="s">
        <v>350</v>
      </c>
    </row>
    <row r="49" spans="1:17" x14ac:dyDescent="0.25">
      <c r="A49" t="s">
        <v>669</v>
      </c>
      <c r="B49" s="149">
        <v>169</v>
      </c>
      <c r="C49" t="s">
        <v>101</v>
      </c>
      <c r="D49" t="s">
        <v>127</v>
      </c>
      <c r="E49" t="s">
        <v>670</v>
      </c>
      <c r="F49" t="s">
        <v>6</v>
      </c>
      <c r="G49" s="71">
        <v>0</v>
      </c>
      <c r="H49" s="71">
        <v>1832.2800000000002</v>
      </c>
      <c r="I49" s="71">
        <v>0</v>
      </c>
      <c r="J49" s="71">
        <v>0</v>
      </c>
      <c r="K49" s="71">
        <v>0</v>
      </c>
      <c r="L49" s="71">
        <v>0</v>
      </c>
      <c r="M49" s="246">
        <v>0</v>
      </c>
      <c r="N49" s="71">
        <v>1832.2800000000002</v>
      </c>
      <c r="O49" t="s">
        <v>547</v>
      </c>
      <c r="P49">
        <v>12</v>
      </c>
      <c r="Q49" t="s">
        <v>127</v>
      </c>
    </row>
    <row r="50" spans="1:17" x14ac:dyDescent="0.25">
      <c r="A50" t="s">
        <v>695</v>
      </c>
      <c r="B50" s="149">
        <v>169</v>
      </c>
      <c r="C50" t="s">
        <v>101</v>
      </c>
      <c r="D50" t="s">
        <v>148</v>
      </c>
      <c r="E50" t="s">
        <v>696</v>
      </c>
      <c r="F50" t="s">
        <v>6</v>
      </c>
      <c r="G50" s="71">
        <v>0</v>
      </c>
      <c r="H50" s="71">
        <v>3084.0729999999999</v>
      </c>
      <c r="I50" s="71">
        <v>0</v>
      </c>
      <c r="J50" s="71">
        <v>0</v>
      </c>
      <c r="K50" s="71">
        <v>0</v>
      </c>
      <c r="L50" s="71">
        <v>0</v>
      </c>
      <c r="M50" s="71">
        <v>0</v>
      </c>
      <c r="N50" s="71">
        <v>3084.0729999999999</v>
      </c>
      <c r="O50" t="s">
        <v>547</v>
      </c>
      <c r="P50">
        <v>12</v>
      </c>
      <c r="Q50" t="s">
        <v>148</v>
      </c>
    </row>
    <row r="51" spans="1:17" x14ac:dyDescent="0.25">
      <c r="A51" t="s">
        <v>847</v>
      </c>
      <c r="B51" s="149">
        <v>280</v>
      </c>
      <c r="C51" t="s">
        <v>236</v>
      </c>
      <c r="D51" t="s">
        <v>237</v>
      </c>
      <c r="E51" t="s">
        <v>848</v>
      </c>
      <c r="F51" t="s">
        <v>6</v>
      </c>
      <c r="G51" s="71">
        <v>0</v>
      </c>
      <c r="H51" s="71">
        <v>81.61</v>
      </c>
      <c r="I51" s="71">
        <v>3627.4699999999993</v>
      </c>
      <c r="J51" s="71">
        <v>0</v>
      </c>
      <c r="K51" s="71">
        <v>0</v>
      </c>
      <c r="L51" s="71">
        <v>0</v>
      </c>
      <c r="M51" s="246">
        <v>0</v>
      </c>
      <c r="N51" s="71">
        <v>3709.08</v>
      </c>
      <c r="O51" t="s">
        <v>547</v>
      </c>
      <c r="P51">
        <v>21</v>
      </c>
      <c r="Q51" t="s">
        <v>849</v>
      </c>
    </row>
    <row r="52" spans="1:17" x14ac:dyDescent="0.25">
      <c r="A52" t="s">
        <v>954</v>
      </c>
      <c r="B52" s="149">
        <v>45</v>
      </c>
      <c r="C52" t="s">
        <v>311</v>
      </c>
      <c r="D52" t="s">
        <v>312</v>
      </c>
      <c r="E52" t="s">
        <v>955</v>
      </c>
      <c r="F52" t="s">
        <v>6</v>
      </c>
      <c r="G52" s="71">
        <v>0</v>
      </c>
      <c r="H52" s="71">
        <v>19186.147000000004</v>
      </c>
      <c r="I52" s="71">
        <v>0</v>
      </c>
      <c r="J52" s="71">
        <v>0</v>
      </c>
      <c r="K52" s="71">
        <v>0</v>
      </c>
      <c r="L52" s="71">
        <v>0</v>
      </c>
      <c r="M52" s="246">
        <v>0</v>
      </c>
      <c r="N52" s="71">
        <v>19186.147000000004</v>
      </c>
      <c r="O52" t="s">
        <v>547</v>
      </c>
      <c r="P52">
        <v>12</v>
      </c>
      <c r="Q52" t="s">
        <v>956</v>
      </c>
    </row>
    <row r="53" spans="1:17" x14ac:dyDescent="0.25">
      <c r="A53" t="s">
        <v>923</v>
      </c>
      <c r="B53" s="149">
        <v>22</v>
      </c>
      <c r="C53" t="s">
        <v>285</v>
      </c>
      <c r="D53" t="s">
        <v>286</v>
      </c>
      <c r="E53" t="s">
        <v>924</v>
      </c>
      <c r="F53" t="s">
        <v>6</v>
      </c>
      <c r="G53" s="71">
        <v>0</v>
      </c>
      <c r="H53" s="71">
        <v>24837.295000000002</v>
      </c>
      <c r="I53" s="71">
        <v>0</v>
      </c>
      <c r="J53" s="71">
        <v>0</v>
      </c>
      <c r="K53" s="71">
        <v>0</v>
      </c>
      <c r="L53" s="71">
        <v>0</v>
      </c>
      <c r="M53" s="71">
        <v>0</v>
      </c>
      <c r="N53" s="71">
        <v>24837.295000000002</v>
      </c>
      <c r="O53" t="s">
        <v>547</v>
      </c>
      <c r="P53">
        <v>12</v>
      </c>
      <c r="Q53" t="s">
        <v>925</v>
      </c>
    </row>
    <row r="54" spans="1:17" x14ac:dyDescent="0.25">
      <c r="A54" t="s">
        <v>763</v>
      </c>
      <c r="B54" s="149">
        <v>686</v>
      </c>
      <c r="C54" t="s">
        <v>177</v>
      </c>
      <c r="D54" t="s">
        <v>178</v>
      </c>
      <c r="E54" t="s">
        <v>764</v>
      </c>
      <c r="F54" t="s">
        <v>7</v>
      </c>
      <c r="G54" s="71">
        <v>0</v>
      </c>
      <c r="H54" s="71">
        <v>246.47</v>
      </c>
      <c r="I54" s="71">
        <v>0</v>
      </c>
      <c r="J54" s="71">
        <v>0</v>
      </c>
      <c r="K54" s="71">
        <v>0</v>
      </c>
      <c r="L54" s="71">
        <v>0</v>
      </c>
      <c r="M54" s="246">
        <v>0</v>
      </c>
      <c r="N54" s="71">
        <v>246.47</v>
      </c>
      <c r="O54" t="s">
        <v>547</v>
      </c>
      <c r="P54">
        <v>12</v>
      </c>
      <c r="Q54" t="s">
        <v>178</v>
      </c>
    </row>
    <row r="55" spans="1:17" x14ac:dyDescent="0.25">
      <c r="A55" t="s">
        <v>996</v>
      </c>
      <c r="B55" s="149">
        <v>586</v>
      </c>
      <c r="C55" t="s">
        <v>353</v>
      </c>
      <c r="D55" t="s">
        <v>354</v>
      </c>
      <c r="E55" t="s">
        <v>997</v>
      </c>
      <c r="F55" t="s">
        <v>7</v>
      </c>
      <c r="G55" s="71">
        <v>0</v>
      </c>
      <c r="H55" s="71">
        <v>404.71199999999999</v>
      </c>
      <c r="I55" s="71">
        <v>0</v>
      </c>
      <c r="J55" s="71">
        <v>0</v>
      </c>
      <c r="K55" s="71">
        <v>0</v>
      </c>
      <c r="L55" s="71">
        <v>0</v>
      </c>
      <c r="M55" s="71">
        <v>0</v>
      </c>
      <c r="N55" s="71">
        <v>404.71199999999999</v>
      </c>
      <c r="O55" t="s">
        <v>547</v>
      </c>
      <c r="P55">
        <v>12</v>
      </c>
      <c r="Q55" t="s">
        <v>354</v>
      </c>
    </row>
    <row r="56" spans="1:17" x14ac:dyDescent="0.25">
      <c r="A56" t="s">
        <v>771</v>
      </c>
      <c r="B56" s="149">
        <v>368</v>
      </c>
      <c r="C56" t="s">
        <v>185</v>
      </c>
      <c r="D56" t="s">
        <v>186</v>
      </c>
      <c r="E56" t="s">
        <v>772</v>
      </c>
      <c r="F56" t="s">
        <v>7</v>
      </c>
      <c r="G56" s="71">
        <v>0</v>
      </c>
      <c r="H56" s="71">
        <v>436.32700000000006</v>
      </c>
      <c r="I56" s="71">
        <v>0</v>
      </c>
      <c r="J56" s="71">
        <v>0</v>
      </c>
      <c r="K56" s="71">
        <v>0</v>
      </c>
      <c r="L56" s="71">
        <v>0</v>
      </c>
      <c r="M56" s="71">
        <v>0</v>
      </c>
      <c r="N56" s="71">
        <v>436.32700000000006</v>
      </c>
      <c r="O56" t="s">
        <v>547</v>
      </c>
      <c r="P56">
        <v>12</v>
      </c>
      <c r="Q56" t="s">
        <v>186</v>
      </c>
    </row>
    <row r="57" spans="1:17" x14ac:dyDescent="0.25">
      <c r="A57" t="s">
        <v>789</v>
      </c>
      <c r="B57" s="149">
        <v>10</v>
      </c>
      <c r="C57" t="s">
        <v>784</v>
      </c>
      <c r="D57" t="s">
        <v>198</v>
      </c>
      <c r="E57" t="s">
        <v>786</v>
      </c>
      <c r="F57" t="s">
        <v>7</v>
      </c>
      <c r="G57" s="71">
        <v>888</v>
      </c>
      <c r="H57" s="71">
        <v>0</v>
      </c>
      <c r="I57" s="71">
        <v>0</v>
      </c>
      <c r="J57" s="71">
        <v>0</v>
      </c>
      <c r="K57" s="71">
        <v>0</v>
      </c>
      <c r="L57" s="71">
        <v>0</v>
      </c>
      <c r="M57" s="246">
        <v>0</v>
      </c>
      <c r="N57" s="71">
        <v>888</v>
      </c>
      <c r="O57" t="s">
        <v>584</v>
      </c>
      <c r="P57">
        <v>24</v>
      </c>
      <c r="Q57">
        <v>0</v>
      </c>
    </row>
    <row r="58" spans="1:17" x14ac:dyDescent="0.25">
      <c r="A58" t="s">
        <v>618</v>
      </c>
      <c r="B58" s="149">
        <v>2</v>
      </c>
      <c r="C58" t="s">
        <v>78</v>
      </c>
      <c r="D58" t="s">
        <v>94</v>
      </c>
      <c r="E58" t="s">
        <v>619</v>
      </c>
      <c r="F58" t="s">
        <v>7</v>
      </c>
      <c r="G58" s="71">
        <v>0</v>
      </c>
      <c r="H58" s="71">
        <v>1377.2139999999999</v>
      </c>
      <c r="I58" s="71">
        <v>0</v>
      </c>
      <c r="J58" s="71">
        <v>0</v>
      </c>
      <c r="K58" s="71">
        <v>0</v>
      </c>
      <c r="L58" s="71">
        <v>0</v>
      </c>
      <c r="M58" s="246">
        <v>0</v>
      </c>
      <c r="N58" s="71">
        <v>1377.2139999999999</v>
      </c>
      <c r="O58" t="s">
        <v>547</v>
      </c>
      <c r="P58">
        <v>12</v>
      </c>
      <c r="Q58" t="s">
        <v>94</v>
      </c>
    </row>
    <row r="59" spans="1:17" x14ac:dyDescent="0.25">
      <c r="A59" t="s">
        <v>791</v>
      </c>
      <c r="B59" s="149">
        <v>160</v>
      </c>
      <c r="C59" t="s">
        <v>200</v>
      </c>
      <c r="D59" t="s">
        <v>201</v>
      </c>
      <c r="E59" t="s">
        <v>792</v>
      </c>
      <c r="F59" t="s">
        <v>7</v>
      </c>
      <c r="G59" s="71">
        <v>0</v>
      </c>
      <c r="H59" s="71">
        <v>0</v>
      </c>
      <c r="I59" s="71">
        <v>3267</v>
      </c>
      <c r="J59" s="71">
        <v>0</v>
      </c>
      <c r="K59" s="71">
        <v>0</v>
      </c>
      <c r="L59" s="71">
        <v>0</v>
      </c>
      <c r="M59" s="71">
        <v>0</v>
      </c>
      <c r="N59" s="71">
        <v>3267</v>
      </c>
      <c r="O59" t="s">
        <v>584</v>
      </c>
      <c r="P59">
        <v>12</v>
      </c>
      <c r="Q59" t="s">
        <v>793</v>
      </c>
    </row>
    <row r="60" spans="1:17" x14ac:dyDescent="0.25">
      <c r="A60" t="s">
        <v>794</v>
      </c>
      <c r="B60" s="149">
        <v>160</v>
      </c>
      <c r="C60" t="s">
        <v>200</v>
      </c>
      <c r="D60" t="s">
        <v>202</v>
      </c>
      <c r="E60" t="s">
        <v>792</v>
      </c>
      <c r="F60" t="s">
        <v>7</v>
      </c>
      <c r="G60" s="71">
        <v>0</v>
      </c>
      <c r="H60" s="71">
        <v>7021</v>
      </c>
      <c r="I60" s="71">
        <v>0</v>
      </c>
      <c r="J60" s="71">
        <v>0</v>
      </c>
      <c r="K60" s="71">
        <v>0</v>
      </c>
      <c r="L60" s="71">
        <v>0</v>
      </c>
      <c r="M60" s="71">
        <v>0</v>
      </c>
      <c r="N60" s="71">
        <v>7021</v>
      </c>
      <c r="O60" t="s">
        <v>584</v>
      </c>
      <c r="P60">
        <v>12</v>
      </c>
      <c r="Q60" t="s">
        <v>793</v>
      </c>
    </row>
    <row r="61" spans="1:17" x14ac:dyDescent="0.25">
      <c r="A61" t="s">
        <v>787</v>
      </c>
      <c r="B61" s="149">
        <v>10</v>
      </c>
      <c r="C61" t="s">
        <v>784</v>
      </c>
      <c r="D61" t="s">
        <v>196</v>
      </c>
      <c r="E61" t="s">
        <v>786</v>
      </c>
      <c r="F61" t="s">
        <v>7</v>
      </c>
      <c r="G61" s="71">
        <v>0</v>
      </c>
      <c r="H61" s="71">
        <v>9662.0000000000018</v>
      </c>
      <c r="I61" s="71">
        <v>0</v>
      </c>
      <c r="J61" s="71">
        <v>0</v>
      </c>
      <c r="K61" s="71">
        <v>0</v>
      </c>
      <c r="L61" s="71">
        <v>0</v>
      </c>
      <c r="M61" s="71">
        <v>0</v>
      </c>
      <c r="N61" s="71">
        <v>9662.0000000000018</v>
      </c>
      <c r="O61" t="s">
        <v>584</v>
      </c>
      <c r="P61">
        <v>12</v>
      </c>
      <c r="Q61">
        <v>0</v>
      </c>
    </row>
    <row r="62" spans="1:17" x14ac:dyDescent="0.25">
      <c r="A62" t="s">
        <v>795</v>
      </c>
      <c r="B62" s="149">
        <v>160</v>
      </c>
      <c r="C62" t="s">
        <v>200</v>
      </c>
      <c r="D62" t="s">
        <v>203</v>
      </c>
      <c r="E62" t="s">
        <v>792</v>
      </c>
      <c r="F62" t="s">
        <v>7</v>
      </c>
      <c r="G62" s="71">
        <v>0</v>
      </c>
      <c r="H62" s="71">
        <v>0</v>
      </c>
      <c r="I62" s="71">
        <v>15171</v>
      </c>
      <c r="J62" s="71">
        <v>0</v>
      </c>
      <c r="K62" s="71">
        <v>0</v>
      </c>
      <c r="L62" s="71">
        <v>0</v>
      </c>
      <c r="M62" s="71">
        <v>0</v>
      </c>
      <c r="N62" s="71">
        <v>15171</v>
      </c>
      <c r="O62" t="s">
        <v>584</v>
      </c>
      <c r="P62">
        <v>12</v>
      </c>
      <c r="Q62" t="s">
        <v>793</v>
      </c>
    </row>
    <row r="63" spans="1:17" x14ac:dyDescent="0.25">
      <c r="A63" t="s">
        <v>790</v>
      </c>
      <c r="B63" s="149">
        <v>10</v>
      </c>
      <c r="C63" t="s">
        <v>784</v>
      </c>
      <c r="D63" t="s">
        <v>199</v>
      </c>
      <c r="E63" t="s">
        <v>786</v>
      </c>
      <c r="F63" t="s">
        <v>7</v>
      </c>
      <c r="G63" s="71">
        <v>16993</v>
      </c>
      <c r="H63" s="71">
        <v>0</v>
      </c>
      <c r="I63" s="71">
        <v>0</v>
      </c>
      <c r="J63" s="71">
        <v>0</v>
      </c>
      <c r="K63" s="71">
        <v>0</v>
      </c>
      <c r="L63" s="71">
        <v>0</v>
      </c>
      <c r="M63" s="71">
        <v>0</v>
      </c>
      <c r="N63" s="71">
        <v>16993</v>
      </c>
      <c r="O63" t="s">
        <v>584</v>
      </c>
      <c r="P63">
        <v>24</v>
      </c>
      <c r="Q63">
        <v>0</v>
      </c>
    </row>
    <row r="64" spans="1:17" x14ac:dyDescent="0.25">
      <c r="A64" t="s">
        <v>783</v>
      </c>
      <c r="B64" s="149">
        <v>10</v>
      </c>
      <c r="C64" t="s">
        <v>784</v>
      </c>
      <c r="D64" t="s">
        <v>785</v>
      </c>
      <c r="E64" t="s">
        <v>786</v>
      </c>
      <c r="F64" t="s">
        <v>7</v>
      </c>
      <c r="G64" s="71">
        <v>0</v>
      </c>
      <c r="H64" s="71">
        <v>0</v>
      </c>
      <c r="I64" s="71">
        <v>23077.000000000004</v>
      </c>
      <c r="J64" s="71">
        <v>0</v>
      </c>
      <c r="K64" s="71">
        <v>0</v>
      </c>
      <c r="L64" s="71">
        <v>0</v>
      </c>
      <c r="M64" s="71">
        <v>0</v>
      </c>
      <c r="N64" s="71">
        <v>23077.000000000004</v>
      </c>
      <c r="O64" t="s">
        <v>584</v>
      </c>
      <c r="P64">
        <v>12</v>
      </c>
      <c r="Q64">
        <v>0</v>
      </c>
    </row>
    <row r="65" spans="1:17" x14ac:dyDescent="0.25">
      <c r="A65" t="s">
        <v>788</v>
      </c>
      <c r="B65" s="149">
        <v>10</v>
      </c>
      <c r="C65" t="s">
        <v>784</v>
      </c>
      <c r="D65" t="s">
        <v>197</v>
      </c>
      <c r="E65" t="s">
        <v>786</v>
      </c>
      <c r="F65" t="s">
        <v>7</v>
      </c>
      <c r="G65" s="71">
        <v>0</v>
      </c>
      <c r="H65" s="71">
        <v>0</v>
      </c>
      <c r="I65" s="71">
        <v>42086.999999999993</v>
      </c>
      <c r="J65" s="71">
        <v>0</v>
      </c>
      <c r="K65" s="71">
        <v>0</v>
      </c>
      <c r="L65" s="71">
        <v>0</v>
      </c>
      <c r="M65" s="246">
        <v>0</v>
      </c>
      <c r="N65" s="71">
        <v>42086.999999999993</v>
      </c>
      <c r="O65" t="s">
        <v>584</v>
      </c>
      <c r="P65">
        <v>12</v>
      </c>
      <c r="Q65">
        <v>0</v>
      </c>
    </row>
    <row r="66" spans="1:17" x14ac:dyDescent="0.25">
      <c r="A66" t="s">
        <v>874</v>
      </c>
      <c r="B66" s="149">
        <v>16</v>
      </c>
      <c r="C66" t="s">
        <v>255</v>
      </c>
      <c r="D66" t="s">
        <v>875</v>
      </c>
      <c r="E66" t="s">
        <v>872</v>
      </c>
      <c r="F66" t="s">
        <v>8</v>
      </c>
      <c r="G66" s="71">
        <v>0</v>
      </c>
      <c r="H66" s="71">
        <v>0</v>
      </c>
      <c r="I66" s="71">
        <v>0</v>
      </c>
      <c r="J66" s="71">
        <v>0</v>
      </c>
      <c r="K66" s="71">
        <v>0</v>
      </c>
      <c r="L66" s="71">
        <v>-342</v>
      </c>
      <c r="M66" s="246">
        <v>0</v>
      </c>
      <c r="N66" s="71">
        <v>-342</v>
      </c>
      <c r="O66" t="s">
        <v>584</v>
      </c>
      <c r="P66">
        <v>12</v>
      </c>
      <c r="Q66" t="s">
        <v>873</v>
      </c>
    </row>
    <row r="67" spans="1:17" x14ac:dyDescent="0.25">
      <c r="A67" t="s">
        <v>870</v>
      </c>
      <c r="B67" s="149">
        <v>16</v>
      </c>
      <c r="C67" t="s">
        <v>255</v>
      </c>
      <c r="D67" t="s">
        <v>871</v>
      </c>
      <c r="E67" t="s">
        <v>872</v>
      </c>
      <c r="F67" t="s">
        <v>8</v>
      </c>
      <c r="G67" s="71">
        <v>0</v>
      </c>
      <c r="H67" s="71">
        <v>0</v>
      </c>
      <c r="I67" s="71">
        <v>0</v>
      </c>
      <c r="J67" s="71">
        <v>0</v>
      </c>
      <c r="K67" s="71">
        <v>0</v>
      </c>
      <c r="L67" s="71">
        <v>0</v>
      </c>
      <c r="M67" s="71">
        <v>-240</v>
      </c>
      <c r="N67" s="71">
        <v>-240</v>
      </c>
      <c r="O67" t="s">
        <v>584</v>
      </c>
      <c r="P67">
        <v>12</v>
      </c>
      <c r="Q67" t="s">
        <v>873</v>
      </c>
    </row>
    <row r="68" spans="1:17" x14ac:dyDescent="0.25">
      <c r="A68" t="s">
        <v>876</v>
      </c>
      <c r="B68" s="149">
        <v>16</v>
      </c>
      <c r="C68" t="s">
        <v>255</v>
      </c>
      <c r="D68" t="s">
        <v>877</v>
      </c>
      <c r="E68" t="s">
        <v>872</v>
      </c>
      <c r="F68" t="s">
        <v>8</v>
      </c>
      <c r="G68" s="71">
        <v>0</v>
      </c>
      <c r="H68" s="71">
        <v>74</v>
      </c>
      <c r="I68" s="71">
        <v>0</v>
      </c>
      <c r="J68" s="71">
        <v>0</v>
      </c>
      <c r="K68" s="71">
        <v>0</v>
      </c>
      <c r="L68" s="71">
        <v>0</v>
      </c>
      <c r="M68" s="246">
        <v>0</v>
      </c>
      <c r="N68" s="71">
        <v>74</v>
      </c>
      <c r="O68" t="s">
        <v>584</v>
      </c>
      <c r="P68">
        <v>12</v>
      </c>
      <c r="Q68" t="s">
        <v>873</v>
      </c>
    </row>
    <row r="69" spans="1:17" x14ac:dyDescent="0.25">
      <c r="A69" t="s">
        <v>735</v>
      </c>
      <c r="B69" s="149">
        <v>683</v>
      </c>
      <c r="C69" t="s">
        <v>152</v>
      </c>
      <c r="D69" t="s">
        <v>153</v>
      </c>
      <c r="E69" t="s">
        <v>736</v>
      </c>
      <c r="F69" t="s">
        <v>8</v>
      </c>
      <c r="G69" s="71">
        <v>0</v>
      </c>
      <c r="H69" s="71">
        <v>218.20699999999997</v>
      </c>
      <c r="I69" s="71">
        <v>0</v>
      </c>
      <c r="J69" s="71">
        <v>0</v>
      </c>
      <c r="K69" s="71">
        <v>0</v>
      </c>
      <c r="L69" s="71">
        <v>0</v>
      </c>
      <c r="M69" s="71">
        <v>0</v>
      </c>
      <c r="N69" s="71">
        <v>218.20699999999997</v>
      </c>
      <c r="O69" t="s">
        <v>547</v>
      </c>
      <c r="P69">
        <v>12</v>
      </c>
      <c r="Q69" t="s">
        <v>153</v>
      </c>
    </row>
    <row r="70" spans="1:17" x14ac:dyDescent="0.25">
      <c r="A70" t="s">
        <v>573</v>
      </c>
      <c r="B70" s="149">
        <v>449</v>
      </c>
      <c r="C70" t="s">
        <v>59</v>
      </c>
      <c r="D70" t="s">
        <v>60</v>
      </c>
      <c r="E70" t="s">
        <v>574</v>
      </c>
      <c r="F70" t="s">
        <v>8</v>
      </c>
      <c r="G70" s="71">
        <v>0</v>
      </c>
      <c r="H70" s="71">
        <v>275.529</v>
      </c>
      <c r="I70" s="71">
        <v>0</v>
      </c>
      <c r="J70" s="71">
        <v>0</v>
      </c>
      <c r="K70" s="71">
        <v>0</v>
      </c>
      <c r="L70" s="71">
        <v>0</v>
      </c>
      <c r="M70" s="71">
        <v>0</v>
      </c>
      <c r="N70" s="71">
        <v>275.529</v>
      </c>
      <c r="O70" t="s">
        <v>547</v>
      </c>
      <c r="P70">
        <v>12</v>
      </c>
      <c r="Q70" t="s">
        <v>60</v>
      </c>
    </row>
    <row r="71" spans="1:17" x14ac:dyDescent="0.25">
      <c r="A71" t="s">
        <v>957</v>
      </c>
      <c r="B71" s="149">
        <v>357</v>
      </c>
      <c r="C71" t="s">
        <v>313</v>
      </c>
      <c r="D71" t="s">
        <v>314</v>
      </c>
      <c r="E71" t="s">
        <v>958</v>
      </c>
      <c r="F71" t="s">
        <v>8</v>
      </c>
      <c r="G71" s="71">
        <v>0</v>
      </c>
      <c r="H71" s="71">
        <v>397.57400000000007</v>
      </c>
      <c r="I71" s="71">
        <v>276.46799999999996</v>
      </c>
      <c r="J71" s="71">
        <v>0</v>
      </c>
      <c r="K71" s="71">
        <v>0</v>
      </c>
      <c r="L71" s="71">
        <v>0</v>
      </c>
      <c r="M71" s="71">
        <v>0</v>
      </c>
      <c r="N71" s="71">
        <v>674.04199999999992</v>
      </c>
      <c r="O71" t="s">
        <v>547</v>
      </c>
      <c r="P71">
        <v>24</v>
      </c>
      <c r="Q71" t="s">
        <v>314</v>
      </c>
    </row>
    <row r="72" spans="1:17" x14ac:dyDescent="0.25">
      <c r="A72" t="s">
        <v>723</v>
      </c>
      <c r="B72" s="149">
        <v>169</v>
      </c>
      <c r="C72" t="s">
        <v>101</v>
      </c>
      <c r="D72" t="s">
        <v>133</v>
      </c>
      <c r="E72" t="s">
        <v>724</v>
      </c>
      <c r="F72" t="s">
        <v>8</v>
      </c>
      <c r="G72" s="71">
        <v>0</v>
      </c>
      <c r="H72" s="71">
        <v>809.97600000000011</v>
      </c>
      <c r="I72" s="71">
        <v>0</v>
      </c>
      <c r="J72" s="71">
        <v>0</v>
      </c>
      <c r="K72" s="71">
        <v>0</v>
      </c>
      <c r="L72" s="71">
        <v>0</v>
      </c>
      <c r="M72" s="71">
        <v>0</v>
      </c>
      <c r="N72" s="71">
        <v>809.97600000000011</v>
      </c>
      <c r="O72" t="s">
        <v>547</v>
      </c>
      <c r="P72">
        <v>12</v>
      </c>
      <c r="Q72" t="s">
        <v>133</v>
      </c>
    </row>
    <row r="73" spans="1:17" x14ac:dyDescent="0.25">
      <c r="A73" t="s">
        <v>896</v>
      </c>
      <c r="B73" s="149">
        <v>353</v>
      </c>
      <c r="C73" t="s">
        <v>266</v>
      </c>
      <c r="D73" t="s">
        <v>267</v>
      </c>
      <c r="E73" t="s">
        <v>897</v>
      </c>
      <c r="F73" t="s">
        <v>8</v>
      </c>
      <c r="G73" s="71">
        <v>0</v>
      </c>
      <c r="H73" s="71">
        <v>33.901000000000003</v>
      </c>
      <c r="I73" s="71">
        <v>922.93900000000008</v>
      </c>
      <c r="J73" s="71">
        <v>0</v>
      </c>
      <c r="K73" s="71">
        <v>0</v>
      </c>
      <c r="L73" s="71">
        <v>0</v>
      </c>
      <c r="M73" s="71">
        <v>0</v>
      </c>
      <c r="N73" s="71">
        <v>956.84000000000015</v>
      </c>
      <c r="O73" t="s">
        <v>547</v>
      </c>
      <c r="P73">
        <v>20</v>
      </c>
      <c r="Q73" t="s">
        <v>267</v>
      </c>
    </row>
    <row r="74" spans="1:17" x14ac:dyDescent="0.25">
      <c r="A74" t="s">
        <v>880</v>
      </c>
      <c r="B74" s="149">
        <v>16</v>
      </c>
      <c r="C74" t="s">
        <v>255</v>
      </c>
      <c r="D74" t="s">
        <v>881</v>
      </c>
      <c r="E74" t="s">
        <v>872</v>
      </c>
      <c r="F74" t="s">
        <v>8</v>
      </c>
      <c r="G74" s="71">
        <v>0</v>
      </c>
      <c r="H74" s="71">
        <v>0</v>
      </c>
      <c r="I74" s="71">
        <v>0</v>
      </c>
      <c r="J74" s="71">
        <v>0</v>
      </c>
      <c r="K74" s="71">
        <v>26170</v>
      </c>
      <c r="L74" s="71">
        <v>0</v>
      </c>
      <c r="M74" s="71">
        <v>0</v>
      </c>
      <c r="N74" s="71">
        <v>26170</v>
      </c>
      <c r="O74" t="s">
        <v>584</v>
      </c>
      <c r="P74">
        <v>12</v>
      </c>
      <c r="Q74" t="s">
        <v>873</v>
      </c>
    </row>
    <row r="75" spans="1:17" x14ac:dyDescent="0.25">
      <c r="A75" t="s">
        <v>884</v>
      </c>
      <c r="B75" s="149">
        <v>16</v>
      </c>
      <c r="C75" t="s">
        <v>255</v>
      </c>
      <c r="D75" t="s">
        <v>885</v>
      </c>
      <c r="E75" t="s">
        <v>872</v>
      </c>
      <c r="F75" t="s">
        <v>8</v>
      </c>
      <c r="G75" s="71">
        <v>0</v>
      </c>
      <c r="H75" s="71">
        <v>0</v>
      </c>
      <c r="I75" s="71">
        <v>121969.00000000001</v>
      </c>
      <c r="J75" s="71">
        <v>0</v>
      </c>
      <c r="K75" s="71">
        <v>0</v>
      </c>
      <c r="L75" s="71">
        <v>0</v>
      </c>
      <c r="M75" s="71">
        <v>0</v>
      </c>
      <c r="N75" s="71">
        <v>121969.00000000001</v>
      </c>
      <c r="O75" t="s">
        <v>584</v>
      </c>
      <c r="P75">
        <v>12</v>
      </c>
      <c r="Q75" t="s">
        <v>873</v>
      </c>
    </row>
    <row r="76" spans="1:17" x14ac:dyDescent="0.25">
      <c r="A76" t="s">
        <v>900</v>
      </c>
      <c r="B76" s="149">
        <v>570</v>
      </c>
      <c r="C76" t="s">
        <v>402</v>
      </c>
      <c r="D76" t="s">
        <v>403</v>
      </c>
      <c r="E76" t="s">
        <v>901</v>
      </c>
      <c r="F76" t="s">
        <v>9</v>
      </c>
      <c r="G76" s="71">
        <v>0</v>
      </c>
      <c r="H76" s="71">
        <v>49.813499999999998</v>
      </c>
      <c r="I76" s="71">
        <v>0</v>
      </c>
      <c r="J76" s="71">
        <v>0</v>
      </c>
      <c r="K76" s="71">
        <v>0</v>
      </c>
      <c r="L76" s="71">
        <v>0</v>
      </c>
      <c r="M76" s="71">
        <v>0</v>
      </c>
      <c r="N76" s="71">
        <v>49.813499999999998</v>
      </c>
      <c r="O76" t="s">
        <v>547</v>
      </c>
      <c r="P76">
        <v>7</v>
      </c>
      <c r="Q76" t="s">
        <v>403</v>
      </c>
    </row>
    <row r="77" spans="1:17" x14ac:dyDescent="0.25">
      <c r="A77" t="s">
        <v>917</v>
      </c>
      <c r="B77" s="149">
        <v>343</v>
      </c>
      <c r="C77" t="s">
        <v>279</v>
      </c>
      <c r="D77" t="s">
        <v>282</v>
      </c>
      <c r="E77" t="s">
        <v>918</v>
      </c>
      <c r="F77" t="s">
        <v>9</v>
      </c>
      <c r="G77" s="71">
        <v>0</v>
      </c>
      <c r="H77" s="71">
        <v>64.384999999999991</v>
      </c>
      <c r="I77" s="71">
        <v>0</v>
      </c>
      <c r="J77" s="71">
        <v>0</v>
      </c>
      <c r="K77" s="71">
        <v>0</v>
      </c>
      <c r="L77" s="71">
        <v>0</v>
      </c>
      <c r="M77" s="71">
        <v>0</v>
      </c>
      <c r="N77" s="71">
        <v>64.384999999999991</v>
      </c>
      <c r="O77" t="s">
        <v>547</v>
      </c>
      <c r="P77">
        <v>12</v>
      </c>
      <c r="Q77" t="s">
        <v>282</v>
      </c>
    </row>
    <row r="78" spans="1:17" x14ac:dyDescent="0.25">
      <c r="A78" t="s">
        <v>921</v>
      </c>
      <c r="B78" s="149">
        <v>343</v>
      </c>
      <c r="C78" t="s">
        <v>279</v>
      </c>
      <c r="D78" t="s">
        <v>284</v>
      </c>
      <c r="E78" t="s">
        <v>922</v>
      </c>
      <c r="F78" t="s">
        <v>9</v>
      </c>
      <c r="G78" s="71">
        <v>0</v>
      </c>
      <c r="H78" s="71">
        <v>126.36048224652583</v>
      </c>
      <c r="I78" s="71">
        <v>0</v>
      </c>
      <c r="J78" s="71">
        <v>0</v>
      </c>
      <c r="K78" s="71">
        <v>0</v>
      </c>
      <c r="L78" s="71">
        <v>0</v>
      </c>
      <c r="M78" s="71">
        <v>0</v>
      </c>
      <c r="N78" s="71">
        <v>126.36048224652583</v>
      </c>
      <c r="O78" t="s">
        <v>547</v>
      </c>
      <c r="P78">
        <v>12</v>
      </c>
      <c r="Q78" t="s">
        <v>284</v>
      </c>
    </row>
    <row r="79" spans="1:17" x14ac:dyDescent="0.25">
      <c r="A79" t="s">
        <v>913</v>
      </c>
      <c r="B79" s="149">
        <v>343</v>
      </c>
      <c r="C79" t="s">
        <v>279</v>
      </c>
      <c r="D79" t="s">
        <v>280</v>
      </c>
      <c r="E79" t="s">
        <v>914</v>
      </c>
      <c r="F79" t="s">
        <v>9</v>
      </c>
      <c r="G79" s="71">
        <v>0</v>
      </c>
      <c r="H79" s="71">
        <v>232.44499999999999</v>
      </c>
      <c r="I79" s="71">
        <v>0</v>
      </c>
      <c r="J79" s="71">
        <v>0</v>
      </c>
      <c r="K79" s="71">
        <v>0</v>
      </c>
      <c r="L79" s="71">
        <v>0</v>
      </c>
      <c r="M79" s="71">
        <v>0</v>
      </c>
      <c r="N79" s="71">
        <v>232.44499999999999</v>
      </c>
      <c r="O79" t="s">
        <v>547</v>
      </c>
      <c r="P79">
        <v>12</v>
      </c>
      <c r="Q79" t="s">
        <v>280</v>
      </c>
    </row>
    <row r="80" spans="1:17" x14ac:dyDescent="0.25">
      <c r="A80" t="s">
        <v>915</v>
      </c>
      <c r="B80" s="149">
        <v>343</v>
      </c>
      <c r="C80" t="s">
        <v>279</v>
      </c>
      <c r="D80" t="s">
        <v>281</v>
      </c>
      <c r="E80" t="s">
        <v>916</v>
      </c>
      <c r="F80" t="s">
        <v>9</v>
      </c>
      <c r="G80" s="71">
        <v>0</v>
      </c>
      <c r="H80" s="71">
        <v>242.86200000000002</v>
      </c>
      <c r="I80" s="71">
        <v>0</v>
      </c>
      <c r="J80" s="71">
        <v>0</v>
      </c>
      <c r="K80" s="71">
        <v>0</v>
      </c>
      <c r="L80" s="71">
        <v>0</v>
      </c>
      <c r="M80" s="71">
        <v>0</v>
      </c>
      <c r="N80" s="71">
        <v>242.86200000000002</v>
      </c>
      <c r="O80" t="s">
        <v>547</v>
      </c>
      <c r="P80">
        <v>12</v>
      </c>
      <c r="Q80" t="s">
        <v>281</v>
      </c>
    </row>
    <row r="81" spans="1:17" x14ac:dyDescent="0.25">
      <c r="A81" t="s">
        <v>919</v>
      </c>
      <c r="B81" s="149">
        <v>343</v>
      </c>
      <c r="C81" t="s">
        <v>279</v>
      </c>
      <c r="D81" t="s">
        <v>283</v>
      </c>
      <c r="E81" t="s">
        <v>920</v>
      </c>
      <c r="F81" t="s">
        <v>9</v>
      </c>
      <c r="G81" s="71">
        <v>0</v>
      </c>
      <c r="H81" s="71">
        <v>253.75399999999999</v>
      </c>
      <c r="I81" s="71">
        <v>0</v>
      </c>
      <c r="J81" s="71">
        <v>0</v>
      </c>
      <c r="K81" s="71">
        <v>0</v>
      </c>
      <c r="L81" s="71">
        <v>0</v>
      </c>
      <c r="M81" s="246">
        <v>0</v>
      </c>
      <c r="N81" s="71">
        <v>253.75399999999999</v>
      </c>
      <c r="O81" t="s">
        <v>547</v>
      </c>
      <c r="P81">
        <v>12</v>
      </c>
      <c r="Q81" t="s">
        <v>283</v>
      </c>
    </row>
    <row r="82" spans="1:17" x14ac:dyDescent="0.25">
      <c r="A82" t="s">
        <v>1032</v>
      </c>
      <c r="B82" s="149">
        <v>375</v>
      </c>
      <c r="C82" t="s">
        <v>408</v>
      </c>
      <c r="D82" t="s">
        <v>409</v>
      </c>
      <c r="E82" t="s">
        <v>1033</v>
      </c>
      <c r="F82" t="s">
        <v>9</v>
      </c>
      <c r="G82" s="71">
        <v>0</v>
      </c>
      <c r="H82" s="71">
        <v>380.98799999999994</v>
      </c>
      <c r="I82" s="71">
        <v>0</v>
      </c>
      <c r="J82" s="71">
        <v>0</v>
      </c>
      <c r="K82" s="71">
        <v>0</v>
      </c>
      <c r="L82" s="71">
        <v>0</v>
      </c>
      <c r="M82" s="71">
        <v>0</v>
      </c>
      <c r="N82" s="71">
        <v>380.98799999999994</v>
      </c>
      <c r="O82" t="s">
        <v>547</v>
      </c>
      <c r="P82">
        <v>11</v>
      </c>
      <c r="Q82" t="s">
        <v>409</v>
      </c>
    </row>
    <row r="83" spans="1:17" x14ac:dyDescent="0.25">
      <c r="A83" t="s">
        <v>1018</v>
      </c>
      <c r="B83" s="149">
        <v>344</v>
      </c>
      <c r="C83" t="s">
        <v>365</v>
      </c>
      <c r="D83" t="s">
        <v>366</v>
      </c>
      <c r="E83" t="s">
        <v>1019</v>
      </c>
      <c r="F83" t="s">
        <v>9</v>
      </c>
      <c r="G83" s="71">
        <v>0</v>
      </c>
      <c r="H83" s="71">
        <v>426.28999999999996</v>
      </c>
      <c r="I83" s="71">
        <v>0</v>
      </c>
      <c r="J83" s="71">
        <v>0</v>
      </c>
      <c r="K83" s="71">
        <v>110.60299999999999</v>
      </c>
      <c r="L83" s="71">
        <v>0</v>
      </c>
      <c r="M83" s="71">
        <v>0</v>
      </c>
      <c r="N83" s="71">
        <v>536.89300000000003</v>
      </c>
      <c r="O83" t="s">
        <v>547</v>
      </c>
      <c r="P83">
        <v>16</v>
      </c>
      <c r="Q83" t="s">
        <v>366</v>
      </c>
    </row>
    <row r="84" spans="1:17" x14ac:dyDescent="0.25">
      <c r="A84" t="s">
        <v>1016</v>
      </c>
      <c r="B84" s="149">
        <v>664</v>
      </c>
      <c r="C84" t="s">
        <v>363</v>
      </c>
      <c r="D84" t="s">
        <v>364</v>
      </c>
      <c r="E84" t="s">
        <v>1017</v>
      </c>
      <c r="F84" t="s">
        <v>9</v>
      </c>
      <c r="G84" s="71">
        <v>0</v>
      </c>
      <c r="H84" s="71">
        <v>550.33699999999999</v>
      </c>
      <c r="I84" s="71">
        <v>0</v>
      </c>
      <c r="J84" s="71">
        <v>0</v>
      </c>
      <c r="K84" s="71">
        <v>0</v>
      </c>
      <c r="L84" s="71">
        <v>0</v>
      </c>
      <c r="M84" s="71">
        <v>0</v>
      </c>
      <c r="N84" s="71">
        <v>550.33699999999999</v>
      </c>
      <c r="O84" t="s">
        <v>547</v>
      </c>
      <c r="P84">
        <v>11</v>
      </c>
      <c r="Q84" t="s">
        <v>364</v>
      </c>
    </row>
    <row r="85" spans="1:17" x14ac:dyDescent="0.25">
      <c r="A85" t="s">
        <v>747</v>
      </c>
      <c r="B85" s="149">
        <v>337</v>
      </c>
      <c r="C85" t="s">
        <v>163</v>
      </c>
      <c r="D85" t="s">
        <v>164</v>
      </c>
      <c r="E85" t="s">
        <v>748</v>
      </c>
      <c r="F85" t="s">
        <v>9</v>
      </c>
      <c r="G85" s="71">
        <v>0</v>
      </c>
      <c r="H85" s="71">
        <v>609.75900000000001</v>
      </c>
      <c r="I85" s="71">
        <v>0</v>
      </c>
      <c r="J85" s="71">
        <v>0</v>
      </c>
      <c r="K85" s="71">
        <v>0</v>
      </c>
      <c r="L85" s="71">
        <v>0</v>
      </c>
      <c r="M85" s="246">
        <v>0</v>
      </c>
      <c r="N85" s="71">
        <v>609.75900000000001</v>
      </c>
      <c r="O85" t="s">
        <v>547</v>
      </c>
      <c r="P85">
        <v>10</v>
      </c>
      <c r="Q85" t="s">
        <v>164</v>
      </c>
    </row>
    <row r="86" spans="1:17" x14ac:dyDescent="0.25">
      <c r="A86" t="s">
        <v>894</v>
      </c>
      <c r="B86" s="149">
        <v>376</v>
      </c>
      <c r="C86" t="s">
        <v>264</v>
      </c>
      <c r="D86" t="s">
        <v>265</v>
      </c>
      <c r="E86" t="s">
        <v>895</v>
      </c>
      <c r="F86" t="s">
        <v>9</v>
      </c>
      <c r="G86" s="71">
        <v>0</v>
      </c>
      <c r="H86" s="71">
        <v>489.87978378110409</v>
      </c>
      <c r="I86" s="71">
        <v>0</v>
      </c>
      <c r="J86" s="71">
        <v>0</v>
      </c>
      <c r="K86" s="71">
        <v>169.40499999999997</v>
      </c>
      <c r="L86" s="71">
        <v>0</v>
      </c>
      <c r="M86" s="246">
        <v>0</v>
      </c>
      <c r="N86" s="71">
        <v>659.28478378110424</v>
      </c>
      <c r="O86" t="s">
        <v>547</v>
      </c>
      <c r="P86">
        <v>15</v>
      </c>
      <c r="Q86" t="s">
        <v>265</v>
      </c>
    </row>
    <row r="87" spans="1:17" x14ac:dyDescent="0.25">
      <c r="A87" t="s">
        <v>970</v>
      </c>
      <c r="B87" s="149">
        <v>395</v>
      </c>
      <c r="C87" t="s">
        <v>328</v>
      </c>
      <c r="D87" t="s">
        <v>329</v>
      </c>
      <c r="E87" t="s">
        <v>971</v>
      </c>
      <c r="F87" t="s">
        <v>9</v>
      </c>
      <c r="G87" s="71">
        <v>0</v>
      </c>
      <c r="H87" s="71">
        <v>302.94</v>
      </c>
      <c r="I87" s="71">
        <v>0</v>
      </c>
      <c r="J87" s="71">
        <v>0</v>
      </c>
      <c r="K87" s="71">
        <v>401.58199999999999</v>
      </c>
      <c r="L87" s="71">
        <v>0</v>
      </c>
      <c r="M87" s="71">
        <v>0</v>
      </c>
      <c r="N87" s="71">
        <v>704.52200000000005</v>
      </c>
      <c r="O87" t="s">
        <v>547</v>
      </c>
      <c r="P87">
        <v>17</v>
      </c>
      <c r="Q87" t="s">
        <v>329</v>
      </c>
    </row>
    <row r="88" spans="1:17" x14ac:dyDescent="0.25">
      <c r="A88" t="s">
        <v>707</v>
      </c>
      <c r="B88" s="149">
        <v>169</v>
      </c>
      <c r="C88" t="s">
        <v>101</v>
      </c>
      <c r="D88" t="s">
        <v>112</v>
      </c>
      <c r="E88" t="s">
        <v>708</v>
      </c>
      <c r="F88" t="s">
        <v>9</v>
      </c>
      <c r="G88" s="71">
        <v>0</v>
      </c>
      <c r="H88" s="71">
        <v>740.61099999999988</v>
      </c>
      <c r="I88" s="71">
        <v>0</v>
      </c>
      <c r="J88" s="71">
        <v>0</v>
      </c>
      <c r="K88" s="71">
        <v>0</v>
      </c>
      <c r="L88" s="71">
        <v>0</v>
      </c>
      <c r="M88" s="246">
        <v>0</v>
      </c>
      <c r="N88" s="71">
        <v>740.61099999999988</v>
      </c>
      <c r="O88" t="s">
        <v>547</v>
      </c>
      <c r="P88">
        <v>12</v>
      </c>
      <c r="Q88" t="s">
        <v>112</v>
      </c>
    </row>
    <row r="89" spans="1:17" x14ac:dyDescent="0.25">
      <c r="A89" t="s">
        <v>952</v>
      </c>
      <c r="B89" s="149">
        <v>408</v>
      </c>
      <c r="C89" t="s">
        <v>309</v>
      </c>
      <c r="D89" t="s">
        <v>310</v>
      </c>
      <c r="E89" t="s">
        <v>953</v>
      </c>
      <c r="F89" t="s">
        <v>9</v>
      </c>
      <c r="G89" s="71">
        <v>0</v>
      </c>
      <c r="H89" s="71">
        <v>773.08100000000013</v>
      </c>
      <c r="I89" s="71">
        <v>0</v>
      </c>
      <c r="J89" s="71">
        <v>0</v>
      </c>
      <c r="K89" s="71">
        <v>0</v>
      </c>
      <c r="L89" s="71">
        <v>0</v>
      </c>
      <c r="M89" s="71">
        <v>0</v>
      </c>
      <c r="N89" s="71">
        <v>773.08100000000013</v>
      </c>
      <c r="O89" t="s">
        <v>547</v>
      </c>
      <c r="P89">
        <v>12</v>
      </c>
      <c r="Q89" t="s">
        <v>310</v>
      </c>
    </row>
    <row r="90" spans="1:17" x14ac:dyDescent="0.25">
      <c r="A90" t="s">
        <v>926</v>
      </c>
      <c r="B90" s="149">
        <v>625</v>
      </c>
      <c r="C90" t="s">
        <v>405</v>
      </c>
      <c r="D90" t="s">
        <v>406</v>
      </c>
      <c r="E90" t="s">
        <v>927</v>
      </c>
      <c r="F90" t="s">
        <v>9</v>
      </c>
      <c r="G90" s="71">
        <v>0</v>
      </c>
      <c r="H90" s="71">
        <v>822.17342717413169</v>
      </c>
      <c r="I90" s="71">
        <v>0</v>
      </c>
      <c r="J90" s="71">
        <v>0</v>
      </c>
      <c r="K90" s="71">
        <v>0</v>
      </c>
      <c r="L90" s="71">
        <v>0</v>
      </c>
      <c r="M90" s="71">
        <v>0</v>
      </c>
      <c r="N90" s="71">
        <v>822.17342717413169</v>
      </c>
      <c r="O90" t="s">
        <v>547</v>
      </c>
      <c r="P90">
        <v>10</v>
      </c>
      <c r="Q90" t="s">
        <v>406</v>
      </c>
    </row>
    <row r="91" spans="1:17" x14ac:dyDescent="0.25">
      <c r="A91" t="s">
        <v>717</v>
      </c>
      <c r="B91" s="149">
        <v>169</v>
      </c>
      <c r="C91" t="s">
        <v>101</v>
      </c>
      <c r="D91" t="s">
        <v>124</v>
      </c>
      <c r="E91" t="s">
        <v>718</v>
      </c>
      <c r="F91" t="s">
        <v>9</v>
      </c>
      <c r="G91" s="71">
        <v>0</v>
      </c>
      <c r="H91" s="71">
        <v>774.50300000000016</v>
      </c>
      <c r="I91" s="71">
        <v>0</v>
      </c>
      <c r="J91" s="71">
        <v>0</v>
      </c>
      <c r="K91" s="71">
        <v>135.19299999999998</v>
      </c>
      <c r="L91" s="71">
        <v>0</v>
      </c>
      <c r="M91" s="71">
        <v>0</v>
      </c>
      <c r="N91" s="71">
        <v>909.69600000000003</v>
      </c>
      <c r="O91" t="s">
        <v>547</v>
      </c>
      <c r="P91">
        <v>20</v>
      </c>
      <c r="Q91" t="s">
        <v>124</v>
      </c>
    </row>
    <row r="92" spans="1:17" x14ac:dyDescent="0.25">
      <c r="A92" t="s">
        <v>705</v>
      </c>
      <c r="B92" s="149">
        <v>169</v>
      </c>
      <c r="C92" t="s">
        <v>101</v>
      </c>
      <c r="D92" t="s">
        <v>107</v>
      </c>
      <c r="E92" t="s">
        <v>706</v>
      </c>
      <c r="F92" t="s">
        <v>9</v>
      </c>
      <c r="G92" s="71">
        <v>0</v>
      </c>
      <c r="H92" s="71">
        <v>961.73899999999992</v>
      </c>
      <c r="I92" s="71">
        <v>0</v>
      </c>
      <c r="J92" s="71">
        <v>0</v>
      </c>
      <c r="K92" s="71">
        <v>0</v>
      </c>
      <c r="L92" s="71">
        <v>0</v>
      </c>
      <c r="M92" s="246">
        <v>0</v>
      </c>
      <c r="N92" s="71">
        <v>961.73899999999992</v>
      </c>
      <c r="O92" t="s">
        <v>547</v>
      </c>
      <c r="P92">
        <v>12</v>
      </c>
      <c r="Q92" t="s">
        <v>107</v>
      </c>
    </row>
    <row r="93" spans="1:17" x14ac:dyDescent="0.25">
      <c r="A93" t="s">
        <v>725</v>
      </c>
      <c r="B93" s="149">
        <v>169</v>
      </c>
      <c r="C93" t="s">
        <v>101</v>
      </c>
      <c r="D93" t="s">
        <v>136</v>
      </c>
      <c r="E93" t="s">
        <v>726</v>
      </c>
      <c r="F93" t="s">
        <v>9</v>
      </c>
      <c r="G93" s="71">
        <v>0</v>
      </c>
      <c r="H93" s="71">
        <v>1010.729</v>
      </c>
      <c r="I93" s="71">
        <v>0</v>
      </c>
      <c r="J93" s="71">
        <v>0</v>
      </c>
      <c r="K93" s="71">
        <v>0</v>
      </c>
      <c r="L93" s="71">
        <v>0</v>
      </c>
      <c r="M93" s="246">
        <v>0</v>
      </c>
      <c r="N93" s="71">
        <v>1010.729</v>
      </c>
      <c r="O93" t="s">
        <v>547</v>
      </c>
      <c r="P93">
        <v>12</v>
      </c>
      <c r="Q93" t="s">
        <v>136</v>
      </c>
    </row>
    <row r="94" spans="1:17" x14ac:dyDescent="0.25">
      <c r="A94" t="s">
        <v>577</v>
      </c>
      <c r="B94" s="149">
        <v>635</v>
      </c>
      <c r="C94" t="s">
        <v>63</v>
      </c>
      <c r="D94" t="s">
        <v>64</v>
      </c>
      <c r="E94" t="s">
        <v>578</v>
      </c>
      <c r="F94" t="s">
        <v>9</v>
      </c>
      <c r="G94" s="71">
        <v>0</v>
      </c>
      <c r="H94" s="71">
        <v>1202.145</v>
      </c>
      <c r="I94" s="71">
        <v>0</v>
      </c>
      <c r="J94" s="71">
        <v>0</v>
      </c>
      <c r="K94" s="71">
        <v>0</v>
      </c>
      <c r="L94" s="71">
        <v>0</v>
      </c>
      <c r="M94" s="71">
        <v>0</v>
      </c>
      <c r="N94" s="71">
        <v>1202.145</v>
      </c>
      <c r="O94" t="s">
        <v>547</v>
      </c>
      <c r="P94">
        <v>12</v>
      </c>
      <c r="Q94" t="s">
        <v>64</v>
      </c>
    </row>
    <row r="95" spans="1:17" x14ac:dyDescent="0.25">
      <c r="A95" t="s">
        <v>665</v>
      </c>
      <c r="B95" s="149">
        <v>169</v>
      </c>
      <c r="C95" t="s">
        <v>101</v>
      </c>
      <c r="D95" t="s">
        <v>123</v>
      </c>
      <c r="E95" t="s">
        <v>666</v>
      </c>
      <c r="F95" t="s">
        <v>9</v>
      </c>
      <c r="G95" s="71">
        <v>0</v>
      </c>
      <c r="H95" s="71">
        <v>1502.1280000000002</v>
      </c>
      <c r="I95" s="71">
        <v>0</v>
      </c>
      <c r="J95" s="71">
        <v>0</v>
      </c>
      <c r="K95" s="71">
        <v>0</v>
      </c>
      <c r="L95" s="71">
        <v>0</v>
      </c>
      <c r="M95" s="71">
        <v>0</v>
      </c>
      <c r="N95" s="71">
        <v>1502.1280000000002</v>
      </c>
      <c r="O95" t="s">
        <v>547</v>
      </c>
      <c r="P95">
        <v>12</v>
      </c>
      <c r="Q95" t="s">
        <v>123</v>
      </c>
    </row>
    <row r="96" spans="1:17" x14ac:dyDescent="0.25">
      <c r="A96" t="s">
        <v>928</v>
      </c>
      <c r="B96" s="149">
        <v>365</v>
      </c>
      <c r="C96" t="s">
        <v>289</v>
      </c>
      <c r="D96" t="s">
        <v>290</v>
      </c>
      <c r="E96" t="s">
        <v>929</v>
      </c>
      <c r="F96" t="s">
        <v>9</v>
      </c>
      <c r="G96" s="71">
        <v>0</v>
      </c>
      <c r="H96" s="71">
        <v>1507.8440000000001</v>
      </c>
      <c r="I96" s="71">
        <v>0</v>
      </c>
      <c r="J96" s="71">
        <v>0</v>
      </c>
      <c r="K96" s="71">
        <v>0</v>
      </c>
      <c r="L96" s="71">
        <v>0</v>
      </c>
      <c r="M96" s="246">
        <v>0</v>
      </c>
      <c r="N96" s="71">
        <v>1507.8440000000001</v>
      </c>
      <c r="O96" t="s">
        <v>547</v>
      </c>
      <c r="P96">
        <v>12</v>
      </c>
      <c r="Q96" t="s">
        <v>290</v>
      </c>
    </row>
    <row r="97" spans="1:17" x14ac:dyDescent="0.25">
      <c r="A97" t="s">
        <v>699</v>
      </c>
      <c r="B97" s="149">
        <v>169</v>
      </c>
      <c r="C97" t="s">
        <v>101</v>
      </c>
      <c r="D97" t="s">
        <v>394</v>
      </c>
      <c r="E97" t="s">
        <v>700</v>
      </c>
      <c r="F97" t="s">
        <v>9</v>
      </c>
      <c r="G97" s="71">
        <v>0</v>
      </c>
      <c r="H97" s="71">
        <v>1570.604</v>
      </c>
      <c r="I97" s="71">
        <v>0</v>
      </c>
      <c r="J97" s="71">
        <v>0</v>
      </c>
      <c r="K97" s="71">
        <v>0</v>
      </c>
      <c r="L97" s="71">
        <v>0</v>
      </c>
      <c r="M97" s="246">
        <v>0</v>
      </c>
      <c r="N97" s="71">
        <v>1570.604</v>
      </c>
      <c r="O97" t="s">
        <v>547</v>
      </c>
      <c r="P97">
        <v>12</v>
      </c>
      <c r="Q97" t="s">
        <v>394</v>
      </c>
    </row>
    <row r="98" spans="1:17" x14ac:dyDescent="0.25">
      <c r="A98" t="s">
        <v>684</v>
      </c>
      <c r="B98" s="149">
        <v>169</v>
      </c>
      <c r="C98" t="s">
        <v>101</v>
      </c>
      <c r="D98" t="s">
        <v>140</v>
      </c>
      <c r="E98" t="s">
        <v>685</v>
      </c>
      <c r="F98" t="s">
        <v>9</v>
      </c>
      <c r="G98" s="71">
        <v>0</v>
      </c>
      <c r="H98" s="71">
        <v>1672.489</v>
      </c>
      <c r="I98" s="71">
        <v>0</v>
      </c>
      <c r="J98" s="71">
        <v>0</v>
      </c>
      <c r="K98" s="71">
        <v>0</v>
      </c>
      <c r="L98" s="71">
        <v>0</v>
      </c>
      <c r="M98" s="71">
        <v>0</v>
      </c>
      <c r="N98" s="71">
        <v>1672.489</v>
      </c>
      <c r="O98" t="s">
        <v>547</v>
      </c>
      <c r="P98">
        <v>12</v>
      </c>
      <c r="Q98" t="s">
        <v>140</v>
      </c>
    </row>
    <row r="99" spans="1:17" x14ac:dyDescent="0.25">
      <c r="A99" t="s">
        <v>892</v>
      </c>
      <c r="B99" s="149">
        <v>281</v>
      </c>
      <c r="C99" t="s">
        <v>262</v>
      </c>
      <c r="D99" t="s">
        <v>263</v>
      </c>
      <c r="E99" t="s">
        <v>893</v>
      </c>
      <c r="F99" t="s">
        <v>9</v>
      </c>
      <c r="G99" s="71">
        <v>0</v>
      </c>
      <c r="H99" s="71">
        <v>1685.6730000000005</v>
      </c>
      <c r="I99" s="71">
        <v>0</v>
      </c>
      <c r="J99" s="71">
        <v>0</v>
      </c>
      <c r="K99" s="71">
        <v>0</v>
      </c>
      <c r="L99" s="71">
        <v>0</v>
      </c>
      <c r="M99" s="71">
        <v>0</v>
      </c>
      <c r="N99" s="71">
        <v>1685.6730000000005</v>
      </c>
      <c r="O99" t="s">
        <v>547</v>
      </c>
      <c r="P99">
        <v>12</v>
      </c>
      <c r="Q99" t="s">
        <v>263</v>
      </c>
    </row>
    <row r="100" spans="1:17" x14ac:dyDescent="0.25">
      <c r="A100" t="s">
        <v>868</v>
      </c>
      <c r="B100" s="149">
        <v>446</v>
      </c>
      <c r="C100" t="s">
        <v>400</v>
      </c>
      <c r="D100" t="s">
        <v>401</v>
      </c>
      <c r="E100" t="s">
        <v>869</v>
      </c>
      <c r="F100" t="s">
        <v>9</v>
      </c>
      <c r="G100" s="71">
        <v>0</v>
      </c>
      <c r="H100" s="71">
        <v>1729.96</v>
      </c>
      <c r="I100" s="71">
        <v>0</v>
      </c>
      <c r="J100" s="71">
        <v>0</v>
      </c>
      <c r="K100" s="71">
        <v>0</v>
      </c>
      <c r="L100" s="71">
        <v>0</v>
      </c>
      <c r="M100" s="71">
        <v>0</v>
      </c>
      <c r="N100" s="71">
        <v>1729.96</v>
      </c>
      <c r="O100" t="s">
        <v>547</v>
      </c>
      <c r="P100">
        <v>10</v>
      </c>
      <c r="Q100" t="s">
        <v>401</v>
      </c>
    </row>
    <row r="101" spans="1:17" x14ac:dyDescent="0.25">
      <c r="A101" t="s">
        <v>675</v>
      </c>
      <c r="B101" s="149">
        <v>169</v>
      </c>
      <c r="C101" t="s">
        <v>101</v>
      </c>
      <c r="D101" t="s">
        <v>134</v>
      </c>
      <c r="E101" t="s">
        <v>676</v>
      </c>
      <c r="F101" t="s">
        <v>9</v>
      </c>
      <c r="G101" s="71">
        <v>0</v>
      </c>
      <c r="H101" s="71">
        <v>1824.9559999999997</v>
      </c>
      <c r="I101" s="71">
        <v>0</v>
      </c>
      <c r="J101" s="71">
        <v>0</v>
      </c>
      <c r="K101" s="71">
        <v>0</v>
      </c>
      <c r="L101" s="71">
        <v>0</v>
      </c>
      <c r="M101" s="71">
        <v>0</v>
      </c>
      <c r="N101" s="71">
        <v>1824.9559999999997</v>
      </c>
      <c r="O101" t="s">
        <v>547</v>
      </c>
      <c r="P101">
        <v>12</v>
      </c>
      <c r="Q101" t="s">
        <v>134</v>
      </c>
    </row>
    <row r="102" spans="1:17" x14ac:dyDescent="0.25">
      <c r="A102" t="s">
        <v>575</v>
      </c>
      <c r="B102" s="149">
        <v>412</v>
      </c>
      <c r="C102" t="s">
        <v>61</v>
      </c>
      <c r="D102" t="s">
        <v>62</v>
      </c>
      <c r="E102" t="s">
        <v>576</v>
      </c>
      <c r="F102" t="s">
        <v>9</v>
      </c>
      <c r="G102" s="71">
        <v>0</v>
      </c>
      <c r="H102" s="71">
        <v>1919.9660000000001</v>
      </c>
      <c r="I102" s="71">
        <v>0</v>
      </c>
      <c r="J102" s="71">
        <v>0</v>
      </c>
      <c r="K102" s="71">
        <v>0</v>
      </c>
      <c r="L102" s="71">
        <v>0</v>
      </c>
      <c r="M102" s="71">
        <v>0</v>
      </c>
      <c r="N102" s="71">
        <v>1919.9660000000001</v>
      </c>
      <c r="O102" t="s">
        <v>547</v>
      </c>
      <c r="P102">
        <v>12</v>
      </c>
      <c r="Q102" t="s">
        <v>62</v>
      </c>
    </row>
    <row r="103" spans="1:17" x14ac:dyDescent="0.25">
      <c r="A103" t="s">
        <v>661</v>
      </c>
      <c r="B103" s="149">
        <v>169</v>
      </c>
      <c r="C103" t="s">
        <v>101</v>
      </c>
      <c r="D103" t="s">
        <v>121</v>
      </c>
      <c r="E103" t="s">
        <v>662</v>
      </c>
      <c r="F103" t="s">
        <v>9</v>
      </c>
      <c r="G103" s="71">
        <v>0</v>
      </c>
      <c r="H103" s="71">
        <v>1968.7629999999999</v>
      </c>
      <c r="I103" s="71">
        <v>0</v>
      </c>
      <c r="J103" s="71">
        <v>0</v>
      </c>
      <c r="K103" s="71">
        <v>0</v>
      </c>
      <c r="L103" s="71">
        <v>0</v>
      </c>
      <c r="M103" s="71">
        <v>0</v>
      </c>
      <c r="N103" s="71">
        <v>1968.7629999999999</v>
      </c>
      <c r="O103" t="s">
        <v>547</v>
      </c>
      <c r="P103">
        <v>12</v>
      </c>
      <c r="Q103" t="s">
        <v>121</v>
      </c>
    </row>
    <row r="104" spans="1:17" x14ac:dyDescent="0.25">
      <c r="A104" t="s">
        <v>677</v>
      </c>
      <c r="B104" s="149">
        <v>169</v>
      </c>
      <c r="C104" t="s">
        <v>101</v>
      </c>
      <c r="D104" t="s">
        <v>135</v>
      </c>
      <c r="E104" t="s">
        <v>678</v>
      </c>
      <c r="F104" t="s">
        <v>9</v>
      </c>
      <c r="G104" s="71">
        <v>0</v>
      </c>
      <c r="H104" s="71">
        <v>1608.3700000000001</v>
      </c>
      <c r="I104" s="71">
        <v>0</v>
      </c>
      <c r="J104" s="71">
        <v>0</v>
      </c>
      <c r="K104" s="71">
        <v>551.54900000000009</v>
      </c>
      <c r="L104" s="71">
        <v>0</v>
      </c>
      <c r="M104" s="246">
        <v>0</v>
      </c>
      <c r="N104" s="71">
        <v>2159.9189999999999</v>
      </c>
      <c r="O104" t="s">
        <v>547</v>
      </c>
      <c r="P104">
        <v>24</v>
      </c>
      <c r="Q104" t="s">
        <v>135</v>
      </c>
    </row>
    <row r="105" spans="1:17" x14ac:dyDescent="0.25">
      <c r="A105" t="s">
        <v>646</v>
      </c>
      <c r="B105" s="149">
        <v>169</v>
      </c>
      <c r="C105" t="s">
        <v>101</v>
      </c>
      <c r="D105" t="s">
        <v>106</v>
      </c>
      <c r="E105" t="s">
        <v>647</v>
      </c>
      <c r="F105" t="s">
        <v>9</v>
      </c>
      <c r="G105" s="71">
        <v>0</v>
      </c>
      <c r="H105" s="71">
        <v>1775.076</v>
      </c>
      <c r="I105" s="71">
        <v>0</v>
      </c>
      <c r="J105" s="71">
        <v>0</v>
      </c>
      <c r="K105" s="71">
        <v>736.89800000000025</v>
      </c>
      <c r="L105" s="71">
        <v>0</v>
      </c>
      <c r="M105" s="71">
        <v>0</v>
      </c>
      <c r="N105" s="71">
        <v>2511.9739999999993</v>
      </c>
      <c r="O105" t="s">
        <v>547</v>
      </c>
      <c r="P105">
        <v>24</v>
      </c>
      <c r="Q105" t="s">
        <v>106</v>
      </c>
    </row>
    <row r="106" spans="1:17" x14ac:dyDescent="0.25">
      <c r="A106" t="s">
        <v>741</v>
      </c>
      <c r="B106" s="149">
        <v>5</v>
      </c>
      <c r="C106" t="s">
        <v>157</v>
      </c>
      <c r="D106" t="s">
        <v>158</v>
      </c>
      <c r="E106" t="s">
        <v>742</v>
      </c>
      <c r="F106" t="s">
        <v>9</v>
      </c>
      <c r="G106" s="71">
        <v>0</v>
      </c>
      <c r="H106" s="71">
        <v>2582.3000000000002</v>
      </c>
      <c r="I106" s="71">
        <v>0</v>
      </c>
      <c r="J106" s="71">
        <v>0</v>
      </c>
      <c r="K106" s="71">
        <v>0</v>
      </c>
      <c r="L106" s="71">
        <v>0</v>
      </c>
      <c r="M106" s="71">
        <v>0</v>
      </c>
      <c r="N106" s="71">
        <v>2582.3000000000002</v>
      </c>
      <c r="O106" t="s">
        <v>547</v>
      </c>
      <c r="P106">
        <v>12</v>
      </c>
      <c r="Q106" t="s">
        <v>158</v>
      </c>
    </row>
    <row r="107" spans="1:17" x14ac:dyDescent="0.25">
      <c r="A107" t="s">
        <v>667</v>
      </c>
      <c r="B107" s="149">
        <v>169</v>
      </c>
      <c r="C107" t="s">
        <v>101</v>
      </c>
      <c r="D107" t="s">
        <v>126</v>
      </c>
      <c r="E107" t="s">
        <v>668</v>
      </c>
      <c r="F107" t="s">
        <v>9</v>
      </c>
      <c r="G107" s="71">
        <v>0</v>
      </c>
      <c r="H107" s="71">
        <v>2773.6680000000001</v>
      </c>
      <c r="I107" s="71">
        <v>0</v>
      </c>
      <c r="J107" s="71">
        <v>0</v>
      </c>
      <c r="K107" s="71">
        <v>0</v>
      </c>
      <c r="L107" s="71">
        <v>0</v>
      </c>
      <c r="M107" s="71">
        <v>0</v>
      </c>
      <c r="N107" s="71">
        <v>2773.6680000000001</v>
      </c>
      <c r="O107" t="s">
        <v>547</v>
      </c>
      <c r="P107">
        <v>12</v>
      </c>
      <c r="Q107" t="s">
        <v>126</v>
      </c>
    </row>
    <row r="108" spans="1:17" x14ac:dyDescent="0.25">
      <c r="A108" t="s">
        <v>655</v>
      </c>
      <c r="B108" s="149">
        <v>169</v>
      </c>
      <c r="C108" t="s">
        <v>101</v>
      </c>
      <c r="D108" t="s">
        <v>118</v>
      </c>
      <c r="E108" t="s">
        <v>656</v>
      </c>
      <c r="F108" t="s">
        <v>9</v>
      </c>
      <c r="G108" s="71">
        <v>0</v>
      </c>
      <c r="H108" s="71">
        <v>2594.8329999999996</v>
      </c>
      <c r="I108" s="71">
        <v>0</v>
      </c>
      <c r="J108" s="71">
        <v>0</v>
      </c>
      <c r="K108" s="71">
        <v>397.90800000000002</v>
      </c>
      <c r="L108" s="71">
        <v>0</v>
      </c>
      <c r="M108" s="71">
        <v>0</v>
      </c>
      <c r="N108" s="71">
        <v>2992.7409999999995</v>
      </c>
      <c r="O108" t="s">
        <v>547</v>
      </c>
      <c r="P108">
        <v>24</v>
      </c>
      <c r="Q108" t="s">
        <v>118</v>
      </c>
    </row>
    <row r="109" spans="1:17" x14ac:dyDescent="0.25">
      <c r="A109" t="s">
        <v>679</v>
      </c>
      <c r="B109" s="149">
        <v>169</v>
      </c>
      <c r="C109" t="s">
        <v>101</v>
      </c>
      <c r="D109" t="s">
        <v>137</v>
      </c>
      <c r="E109" t="s">
        <v>680</v>
      </c>
      <c r="F109" t="s">
        <v>9</v>
      </c>
      <c r="G109" s="71">
        <v>0</v>
      </c>
      <c r="H109" s="71">
        <v>3071.1440000000002</v>
      </c>
      <c r="I109" s="71">
        <v>0</v>
      </c>
      <c r="J109" s="71">
        <v>0</v>
      </c>
      <c r="K109" s="71">
        <v>0</v>
      </c>
      <c r="L109" s="71">
        <v>0</v>
      </c>
      <c r="M109" s="246">
        <v>0</v>
      </c>
      <c r="N109" s="71">
        <v>3071.1440000000002</v>
      </c>
      <c r="O109" t="s">
        <v>547</v>
      </c>
      <c r="P109">
        <v>12</v>
      </c>
      <c r="Q109" t="s">
        <v>681</v>
      </c>
    </row>
    <row r="110" spans="1:17" x14ac:dyDescent="0.25">
      <c r="A110" t="s">
        <v>653</v>
      </c>
      <c r="B110" s="149">
        <v>169</v>
      </c>
      <c r="C110" t="s">
        <v>101</v>
      </c>
      <c r="D110" t="s">
        <v>115</v>
      </c>
      <c r="E110" t="s">
        <v>654</v>
      </c>
      <c r="F110" t="s">
        <v>9</v>
      </c>
      <c r="G110" s="71">
        <v>0</v>
      </c>
      <c r="H110" s="71">
        <v>2847.1390000000001</v>
      </c>
      <c r="I110" s="71">
        <v>0</v>
      </c>
      <c r="J110" s="71">
        <v>0</v>
      </c>
      <c r="K110" s="71">
        <v>568.53699999999992</v>
      </c>
      <c r="L110" s="71">
        <v>0</v>
      </c>
      <c r="M110" s="71">
        <v>0</v>
      </c>
      <c r="N110" s="71">
        <v>3415.6760000000004</v>
      </c>
      <c r="O110" t="s">
        <v>547</v>
      </c>
      <c r="P110">
        <v>24</v>
      </c>
      <c r="Q110" t="s">
        <v>115</v>
      </c>
    </row>
    <row r="111" spans="1:17" x14ac:dyDescent="0.25">
      <c r="A111" t="s">
        <v>697</v>
      </c>
      <c r="B111" s="149">
        <v>169</v>
      </c>
      <c r="C111" t="s">
        <v>101</v>
      </c>
      <c r="D111" t="s">
        <v>149</v>
      </c>
      <c r="E111" t="s">
        <v>698</v>
      </c>
      <c r="F111" t="s">
        <v>9</v>
      </c>
      <c r="G111" s="71">
        <v>0</v>
      </c>
      <c r="H111" s="71">
        <v>2969.2990000000004</v>
      </c>
      <c r="I111" s="71">
        <v>0</v>
      </c>
      <c r="J111" s="71">
        <v>0</v>
      </c>
      <c r="K111" s="71">
        <v>851.98699999999997</v>
      </c>
      <c r="L111" s="71">
        <v>0</v>
      </c>
      <c r="M111" s="71">
        <v>0</v>
      </c>
      <c r="N111" s="71">
        <v>3821.2860000000001</v>
      </c>
      <c r="O111" t="s">
        <v>547</v>
      </c>
      <c r="P111">
        <v>24</v>
      </c>
      <c r="Q111" t="s">
        <v>149</v>
      </c>
    </row>
    <row r="112" spans="1:17" x14ac:dyDescent="0.25">
      <c r="A112" t="s">
        <v>650</v>
      </c>
      <c r="B112" s="149">
        <v>169</v>
      </c>
      <c r="C112" t="s">
        <v>101</v>
      </c>
      <c r="D112" t="s">
        <v>110</v>
      </c>
      <c r="E112" t="s">
        <v>638</v>
      </c>
      <c r="F112" t="s">
        <v>9</v>
      </c>
      <c r="G112" s="71">
        <v>0</v>
      </c>
      <c r="H112" s="71">
        <v>5437.8959999999997</v>
      </c>
      <c r="I112" s="71">
        <v>0</v>
      </c>
      <c r="J112" s="71">
        <v>0</v>
      </c>
      <c r="K112" s="71">
        <v>394.7179999999999</v>
      </c>
      <c r="L112" s="71">
        <v>0</v>
      </c>
      <c r="M112" s="71">
        <v>0</v>
      </c>
      <c r="N112" s="71">
        <v>5832.6139999999978</v>
      </c>
      <c r="O112" t="s">
        <v>547</v>
      </c>
      <c r="P112">
        <v>24</v>
      </c>
      <c r="Q112" t="s">
        <v>110</v>
      </c>
    </row>
    <row r="113" spans="1:17" x14ac:dyDescent="0.25">
      <c r="A113" t="s">
        <v>641</v>
      </c>
      <c r="B113" s="149">
        <v>169</v>
      </c>
      <c r="C113" t="s">
        <v>101</v>
      </c>
      <c r="D113" t="s">
        <v>171</v>
      </c>
      <c r="E113" t="s">
        <v>642</v>
      </c>
      <c r="F113" t="s">
        <v>9</v>
      </c>
      <c r="G113" s="71">
        <v>0</v>
      </c>
      <c r="H113" s="71">
        <v>41814.294999999998</v>
      </c>
      <c r="I113" s="71">
        <v>0</v>
      </c>
      <c r="J113" s="71">
        <v>0</v>
      </c>
      <c r="K113" s="71">
        <v>212.732</v>
      </c>
      <c r="L113" s="71">
        <v>0</v>
      </c>
      <c r="M113" s="71">
        <v>0</v>
      </c>
      <c r="N113" s="71">
        <v>42027.027000000002</v>
      </c>
      <c r="O113" t="s">
        <v>547</v>
      </c>
      <c r="P113">
        <v>13</v>
      </c>
      <c r="Q113" t="s">
        <v>643</v>
      </c>
    </row>
    <row r="114" spans="1:17" x14ac:dyDescent="0.25">
      <c r="A114" t="s">
        <v>1009</v>
      </c>
      <c r="B114" s="149">
        <v>227</v>
      </c>
      <c r="C114" t="s">
        <v>1276</v>
      </c>
      <c r="D114" t="s">
        <v>1010</v>
      </c>
      <c r="E114" t="s">
        <v>1008</v>
      </c>
      <c r="F114" t="s">
        <v>10</v>
      </c>
      <c r="G114" s="71">
        <v>0</v>
      </c>
      <c r="H114" s="71">
        <v>-480</v>
      </c>
      <c r="I114" s="71">
        <v>0</v>
      </c>
      <c r="J114" s="71">
        <v>0</v>
      </c>
      <c r="K114" s="71">
        <v>0</v>
      </c>
      <c r="L114" s="71">
        <v>0</v>
      </c>
      <c r="M114" s="71">
        <v>0</v>
      </c>
      <c r="N114" s="71">
        <v>-480</v>
      </c>
      <c r="O114" t="s">
        <v>584</v>
      </c>
      <c r="P114">
        <v>12</v>
      </c>
      <c r="Q114" t="s">
        <v>1007</v>
      </c>
    </row>
    <row r="115" spans="1:17" x14ac:dyDescent="0.25">
      <c r="A115" t="s">
        <v>940</v>
      </c>
      <c r="B115" s="149">
        <v>254</v>
      </c>
      <c r="C115" t="s">
        <v>301</v>
      </c>
      <c r="D115" t="s">
        <v>303</v>
      </c>
      <c r="E115" t="s">
        <v>941</v>
      </c>
      <c r="F115" t="s">
        <v>10</v>
      </c>
      <c r="G115" s="71">
        <v>0</v>
      </c>
      <c r="H115" s="71">
        <v>2653.826</v>
      </c>
      <c r="I115" s="71">
        <v>0</v>
      </c>
      <c r="J115" s="71">
        <v>0</v>
      </c>
      <c r="K115" s="71">
        <v>0</v>
      </c>
      <c r="L115" s="71">
        <v>0</v>
      </c>
      <c r="M115" s="246">
        <v>0</v>
      </c>
      <c r="N115" s="71">
        <v>2653.826</v>
      </c>
      <c r="O115" t="s">
        <v>547</v>
      </c>
      <c r="P115">
        <v>9</v>
      </c>
      <c r="Q115" t="s">
        <v>303</v>
      </c>
    </row>
    <row r="116" spans="1:17" x14ac:dyDescent="0.25">
      <c r="A116" t="s">
        <v>948</v>
      </c>
      <c r="B116" s="149">
        <v>254</v>
      </c>
      <c r="C116" t="s">
        <v>301</v>
      </c>
      <c r="D116" t="s">
        <v>307</v>
      </c>
      <c r="E116" t="s">
        <v>949</v>
      </c>
      <c r="F116" t="s">
        <v>10</v>
      </c>
      <c r="G116" s="71">
        <v>0</v>
      </c>
      <c r="H116" s="71">
        <v>3587.4149999999995</v>
      </c>
      <c r="I116" s="71">
        <v>0</v>
      </c>
      <c r="J116" s="71">
        <v>0</v>
      </c>
      <c r="K116" s="71">
        <v>0</v>
      </c>
      <c r="L116" s="71">
        <v>0</v>
      </c>
      <c r="M116" s="71">
        <v>0</v>
      </c>
      <c r="N116" s="71">
        <v>3587.4149999999995</v>
      </c>
      <c r="O116" t="s">
        <v>547</v>
      </c>
      <c r="P116">
        <v>12</v>
      </c>
      <c r="Q116" t="s">
        <v>307</v>
      </c>
    </row>
    <row r="117" spans="1:17" x14ac:dyDescent="0.25">
      <c r="A117" t="s">
        <v>938</v>
      </c>
      <c r="B117" s="149">
        <v>254</v>
      </c>
      <c r="C117" t="s">
        <v>301</v>
      </c>
      <c r="D117" t="s">
        <v>302</v>
      </c>
      <c r="E117" t="s">
        <v>939</v>
      </c>
      <c r="F117" t="s">
        <v>10</v>
      </c>
      <c r="G117" s="71">
        <v>0</v>
      </c>
      <c r="H117" s="71">
        <v>4033</v>
      </c>
      <c r="I117" s="71">
        <v>0</v>
      </c>
      <c r="J117" s="71">
        <v>0</v>
      </c>
      <c r="K117" s="71">
        <v>0</v>
      </c>
      <c r="L117" s="71">
        <v>0</v>
      </c>
      <c r="M117" s="246">
        <v>0</v>
      </c>
      <c r="N117" s="71">
        <v>4033</v>
      </c>
      <c r="O117" t="s">
        <v>547</v>
      </c>
      <c r="P117">
        <v>12</v>
      </c>
      <c r="Q117" t="s">
        <v>302</v>
      </c>
    </row>
    <row r="118" spans="1:17" x14ac:dyDescent="0.25">
      <c r="A118" t="s">
        <v>942</v>
      </c>
      <c r="B118" s="149">
        <v>254</v>
      </c>
      <c r="C118" t="s">
        <v>301</v>
      </c>
      <c r="D118" t="s">
        <v>304</v>
      </c>
      <c r="E118" t="s">
        <v>943</v>
      </c>
      <c r="F118" t="s">
        <v>10</v>
      </c>
      <c r="G118" s="71">
        <v>0</v>
      </c>
      <c r="H118" s="71">
        <v>4469.2129999999997</v>
      </c>
      <c r="I118" s="71">
        <v>0</v>
      </c>
      <c r="J118" s="71">
        <v>0</v>
      </c>
      <c r="K118" s="71">
        <v>0</v>
      </c>
      <c r="L118" s="71">
        <v>0</v>
      </c>
      <c r="M118" s="71">
        <v>0</v>
      </c>
      <c r="N118" s="71">
        <v>4469.2129999999997</v>
      </c>
      <c r="O118" t="s">
        <v>547</v>
      </c>
      <c r="P118">
        <v>11</v>
      </c>
      <c r="Q118" t="s">
        <v>304</v>
      </c>
    </row>
    <row r="119" spans="1:17" x14ac:dyDescent="0.25">
      <c r="A119" t="s">
        <v>946</v>
      </c>
      <c r="B119" s="149">
        <v>254</v>
      </c>
      <c r="C119" t="s">
        <v>301</v>
      </c>
      <c r="D119" t="s">
        <v>306</v>
      </c>
      <c r="E119" t="s">
        <v>947</v>
      </c>
      <c r="F119" t="s">
        <v>10</v>
      </c>
      <c r="G119" s="71">
        <v>0</v>
      </c>
      <c r="H119" s="71">
        <v>6768.5589999999993</v>
      </c>
      <c r="I119" s="71">
        <v>0</v>
      </c>
      <c r="J119" s="71">
        <v>0</v>
      </c>
      <c r="K119" s="71">
        <v>0</v>
      </c>
      <c r="L119" s="71">
        <v>0</v>
      </c>
      <c r="M119" s="246">
        <v>0</v>
      </c>
      <c r="N119" s="71">
        <v>6768.5589999999993</v>
      </c>
      <c r="O119" t="s">
        <v>547</v>
      </c>
      <c r="P119">
        <v>12</v>
      </c>
      <c r="Q119" t="s">
        <v>306</v>
      </c>
    </row>
    <row r="120" spans="1:17" x14ac:dyDescent="0.25">
      <c r="A120" t="s">
        <v>944</v>
      </c>
      <c r="B120" s="149">
        <v>254</v>
      </c>
      <c r="C120" t="s">
        <v>301</v>
      </c>
      <c r="D120" t="s">
        <v>305</v>
      </c>
      <c r="E120" t="s">
        <v>945</v>
      </c>
      <c r="F120" t="s">
        <v>10</v>
      </c>
      <c r="G120" s="71">
        <v>0</v>
      </c>
      <c r="H120" s="71">
        <v>6780</v>
      </c>
      <c r="I120" s="71">
        <v>0</v>
      </c>
      <c r="J120" s="71">
        <v>0</v>
      </c>
      <c r="K120" s="71">
        <v>0</v>
      </c>
      <c r="L120" s="71">
        <v>0</v>
      </c>
      <c r="M120" s="71">
        <v>0</v>
      </c>
      <c r="N120" s="71">
        <v>6780</v>
      </c>
      <c r="O120" t="s">
        <v>584</v>
      </c>
      <c r="P120">
        <v>24</v>
      </c>
      <c r="Q120" t="s">
        <v>305</v>
      </c>
    </row>
    <row r="121" spans="1:17" x14ac:dyDescent="0.25">
      <c r="A121" t="s">
        <v>950</v>
      </c>
      <c r="B121" s="149">
        <v>254</v>
      </c>
      <c r="C121" t="s">
        <v>301</v>
      </c>
      <c r="D121" t="s">
        <v>308</v>
      </c>
      <c r="E121" t="s">
        <v>951</v>
      </c>
      <c r="F121" t="s">
        <v>10</v>
      </c>
      <c r="G121" s="71">
        <v>0</v>
      </c>
      <c r="H121" s="71">
        <v>7424.42</v>
      </c>
      <c r="I121" s="71">
        <v>0</v>
      </c>
      <c r="J121" s="71">
        <v>0</v>
      </c>
      <c r="K121" s="71">
        <v>0</v>
      </c>
      <c r="L121" s="71">
        <v>0</v>
      </c>
      <c r="M121" s="246">
        <v>0</v>
      </c>
      <c r="N121" s="71">
        <v>7424.42</v>
      </c>
      <c r="O121" t="s">
        <v>547</v>
      </c>
      <c r="P121">
        <v>12</v>
      </c>
      <c r="Q121" t="s">
        <v>308</v>
      </c>
    </row>
    <row r="122" spans="1:17" x14ac:dyDescent="0.25">
      <c r="A122" t="s">
        <v>751</v>
      </c>
      <c r="B122" s="149">
        <v>214</v>
      </c>
      <c r="C122" t="s">
        <v>167</v>
      </c>
      <c r="D122" t="s">
        <v>168</v>
      </c>
      <c r="E122" t="s">
        <v>753</v>
      </c>
      <c r="F122" t="s">
        <v>10</v>
      </c>
      <c r="G122" s="71">
        <v>48253</v>
      </c>
      <c r="H122" s="71">
        <v>0</v>
      </c>
      <c r="I122" s="71">
        <v>0</v>
      </c>
      <c r="J122" s="71">
        <v>0</v>
      </c>
      <c r="K122" s="71">
        <v>0</v>
      </c>
      <c r="L122" s="71">
        <v>0</v>
      </c>
      <c r="M122" s="71">
        <v>0</v>
      </c>
      <c r="N122" s="71">
        <v>48253</v>
      </c>
      <c r="O122" t="s">
        <v>584</v>
      </c>
      <c r="P122">
        <v>36</v>
      </c>
      <c r="Q122" t="s">
        <v>752</v>
      </c>
    </row>
    <row r="123" spans="1:17" x14ac:dyDescent="0.25">
      <c r="A123" t="s">
        <v>1004</v>
      </c>
      <c r="B123" s="149">
        <v>227</v>
      </c>
      <c r="C123" t="s">
        <v>1276</v>
      </c>
      <c r="D123" t="s">
        <v>1006</v>
      </c>
      <c r="E123" t="s">
        <v>1008</v>
      </c>
      <c r="F123" t="s">
        <v>10</v>
      </c>
      <c r="G123" s="71">
        <v>61008</v>
      </c>
      <c r="H123" s="71">
        <v>0</v>
      </c>
      <c r="I123" s="71">
        <v>0</v>
      </c>
      <c r="J123" s="71">
        <v>0</v>
      </c>
      <c r="K123" s="71">
        <v>0</v>
      </c>
      <c r="L123" s="71">
        <v>0</v>
      </c>
      <c r="M123" s="71">
        <v>0</v>
      </c>
      <c r="N123" s="71">
        <v>61008</v>
      </c>
      <c r="O123" t="s">
        <v>584</v>
      </c>
      <c r="P123">
        <v>24</v>
      </c>
      <c r="Q123" t="s">
        <v>1007</v>
      </c>
    </row>
    <row r="124" spans="1:17" x14ac:dyDescent="0.25">
      <c r="A124" t="s">
        <v>857</v>
      </c>
      <c r="B124" s="149">
        <v>369</v>
      </c>
      <c r="C124" t="s">
        <v>243</v>
      </c>
      <c r="D124" t="s">
        <v>244</v>
      </c>
      <c r="E124" t="s">
        <v>858</v>
      </c>
      <c r="F124" t="s">
        <v>11</v>
      </c>
      <c r="G124" s="71">
        <v>0</v>
      </c>
      <c r="H124" s="71">
        <v>551.94000000000005</v>
      </c>
      <c r="I124" s="71">
        <v>0</v>
      </c>
      <c r="J124" s="71">
        <v>0</v>
      </c>
      <c r="K124" s="71">
        <v>80.581000000000003</v>
      </c>
      <c r="L124" s="71">
        <v>0</v>
      </c>
      <c r="M124" s="246">
        <v>0</v>
      </c>
      <c r="N124" s="71">
        <v>632.52100000000019</v>
      </c>
      <c r="O124" t="s">
        <v>547</v>
      </c>
      <c r="P124">
        <v>21</v>
      </c>
      <c r="Q124" t="s">
        <v>244</v>
      </c>
    </row>
    <row r="125" spans="1:17" x14ac:dyDescent="0.25">
      <c r="A125" t="s">
        <v>759</v>
      </c>
      <c r="B125" s="149">
        <v>432</v>
      </c>
      <c r="C125" t="s">
        <v>173</v>
      </c>
      <c r="D125" t="s">
        <v>174</v>
      </c>
      <c r="E125" t="s">
        <v>760</v>
      </c>
      <c r="F125" t="s">
        <v>11</v>
      </c>
      <c r="G125" s="71">
        <v>0</v>
      </c>
      <c r="H125" s="71">
        <v>1064.6599999999999</v>
      </c>
      <c r="I125" s="71">
        <v>0</v>
      </c>
      <c r="J125" s="71">
        <v>0</v>
      </c>
      <c r="K125" s="71">
        <v>49.296000000000006</v>
      </c>
      <c r="L125" s="71">
        <v>0</v>
      </c>
      <c r="M125" s="71">
        <v>0</v>
      </c>
      <c r="N125" s="71">
        <v>1113.9559999999997</v>
      </c>
      <c r="O125" t="s">
        <v>547</v>
      </c>
      <c r="P125">
        <v>13</v>
      </c>
      <c r="Q125" t="s">
        <v>174</v>
      </c>
    </row>
    <row r="126" spans="1:17" x14ac:dyDescent="0.25">
      <c r="A126" t="s">
        <v>639</v>
      </c>
      <c r="B126" s="149">
        <v>169</v>
      </c>
      <c r="C126" t="s">
        <v>101</v>
      </c>
      <c r="D126" t="s">
        <v>103</v>
      </c>
      <c r="E126" t="s">
        <v>640</v>
      </c>
      <c r="F126" t="s">
        <v>11</v>
      </c>
      <c r="G126" s="71">
        <v>0</v>
      </c>
      <c r="H126" s="71">
        <v>1234.8069999999998</v>
      </c>
      <c r="I126" s="71">
        <v>0</v>
      </c>
      <c r="J126" s="71">
        <v>0</v>
      </c>
      <c r="K126" s="71">
        <v>0</v>
      </c>
      <c r="L126" s="71">
        <v>0</v>
      </c>
      <c r="M126" s="71">
        <v>0</v>
      </c>
      <c r="N126" s="71">
        <v>1234.8069999999998</v>
      </c>
      <c r="O126" t="s">
        <v>547</v>
      </c>
      <c r="P126">
        <v>12</v>
      </c>
      <c r="Q126" t="s">
        <v>103</v>
      </c>
    </row>
    <row r="127" spans="1:17" x14ac:dyDescent="0.25">
      <c r="A127" t="s">
        <v>659</v>
      </c>
      <c r="B127" s="149">
        <v>169</v>
      </c>
      <c r="C127" t="s">
        <v>101</v>
      </c>
      <c r="D127" t="s">
        <v>120</v>
      </c>
      <c r="E127" t="s">
        <v>660</v>
      </c>
      <c r="F127" t="s">
        <v>11</v>
      </c>
      <c r="G127" s="71">
        <v>0</v>
      </c>
      <c r="H127" s="71">
        <v>1295.2530000000002</v>
      </c>
      <c r="I127" s="71">
        <v>0</v>
      </c>
      <c r="J127" s="71">
        <v>0</v>
      </c>
      <c r="K127" s="71">
        <v>0</v>
      </c>
      <c r="L127" s="71">
        <v>0</v>
      </c>
      <c r="M127" s="71">
        <v>0</v>
      </c>
      <c r="N127" s="71">
        <v>1295.2530000000002</v>
      </c>
      <c r="O127" t="s">
        <v>547</v>
      </c>
      <c r="P127">
        <v>12</v>
      </c>
      <c r="Q127" t="s">
        <v>120</v>
      </c>
    </row>
    <row r="128" spans="1:17" x14ac:dyDescent="0.25">
      <c r="A128" t="s">
        <v>690</v>
      </c>
      <c r="B128" s="149">
        <v>169</v>
      </c>
      <c r="C128" t="s">
        <v>101</v>
      </c>
      <c r="D128" t="s">
        <v>145</v>
      </c>
      <c r="E128" t="s">
        <v>691</v>
      </c>
      <c r="F128" t="s">
        <v>11</v>
      </c>
      <c r="G128" s="71">
        <v>0</v>
      </c>
      <c r="H128" s="71">
        <v>1627.662</v>
      </c>
      <c r="I128" s="71">
        <v>0</v>
      </c>
      <c r="J128" s="71">
        <v>0</v>
      </c>
      <c r="K128" s="71">
        <v>0</v>
      </c>
      <c r="L128" s="71">
        <v>0</v>
      </c>
      <c r="M128" s="71">
        <v>0</v>
      </c>
      <c r="N128" s="71">
        <v>1627.662</v>
      </c>
      <c r="O128" t="s">
        <v>547</v>
      </c>
      <c r="P128">
        <v>12</v>
      </c>
      <c r="Q128" t="s">
        <v>692</v>
      </c>
    </row>
    <row r="129" spans="1:17" x14ac:dyDescent="0.25">
      <c r="A129" t="s">
        <v>657</v>
      </c>
      <c r="B129" s="149">
        <v>169</v>
      </c>
      <c r="C129" t="s">
        <v>101</v>
      </c>
      <c r="D129" t="s">
        <v>119</v>
      </c>
      <c r="E129" t="s">
        <v>658</v>
      </c>
      <c r="F129" t="s">
        <v>11</v>
      </c>
      <c r="G129" s="71">
        <v>0</v>
      </c>
      <c r="H129" s="71">
        <v>1668.5030000000002</v>
      </c>
      <c r="I129" s="71">
        <v>0</v>
      </c>
      <c r="J129" s="71">
        <v>0</v>
      </c>
      <c r="K129" s="71">
        <v>0</v>
      </c>
      <c r="L129" s="71">
        <v>0</v>
      </c>
      <c r="M129" s="71">
        <v>0</v>
      </c>
      <c r="N129" s="71">
        <v>1668.5030000000002</v>
      </c>
      <c r="O129" t="s">
        <v>547</v>
      </c>
      <c r="P129">
        <v>12</v>
      </c>
      <c r="Q129" t="s">
        <v>119</v>
      </c>
    </row>
    <row r="130" spans="1:17" x14ac:dyDescent="0.25">
      <c r="A130" t="s">
        <v>671</v>
      </c>
      <c r="B130" s="149">
        <v>169</v>
      </c>
      <c r="C130" t="s">
        <v>101</v>
      </c>
      <c r="D130" t="s">
        <v>129</v>
      </c>
      <c r="E130" t="s">
        <v>672</v>
      </c>
      <c r="F130" t="s">
        <v>11</v>
      </c>
      <c r="G130" s="71">
        <v>0</v>
      </c>
      <c r="H130" s="71">
        <v>1941.3519999999999</v>
      </c>
      <c r="I130" s="71">
        <v>0</v>
      </c>
      <c r="J130" s="71">
        <v>0</v>
      </c>
      <c r="K130" s="71">
        <v>0</v>
      </c>
      <c r="L130" s="71">
        <v>0</v>
      </c>
      <c r="M130" s="71">
        <v>0</v>
      </c>
      <c r="N130" s="71">
        <v>1941.3519999999999</v>
      </c>
      <c r="O130" t="s">
        <v>547</v>
      </c>
      <c r="P130">
        <v>12</v>
      </c>
      <c r="Q130" t="s">
        <v>129</v>
      </c>
    </row>
    <row r="131" spans="1:17" x14ac:dyDescent="0.25">
      <c r="A131" t="s">
        <v>673</v>
      </c>
      <c r="B131" s="149">
        <v>169</v>
      </c>
      <c r="C131" t="s">
        <v>101</v>
      </c>
      <c r="D131" t="s">
        <v>130</v>
      </c>
      <c r="E131" t="s">
        <v>674</v>
      </c>
      <c r="F131" t="s">
        <v>11</v>
      </c>
      <c r="G131" s="71">
        <v>0</v>
      </c>
      <c r="H131" s="71">
        <v>2000.855</v>
      </c>
      <c r="I131" s="71">
        <v>0</v>
      </c>
      <c r="J131" s="71">
        <v>11.499000000000001</v>
      </c>
      <c r="K131" s="71">
        <v>0</v>
      </c>
      <c r="L131" s="71">
        <v>0</v>
      </c>
      <c r="M131" s="71">
        <v>0</v>
      </c>
      <c r="N131" s="71">
        <v>2012.3539999999998</v>
      </c>
      <c r="O131" t="s">
        <v>547</v>
      </c>
      <c r="P131">
        <v>23</v>
      </c>
      <c r="Q131" t="s">
        <v>130</v>
      </c>
    </row>
    <row r="132" spans="1:17" x14ac:dyDescent="0.25">
      <c r="A132" t="s">
        <v>686</v>
      </c>
      <c r="B132" s="149">
        <v>169</v>
      </c>
      <c r="C132" t="s">
        <v>101</v>
      </c>
      <c r="D132" t="s">
        <v>141</v>
      </c>
      <c r="E132" t="s">
        <v>687</v>
      </c>
      <c r="F132" t="s">
        <v>11</v>
      </c>
      <c r="G132" s="71">
        <v>0</v>
      </c>
      <c r="H132" s="71">
        <v>2713.8259999999991</v>
      </c>
      <c r="I132" s="71">
        <v>0</v>
      </c>
      <c r="J132" s="71">
        <v>0</v>
      </c>
      <c r="K132" s="71">
        <v>0</v>
      </c>
      <c r="L132" s="71">
        <v>0</v>
      </c>
      <c r="M132" s="246">
        <v>0</v>
      </c>
      <c r="N132" s="71">
        <v>2713.8259999999991</v>
      </c>
      <c r="O132" t="s">
        <v>547</v>
      </c>
      <c r="P132">
        <v>12</v>
      </c>
      <c r="Q132" t="s">
        <v>141</v>
      </c>
    </row>
    <row r="133" spans="1:17" x14ac:dyDescent="0.25">
      <c r="A133" t="s">
        <v>888</v>
      </c>
      <c r="B133" s="149">
        <v>17</v>
      </c>
      <c r="C133" t="s">
        <v>258</v>
      </c>
      <c r="D133" t="s">
        <v>259</v>
      </c>
      <c r="E133" t="s">
        <v>889</v>
      </c>
      <c r="F133" t="s">
        <v>11</v>
      </c>
      <c r="G133" s="71">
        <v>0</v>
      </c>
      <c r="H133" s="71">
        <v>15590.241</v>
      </c>
      <c r="I133" s="71">
        <v>0</v>
      </c>
      <c r="J133" s="71">
        <v>0</v>
      </c>
      <c r="K133" s="71">
        <v>4400.1629999999996</v>
      </c>
      <c r="L133" s="71">
        <v>0</v>
      </c>
      <c r="M133" s="246">
        <v>0</v>
      </c>
      <c r="N133" s="71">
        <v>19990.403999999999</v>
      </c>
      <c r="O133" t="s">
        <v>547</v>
      </c>
      <c r="P133">
        <v>22</v>
      </c>
      <c r="Q133" t="s">
        <v>259</v>
      </c>
    </row>
    <row r="134" spans="1:17" x14ac:dyDescent="0.25">
      <c r="A134" t="s">
        <v>822</v>
      </c>
      <c r="B134" s="149">
        <v>13</v>
      </c>
      <c r="C134" t="s">
        <v>218</v>
      </c>
      <c r="D134" t="s">
        <v>542</v>
      </c>
      <c r="E134" t="s">
        <v>596</v>
      </c>
      <c r="F134" t="s">
        <v>12</v>
      </c>
      <c r="G134" s="71">
        <v>0</v>
      </c>
      <c r="H134" s="71">
        <v>0</v>
      </c>
      <c r="I134" s="71">
        <v>0</v>
      </c>
      <c r="J134" s="71">
        <v>0</v>
      </c>
      <c r="K134" s="71">
        <v>0</v>
      </c>
      <c r="L134" s="71">
        <v>0</v>
      </c>
      <c r="M134" s="71">
        <v>-2428</v>
      </c>
      <c r="N134" s="71">
        <v>-2428</v>
      </c>
      <c r="O134" t="s">
        <v>584</v>
      </c>
      <c r="P134">
        <v>12</v>
      </c>
      <c r="Q134">
        <v>0</v>
      </c>
    </row>
    <row r="135" spans="1:17" x14ac:dyDescent="0.25">
      <c r="A135" t="s">
        <v>775</v>
      </c>
      <c r="B135" s="149">
        <v>8</v>
      </c>
      <c r="C135" t="s">
        <v>187</v>
      </c>
      <c r="D135" t="s">
        <v>190</v>
      </c>
      <c r="E135" t="s">
        <v>596</v>
      </c>
      <c r="F135" t="s">
        <v>12</v>
      </c>
      <c r="G135" s="71">
        <v>-752</v>
      </c>
      <c r="H135" s="71">
        <v>0</v>
      </c>
      <c r="I135" s="71">
        <v>0</v>
      </c>
      <c r="J135" s="71">
        <v>0</v>
      </c>
      <c r="K135" s="71">
        <v>0</v>
      </c>
      <c r="L135" s="71">
        <v>0</v>
      </c>
      <c r="M135" s="246">
        <v>0</v>
      </c>
      <c r="N135" s="71">
        <v>-752</v>
      </c>
      <c r="O135" t="s">
        <v>584</v>
      </c>
      <c r="P135">
        <v>12</v>
      </c>
      <c r="Q135">
        <v>0</v>
      </c>
    </row>
    <row r="136" spans="1:17" x14ac:dyDescent="0.25">
      <c r="A136" t="s">
        <v>823</v>
      </c>
      <c r="B136" s="149">
        <v>13</v>
      </c>
      <c r="C136" t="s">
        <v>218</v>
      </c>
      <c r="D136" t="s">
        <v>219</v>
      </c>
      <c r="E136" t="s">
        <v>596</v>
      </c>
      <c r="F136" t="s">
        <v>12</v>
      </c>
      <c r="G136" s="71">
        <v>-176</v>
      </c>
      <c r="H136" s="71">
        <v>0</v>
      </c>
      <c r="I136" s="71">
        <v>0</v>
      </c>
      <c r="J136" s="71">
        <v>0</v>
      </c>
      <c r="K136" s="71">
        <v>0</v>
      </c>
      <c r="L136" s="71">
        <v>0</v>
      </c>
      <c r="M136" s="71">
        <v>0</v>
      </c>
      <c r="N136" s="71">
        <v>-176</v>
      </c>
      <c r="O136" t="s">
        <v>584</v>
      </c>
      <c r="P136">
        <v>12</v>
      </c>
      <c r="Q136">
        <v>0</v>
      </c>
    </row>
    <row r="137" spans="1:17" x14ac:dyDescent="0.25">
      <c r="A137" t="s">
        <v>798</v>
      </c>
      <c r="B137" s="149">
        <v>720</v>
      </c>
      <c r="C137" t="s">
        <v>799</v>
      </c>
      <c r="D137" t="s">
        <v>800</v>
      </c>
      <c r="E137" t="s">
        <v>596</v>
      </c>
      <c r="F137" t="s">
        <v>12</v>
      </c>
      <c r="G137" s="71">
        <v>0</v>
      </c>
      <c r="H137" s="71">
        <v>69.58</v>
      </c>
      <c r="I137" s="71">
        <v>0</v>
      </c>
      <c r="J137" s="71">
        <v>0</v>
      </c>
      <c r="K137" s="71">
        <v>0</v>
      </c>
      <c r="L137" s="71">
        <v>0</v>
      </c>
      <c r="M137" s="71">
        <v>0</v>
      </c>
      <c r="N137" s="71">
        <v>69.58</v>
      </c>
      <c r="O137" t="s">
        <v>584</v>
      </c>
      <c r="P137">
        <v>12</v>
      </c>
      <c r="Q137">
        <v>0</v>
      </c>
    </row>
    <row r="138" spans="1:17" x14ac:dyDescent="0.25">
      <c r="A138" t="s">
        <v>840</v>
      </c>
      <c r="B138" s="149">
        <v>32</v>
      </c>
      <c r="C138" t="s">
        <v>227</v>
      </c>
      <c r="D138" t="s">
        <v>231</v>
      </c>
      <c r="E138" t="s">
        <v>596</v>
      </c>
      <c r="F138" t="s">
        <v>12</v>
      </c>
      <c r="G138" s="71">
        <v>0</v>
      </c>
      <c r="H138" s="71">
        <v>85</v>
      </c>
      <c r="I138" s="71">
        <v>0</v>
      </c>
      <c r="J138" s="71">
        <v>0</v>
      </c>
      <c r="K138" s="71">
        <v>0</v>
      </c>
      <c r="L138" s="71">
        <v>0</v>
      </c>
      <c r="M138" s="71">
        <v>0</v>
      </c>
      <c r="N138" s="71">
        <v>85</v>
      </c>
      <c r="O138" t="s">
        <v>584</v>
      </c>
      <c r="P138">
        <v>12</v>
      </c>
      <c r="Q138">
        <v>0</v>
      </c>
    </row>
    <row r="139" spans="1:17" x14ac:dyDescent="0.25">
      <c r="A139" t="s">
        <v>779</v>
      </c>
      <c r="B139" s="149">
        <v>108</v>
      </c>
      <c r="C139" t="s">
        <v>1633</v>
      </c>
      <c r="D139" t="s">
        <v>339</v>
      </c>
      <c r="E139" t="s">
        <v>596</v>
      </c>
      <c r="F139" t="s">
        <v>12</v>
      </c>
      <c r="G139" s="71">
        <v>0</v>
      </c>
      <c r="H139" s="71">
        <v>144</v>
      </c>
      <c r="I139" s="71">
        <v>0</v>
      </c>
      <c r="J139" s="71">
        <v>0</v>
      </c>
      <c r="K139" s="71">
        <v>0</v>
      </c>
      <c r="L139" s="71">
        <v>0</v>
      </c>
      <c r="M139" s="71">
        <v>0</v>
      </c>
      <c r="N139" s="71">
        <v>144</v>
      </c>
      <c r="O139" t="s">
        <v>584</v>
      </c>
      <c r="P139">
        <v>12</v>
      </c>
      <c r="Q139">
        <v>0</v>
      </c>
    </row>
    <row r="140" spans="1:17" x14ac:dyDescent="0.25">
      <c r="A140" t="s">
        <v>836</v>
      </c>
      <c r="B140" s="149">
        <v>32</v>
      </c>
      <c r="C140" t="s">
        <v>227</v>
      </c>
      <c r="D140" t="s">
        <v>228</v>
      </c>
      <c r="E140" t="s">
        <v>596</v>
      </c>
      <c r="F140" t="s">
        <v>12</v>
      </c>
      <c r="G140" s="71">
        <v>396</v>
      </c>
      <c r="H140" s="71">
        <v>0</v>
      </c>
      <c r="I140" s="71">
        <v>0</v>
      </c>
      <c r="J140" s="71">
        <v>0</v>
      </c>
      <c r="K140" s="71">
        <v>0</v>
      </c>
      <c r="L140" s="71">
        <v>0</v>
      </c>
      <c r="M140" s="246">
        <v>0</v>
      </c>
      <c r="N140" s="71">
        <v>396</v>
      </c>
      <c r="O140" t="s">
        <v>584</v>
      </c>
      <c r="P140">
        <v>12</v>
      </c>
      <c r="Q140">
        <v>0</v>
      </c>
    </row>
    <row r="141" spans="1:17" x14ac:dyDescent="0.25">
      <c r="A141" t="s">
        <v>826</v>
      </c>
      <c r="B141" s="149">
        <v>13</v>
      </c>
      <c r="C141" t="s">
        <v>218</v>
      </c>
      <c r="D141" t="s">
        <v>77</v>
      </c>
      <c r="E141" t="s">
        <v>596</v>
      </c>
      <c r="F141" t="s">
        <v>12</v>
      </c>
      <c r="G141" s="71">
        <v>4051</v>
      </c>
      <c r="H141" s="71">
        <v>-124</v>
      </c>
      <c r="I141" s="71">
        <v>0</v>
      </c>
      <c r="J141" s="71">
        <v>0</v>
      </c>
      <c r="K141" s="71">
        <v>0</v>
      </c>
      <c r="L141" s="71">
        <v>0</v>
      </c>
      <c r="M141" s="71">
        <v>0</v>
      </c>
      <c r="N141" s="71">
        <v>3927</v>
      </c>
      <c r="O141" t="s">
        <v>584</v>
      </c>
      <c r="P141">
        <v>36</v>
      </c>
      <c r="Q141">
        <v>0</v>
      </c>
    </row>
    <row r="142" spans="1:17" x14ac:dyDescent="0.25">
      <c r="A142" t="s">
        <v>594</v>
      </c>
      <c r="B142" s="149">
        <v>742</v>
      </c>
      <c r="C142" t="s">
        <v>75</v>
      </c>
      <c r="D142" t="s">
        <v>76</v>
      </c>
      <c r="E142" t="s">
        <v>596</v>
      </c>
      <c r="F142" t="s">
        <v>12</v>
      </c>
      <c r="G142" s="71">
        <v>0</v>
      </c>
      <c r="H142" s="71">
        <v>0</v>
      </c>
      <c r="I142" s="71">
        <v>0</v>
      </c>
      <c r="J142" s="71">
        <v>0</v>
      </c>
      <c r="K142" s="71">
        <v>4498</v>
      </c>
      <c r="L142" s="71">
        <v>0</v>
      </c>
      <c r="M142" s="71">
        <v>0</v>
      </c>
      <c r="N142" s="71">
        <v>4498</v>
      </c>
      <c r="O142" t="s">
        <v>584</v>
      </c>
      <c r="P142">
        <v>12</v>
      </c>
      <c r="Q142">
        <v>0</v>
      </c>
    </row>
    <row r="143" spans="1:17" x14ac:dyDescent="0.25">
      <c r="A143" t="s">
        <v>841</v>
      </c>
      <c r="B143" s="149">
        <v>32</v>
      </c>
      <c r="C143" t="s">
        <v>227</v>
      </c>
      <c r="D143" t="s">
        <v>842</v>
      </c>
      <c r="E143" t="s">
        <v>596</v>
      </c>
      <c r="F143" t="s">
        <v>12</v>
      </c>
      <c r="G143" s="71">
        <v>23756</v>
      </c>
      <c r="H143" s="71">
        <v>0</v>
      </c>
      <c r="I143" s="71">
        <v>0</v>
      </c>
      <c r="J143" s="71">
        <v>0</v>
      </c>
      <c r="K143" s="71">
        <v>0</v>
      </c>
      <c r="L143" s="71">
        <v>0</v>
      </c>
      <c r="M143" s="71">
        <v>0</v>
      </c>
      <c r="N143" s="71">
        <v>23756</v>
      </c>
      <c r="O143" t="s">
        <v>584</v>
      </c>
      <c r="P143">
        <v>12</v>
      </c>
      <c r="Q143">
        <v>0</v>
      </c>
    </row>
    <row r="144" spans="1:17" x14ac:dyDescent="0.25">
      <c r="A144" t="s">
        <v>737</v>
      </c>
      <c r="B144" s="149">
        <v>121</v>
      </c>
      <c r="C144" t="s">
        <v>2004</v>
      </c>
      <c r="D144" t="s">
        <v>154</v>
      </c>
      <c r="E144" t="s">
        <v>596</v>
      </c>
      <c r="F144" t="s">
        <v>12</v>
      </c>
      <c r="G144" s="71">
        <v>28932</v>
      </c>
      <c r="H144" s="71">
        <v>5</v>
      </c>
      <c r="I144" s="71">
        <v>0</v>
      </c>
      <c r="J144" s="71">
        <v>0</v>
      </c>
      <c r="K144" s="71">
        <v>0</v>
      </c>
      <c r="L144" s="71">
        <v>0</v>
      </c>
      <c r="M144" s="71">
        <v>0</v>
      </c>
      <c r="N144" s="71">
        <v>28937</v>
      </c>
      <c r="O144" t="s">
        <v>584</v>
      </c>
      <c r="P144">
        <v>36</v>
      </c>
      <c r="Q144">
        <v>0</v>
      </c>
    </row>
    <row r="145" spans="1:17" x14ac:dyDescent="0.25">
      <c r="A145" t="s">
        <v>773</v>
      </c>
      <c r="B145" s="149">
        <v>8</v>
      </c>
      <c r="C145" t="s">
        <v>187</v>
      </c>
      <c r="D145" t="s">
        <v>188</v>
      </c>
      <c r="E145" t="s">
        <v>596</v>
      </c>
      <c r="F145" t="s">
        <v>12</v>
      </c>
      <c r="G145" s="71">
        <v>37832</v>
      </c>
      <c r="H145" s="71">
        <v>0</v>
      </c>
      <c r="I145" s="71">
        <v>0</v>
      </c>
      <c r="J145" s="71">
        <v>0</v>
      </c>
      <c r="K145" s="71">
        <v>0</v>
      </c>
      <c r="L145" s="71">
        <v>0</v>
      </c>
      <c r="M145" s="246">
        <v>0</v>
      </c>
      <c r="N145" s="71">
        <v>37832</v>
      </c>
      <c r="O145" t="s">
        <v>584</v>
      </c>
      <c r="P145">
        <v>12</v>
      </c>
      <c r="Q145">
        <v>0</v>
      </c>
    </row>
    <row r="146" spans="1:17" x14ac:dyDescent="0.25">
      <c r="A146" t="s">
        <v>1037</v>
      </c>
      <c r="B146" s="149">
        <v>452</v>
      </c>
      <c r="C146" t="s">
        <v>1038</v>
      </c>
      <c r="D146" t="s">
        <v>1039</v>
      </c>
      <c r="E146" t="s">
        <v>596</v>
      </c>
      <c r="F146" t="s">
        <v>12</v>
      </c>
      <c r="G146" s="71">
        <v>41637.999999999993</v>
      </c>
      <c r="H146" s="71">
        <v>0</v>
      </c>
      <c r="I146" s="71">
        <v>0</v>
      </c>
      <c r="J146" s="71">
        <v>0</v>
      </c>
      <c r="K146" s="71">
        <v>0</v>
      </c>
      <c r="L146" s="71">
        <v>0</v>
      </c>
      <c r="M146" s="71">
        <v>0</v>
      </c>
      <c r="N146" s="71">
        <v>41637.999999999993</v>
      </c>
      <c r="O146" t="s">
        <v>584</v>
      </c>
      <c r="P146">
        <v>60</v>
      </c>
      <c r="Q146">
        <v>0</v>
      </c>
    </row>
    <row r="147" spans="1:17" x14ac:dyDescent="0.25">
      <c r="A147" t="s">
        <v>804</v>
      </c>
      <c r="B147" s="149">
        <v>724</v>
      </c>
      <c r="C147" t="s">
        <v>805</v>
      </c>
      <c r="D147" t="s">
        <v>806</v>
      </c>
      <c r="E147" t="s">
        <v>596</v>
      </c>
      <c r="F147" t="s">
        <v>12</v>
      </c>
      <c r="G147" s="71">
        <v>0</v>
      </c>
      <c r="H147" s="71">
        <v>42948</v>
      </c>
      <c r="I147" s="71">
        <v>0</v>
      </c>
      <c r="J147" s="71">
        <v>0</v>
      </c>
      <c r="K147" s="71">
        <v>0</v>
      </c>
      <c r="L147" s="71">
        <v>0</v>
      </c>
      <c r="M147" s="71">
        <v>0</v>
      </c>
      <c r="N147" s="71">
        <v>42948</v>
      </c>
      <c r="O147" t="s">
        <v>584</v>
      </c>
      <c r="P147">
        <v>24</v>
      </c>
      <c r="Q147">
        <v>0</v>
      </c>
    </row>
    <row r="148" spans="1:17" x14ac:dyDescent="0.25">
      <c r="A148" t="s">
        <v>813</v>
      </c>
      <c r="B148" s="149">
        <v>0</v>
      </c>
      <c r="C148" t="s">
        <v>211</v>
      </c>
      <c r="D148" t="s">
        <v>814</v>
      </c>
      <c r="E148" t="s">
        <v>596</v>
      </c>
      <c r="F148" t="s">
        <v>12</v>
      </c>
      <c r="G148" s="71">
        <v>0</v>
      </c>
      <c r="H148" s="71">
        <v>0</v>
      </c>
      <c r="I148" s="71">
        <v>0</v>
      </c>
      <c r="J148" s="71">
        <v>0</v>
      </c>
      <c r="K148" s="71">
        <v>51828.999999999993</v>
      </c>
      <c r="L148" s="71">
        <v>0</v>
      </c>
      <c r="M148" s="246">
        <v>0</v>
      </c>
      <c r="N148" s="71">
        <v>51828.999999999993</v>
      </c>
      <c r="O148" t="s">
        <v>584</v>
      </c>
      <c r="P148">
        <v>12</v>
      </c>
      <c r="Q148">
        <v>0</v>
      </c>
    </row>
    <row r="149" spans="1:17" x14ac:dyDescent="0.25">
      <c r="A149" t="s">
        <v>774</v>
      </c>
      <c r="B149" s="149">
        <v>8</v>
      </c>
      <c r="C149" t="s">
        <v>187</v>
      </c>
      <c r="D149" t="s">
        <v>189</v>
      </c>
      <c r="E149" t="s">
        <v>596</v>
      </c>
      <c r="F149" t="s">
        <v>12</v>
      </c>
      <c r="G149" s="71">
        <v>0</v>
      </c>
      <c r="H149" s="71">
        <v>0</v>
      </c>
      <c r="I149" s="71">
        <v>59832</v>
      </c>
      <c r="J149" s="71">
        <v>0</v>
      </c>
      <c r="K149" s="71">
        <v>0</v>
      </c>
      <c r="L149" s="71">
        <v>0</v>
      </c>
      <c r="M149" s="71">
        <v>0</v>
      </c>
      <c r="N149" s="71">
        <v>59832</v>
      </c>
      <c r="O149" t="s">
        <v>584</v>
      </c>
      <c r="P149">
        <v>12</v>
      </c>
      <c r="Q149">
        <v>0</v>
      </c>
    </row>
    <row r="150" spans="1:17" x14ac:dyDescent="0.25">
      <c r="A150" t="s">
        <v>1013</v>
      </c>
      <c r="B150" s="149">
        <v>0</v>
      </c>
      <c r="C150" t="s">
        <v>1014</v>
      </c>
      <c r="D150" t="s">
        <v>1015</v>
      </c>
      <c r="E150" t="s">
        <v>596</v>
      </c>
      <c r="F150" t="s">
        <v>12</v>
      </c>
      <c r="G150" s="71">
        <v>64727</v>
      </c>
      <c r="H150" s="71">
        <v>0</v>
      </c>
      <c r="I150" s="71">
        <v>0</v>
      </c>
      <c r="J150" s="71">
        <v>0</v>
      </c>
      <c r="K150" s="71">
        <v>0</v>
      </c>
      <c r="L150" s="71">
        <v>0</v>
      </c>
      <c r="M150" s="71">
        <v>0</v>
      </c>
      <c r="N150" s="71">
        <v>64727</v>
      </c>
      <c r="O150" t="s">
        <v>584</v>
      </c>
      <c r="P150">
        <v>36</v>
      </c>
      <c r="Q150">
        <v>0</v>
      </c>
    </row>
    <row r="151" spans="1:17" x14ac:dyDescent="0.25">
      <c r="A151" t="s">
        <v>824</v>
      </c>
      <c r="B151" s="149">
        <v>13</v>
      </c>
      <c r="C151" t="s">
        <v>218</v>
      </c>
      <c r="D151" t="s">
        <v>825</v>
      </c>
      <c r="E151" t="s">
        <v>596</v>
      </c>
      <c r="F151" t="s">
        <v>12</v>
      </c>
      <c r="G151" s="71">
        <v>0</v>
      </c>
      <c r="H151" s="71">
        <v>0</v>
      </c>
      <c r="I151" s="71">
        <v>0</v>
      </c>
      <c r="J151" s="71">
        <v>0</v>
      </c>
      <c r="K151" s="71">
        <v>65514</v>
      </c>
      <c r="L151" s="71">
        <v>0</v>
      </c>
      <c r="M151" s="71">
        <v>0</v>
      </c>
      <c r="N151" s="71">
        <v>65514</v>
      </c>
      <c r="O151" t="s">
        <v>584</v>
      </c>
      <c r="P151">
        <v>12</v>
      </c>
      <c r="Q151">
        <v>0</v>
      </c>
    </row>
    <row r="152" spans="1:17" x14ac:dyDescent="0.25">
      <c r="A152" t="s">
        <v>1022</v>
      </c>
      <c r="B152" s="149">
        <v>0</v>
      </c>
      <c r="C152" t="s">
        <v>1023</v>
      </c>
      <c r="D152" t="s">
        <v>1024</v>
      </c>
      <c r="E152" t="s">
        <v>596</v>
      </c>
      <c r="F152" t="s">
        <v>12</v>
      </c>
      <c r="G152" s="71">
        <v>67619</v>
      </c>
      <c r="H152" s="71">
        <v>131</v>
      </c>
      <c r="I152" s="71">
        <v>0</v>
      </c>
      <c r="J152" s="71">
        <v>0</v>
      </c>
      <c r="K152" s="71">
        <v>0</v>
      </c>
      <c r="L152" s="71">
        <v>0</v>
      </c>
      <c r="M152" s="71">
        <v>0</v>
      </c>
      <c r="N152" s="71">
        <v>67750</v>
      </c>
      <c r="O152" t="s">
        <v>584</v>
      </c>
      <c r="P152">
        <v>24</v>
      </c>
      <c r="Q152">
        <v>0</v>
      </c>
    </row>
    <row r="153" spans="1:17" x14ac:dyDescent="0.25">
      <c r="A153" t="s">
        <v>801</v>
      </c>
      <c r="B153" s="149">
        <v>726</v>
      </c>
      <c r="C153" t="s">
        <v>2161</v>
      </c>
      <c r="D153" t="s">
        <v>803</v>
      </c>
      <c r="E153" t="s">
        <v>596</v>
      </c>
      <c r="F153" t="s">
        <v>12</v>
      </c>
      <c r="G153" s="71">
        <v>90177</v>
      </c>
      <c r="H153" s="71">
        <v>0</v>
      </c>
      <c r="I153" s="71">
        <v>0</v>
      </c>
      <c r="J153" s="71">
        <v>0</v>
      </c>
      <c r="K153" s="71">
        <v>0</v>
      </c>
      <c r="L153" s="71">
        <v>0</v>
      </c>
      <c r="M153" s="71">
        <v>0</v>
      </c>
      <c r="N153" s="71">
        <v>90177</v>
      </c>
      <c r="O153" t="s">
        <v>584</v>
      </c>
      <c r="P153">
        <v>12</v>
      </c>
      <c r="Q153">
        <v>0</v>
      </c>
    </row>
    <row r="154" spans="1:17" x14ac:dyDescent="0.25">
      <c r="A154" t="s">
        <v>738</v>
      </c>
      <c r="B154" s="149">
        <v>121</v>
      </c>
      <c r="C154" t="s">
        <v>2004</v>
      </c>
      <c r="D154" t="s">
        <v>739</v>
      </c>
      <c r="E154" t="s">
        <v>596</v>
      </c>
      <c r="F154" t="s">
        <v>12</v>
      </c>
      <c r="G154" s="71">
        <v>0</v>
      </c>
      <c r="H154" s="71">
        <v>0</v>
      </c>
      <c r="I154" s="71">
        <v>168115</v>
      </c>
      <c r="J154" s="71">
        <v>0</v>
      </c>
      <c r="K154" s="71">
        <v>0</v>
      </c>
      <c r="L154" s="71">
        <v>0</v>
      </c>
      <c r="M154" s="71">
        <v>0</v>
      </c>
      <c r="N154" s="71">
        <v>168115</v>
      </c>
      <c r="O154" t="s">
        <v>584</v>
      </c>
      <c r="P154">
        <v>12</v>
      </c>
      <c r="Q154">
        <v>0</v>
      </c>
    </row>
    <row r="155" spans="1:17" x14ac:dyDescent="0.25">
      <c r="A155" t="s">
        <v>749</v>
      </c>
      <c r="B155" s="149">
        <v>520</v>
      </c>
      <c r="C155" t="s">
        <v>750</v>
      </c>
      <c r="D155" t="s">
        <v>165</v>
      </c>
      <c r="E155" t="s">
        <v>596</v>
      </c>
      <c r="F155" t="s">
        <v>12</v>
      </c>
      <c r="G155" s="71">
        <v>177819</v>
      </c>
      <c r="H155" s="71">
        <v>0</v>
      </c>
      <c r="I155" s="71">
        <v>0</v>
      </c>
      <c r="J155" s="71">
        <v>0</v>
      </c>
      <c r="K155" s="71">
        <v>0</v>
      </c>
      <c r="L155" s="71">
        <v>0</v>
      </c>
      <c r="M155" s="246">
        <v>0</v>
      </c>
      <c r="N155" s="71">
        <v>177819</v>
      </c>
      <c r="O155" t="s">
        <v>584</v>
      </c>
      <c r="P155">
        <v>36</v>
      </c>
      <c r="Q155">
        <v>0</v>
      </c>
    </row>
    <row r="156" spans="1:17" x14ac:dyDescent="0.25">
      <c r="A156" t="s">
        <v>827</v>
      </c>
      <c r="B156" s="149">
        <v>13</v>
      </c>
      <c r="C156" t="s">
        <v>218</v>
      </c>
      <c r="D156" t="s">
        <v>220</v>
      </c>
      <c r="E156" t="s">
        <v>596</v>
      </c>
      <c r="F156" t="s">
        <v>12</v>
      </c>
      <c r="G156" s="71">
        <v>262465.00000000006</v>
      </c>
      <c r="H156" s="71">
        <v>0</v>
      </c>
      <c r="I156" s="71">
        <v>0</v>
      </c>
      <c r="J156" s="71">
        <v>0</v>
      </c>
      <c r="K156" s="71">
        <v>0</v>
      </c>
      <c r="L156" s="71">
        <v>0</v>
      </c>
      <c r="M156" s="71">
        <v>0</v>
      </c>
      <c r="N156" s="71">
        <v>262465.00000000006</v>
      </c>
      <c r="O156" t="s">
        <v>584</v>
      </c>
      <c r="P156">
        <v>48</v>
      </c>
      <c r="Q156">
        <v>0</v>
      </c>
    </row>
    <row r="157" spans="1:17" x14ac:dyDescent="0.25">
      <c r="A157" t="s">
        <v>828</v>
      </c>
      <c r="B157" s="149">
        <v>13</v>
      </c>
      <c r="C157" t="s">
        <v>218</v>
      </c>
      <c r="D157" t="s">
        <v>221</v>
      </c>
      <c r="E157" t="s">
        <v>596</v>
      </c>
      <c r="F157" t="s">
        <v>12</v>
      </c>
      <c r="G157" s="71">
        <v>369250</v>
      </c>
      <c r="H157" s="71">
        <v>0</v>
      </c>
      <c r="I157" s="71">
        <v>0</v>
      </c>
      <c r="J157" s="71">
        <v>0</v>
      </c>
      <c r="K157" s="71">
        <v>0</v>
      </c>
      <c r="L157" s="71">
        <v>0</v>
      </c>
      <c r="M157" s="71">
        <v>0</v>
      </c>
      <c r="N157" s="71">
        <v>369250</v>
      </c>
      <c r="O157" t="s">
        <v>584</v>
      </c>
      <c r="P157">
        <v>96</v>
      </c>
      <c r="Q157">
        <v>0</v>
      </c>
    </row>
    <row r="158" spans="1:17" x14ac:dyDescent="0.25">
      <c r="A158" t="s">
        <v>838</v>
      </c>
      <c r="B158" s="149">
        <v>32</v>
      </c>
      <c r="C158" t="s">
        <v>227</v>
      </c>
      <c r="D158" t="s">
        <v>229</v>
      </c>
      <c r="E158" t="s">
        <v>596</v>
      </c>
      <c r="F158" t="s">
        <v>12</v>
      </c>
      <c r="G158" s="71">
        <v>0</v>
      </c>
      <c r="H158" s="71">
        <v>0</v>
      </c>
      <c r="I158" s="71">
        <v>404479.00000000006</v>
      </c>
      <c r="J158" s="71">
        <v>0</v>
      </c>
      <c r="K158" s="71">
        <v>0</v>
      </c>
      <c r="L158" s="71">
        <v>0</v>
      </c>
      <c r="M158" s="246">
        <v>0</v>
      </c>
      <c r="N158" s="71">
        <v>404479.00000000006</v>
      </c>
      <c r="O158" t="s">
        <v>584</v>
      </c>
      <c r="P158">
        <v>12</v>
      </c>
      <c r="Q158">
        <v>0</v>
      </c>
    </row>
    <row r="159" spans="1:17" x14ac:dyDescent="0.25">
      <c r="A159" t="s">
        <v>839</v>
      </c>
      <c r="B159" s="149">
        <v>32</v>
      </c>
      <c r="C159" t="s">
        <v>227</v>
      </c>
      <c r="D159" t="s">
        <v>230</v>
      </c>
      <c r="E159" t="s">
        <v>596</v>
      </c>
      <c r="F159" t="s">
        <v>12</v>
      </c>
      <c r="G159" s="71">
        <v>404744</v>
      </c>
      <c r="H159" s="71">
        <v>0</v>
      </c>
      <c r="I159" s="71">
        <v>0</v>
      </c>
      <c r="J159" s="71">
        <v>0</v>
      </c>
      <c r="K159" s="71">
        <v>0</v>
      </c>
      <c r="L159" s="71">
        <v>0</v>
      </c>
      <c r="M159" s="246">
        <v>0</v>
      </c>
      <c r="N159" s="71">
        <v>404744</v>
      </c>
      <c r="O159" t="s">
        <v>584</v>
      </c>
      <c r="P159">
        <v>24</v>
      </c>
      <c r="Q159">
        <v>0</v>
      </c>
    </row>
    <row r="160" spans="1:17" x14ac:dyDescent="0.25">
      <c r="A160" t="s">
        <v>904</v>
      </c>
      <c r="B160" s="149">
        <v>18</v>
      </c>
      <c r="C160" t="s">
        <v>404</v>
      </c>
      <c r="D160" t="s">
        <v>906</v>
      </c>
      <c r="E160" t="s">
        <v>596</v>
      </c>
      <c r="F160" t="s">
        <v>12</v>
      </c>
      <c r="G160" s="71">
        <v>0</v>
      </c>
      <c r="H160" s="71">
        <v>614791</v>
      </c>
      <c r="I160" s="71">
        <v>0</v>
      </c>
      <c r="J160" s="71">
        <v>0</v>
      </c>
      <c r="K160" s="71">
        <v>0</v>
      </c>
      <c r="L160" s="71">
        <v>0</v>
      </c>
      <c r="M160" s="71">
        <v>0</v>
      </c>
      <c r="N160" s="71">
        <v>614791</v>
      </c>
      <c r="O160" t="s">
        <v>584</v>
      </c>
      <c r="P160">
        <v>24</v>
      </c>
      <c r="Q160">
        <v>0</v>
      </c>
    </row>
    <row r="161" spans="1:17" x14ac:dyDescent="0.25">
      <c r="A161" t="s">
        <v>776</v>
      </c>
      <c r="B161" s="149">
        <v>8</v>
      </c>
      <c r="C161" t="s">
        <v>187</v>
      </c>
      <c r="D161" t="s">
        <v>537</v>
      </c>
      <c r="E161" t="s">
        <v>596</v>
      </c>
      <c r="F161" t="s">
        <v>12</v>
      </c>
      <c r="G161" s="71">
        <v>815365</v>
      </c>
      <c r="H161" s="71">
        <v>0</v>
      </c>
      <c r="I161" s="71">
        <v>0</v>
      </c>
      <c r="J161" s="71">
        <v>0</v>
      </c>
      <c r="K161" s="71">
        <v>0</v>
      </c>
      <c r="L161" s="71">
        <v>0</v>
      </c>
      <c r="M161" s="246">
        <v>0</v>
      </c>
      <c r="N161" s="71">
        <v>815365</v>
      </c>
      <c r="O161" t="s">
        <v>584</v>
      </c>
      <c r="P161">
        <v>24</v>
      </c>
      <c r="Q161">
        <v>0</v>
      </c>
    </row>
    <row r="162" spans="1:17" x14ac:dyDescent="0.25">
      <c r="A162" t="s">
        <v>740</v>
      </c>
      <c r="B162" s="149">
        <v>121</v>
      </c>
      <c r="C162" t="s">
        <v>2004</v>
      </c>
      <c r="D162" t="s">
        <v>156</v>
      </c>
      <c r="E162" t="s">
        <v>596</v>
      </c>
      <c r="F162" t="s">
        <v>12</v>
      </c>
      <c r="G162" s="71">
        <v>843328</v>
      </c>
      <c r="H162" s="71">
        <v>0</v>
      </c>
      <c r="I162" s="71">
        <v>0</v>
      </c>
      <c r="J162" s="71">
        <v>0</v>
      </c>
      <c r="K162" s="71">
        <v>0</v>
      </c>
      <c r="L162" s="71">
        <v>0</v>
      </c>
      <c r="M162" s="246">
        <v>0</v>
      </c>
      <c r="N162" s="71">
        <v>843327.99999999988</v>
      </c>
      <c r="O162" t="s">
        <v>584</v>
      </c>
      <c r="P162">
        <v>60</v>
      </c>
      <c r="Q162">
        <v>0</v>
      </c>
    </row>
    <row r="163" spans="1:17" x14ac:dyDescent="0.25">
      <c r="A163" t="s">
        <v>586</v>
      </c>
      <c r="B163" s="149">
        <v>1</v>
      </c>
      <c r="C163" t="s">
        <v>67</v>
      </c>
      <c r="D163" t="s">
        <v>72</v>
      </c>
      <c r="E163" t="s">
        <v>583</v>
      </c>
      <c r="F163" t="s">
        <v>13</v>
      </c>
      <c r="G163" s="71">
        <v>-231</v>
      </c>
      <c r="H163" s="71">
        <v>-464</v>
      </c>
      <c r="I163" s="71">
        <v>0</v>
      </c>
      <c r="J163" s="71">
        <v>0</v>
      </c>
      <c r="K163" s="71">
        <v>0</v>
      </c>
      <c r="L163" s="71">
        <v>0</v>
      </c>
      <c r="M163" s="246">
        <v>0</v>
      </c>
      <c r="N163" s="71">
        <v>-695</v>
      </c>
      <c r="O163" t="s">
        <v>584</v>
      </c>
      <c r="P163">
        <v>24</v>
      </c>
      <c r="Q163" t="s">
        <v>585</v>
      </c>
    </row>
    <row r="164" spans="1:17" x14ac:dyDescent="0.25">
      <c r="A164" t="s">
        <v>984</v>
      </c>
      <c r="B164" s="149">
        <v>100</v>
      </c>
      <c r="C164" t="s">
        <v>340</v>
      </c>
      <c r="D164" t="s">
        <v>343</v>
      </c>
      <c r="E164" t="s">
        <v>982</v>
      </c>
      <c r="F164" t="s">
        <v>13</v>
      </c>
      <c r="G164" s="71">
        <v>0</v>
      </c>
      <c r="H164" s="71">
        <v>-629.00000000000011</v>
      </c>
      <c r="I164" s="71">
        <v>0</v>
      </c>
      <c r="J164" s="71">
        <v>0</v>
      </c>
      <c r="K164" s="71">
        <v>0</v>
      </c>
      <c r="L164" s="71">
        <v>0</v>
      </c>
      <c r="M164" s="71">
        <v>0</v>
      </c>
      <c r="N164" s="71">
        <v>-629.00000000000011</v>
      </c>
      <c r="O164" t="s">
        <v>584</v>
      </c>
      <c r="P164">
        <v>12</v>
      </c>
      <c r="Q164" t="s">
        <v>341</v>
      </c>
    </row>
    <row r="165" spans="1:17" x14ac:dyDescent="0.25">
      <c r="A165" t="s">
        <v>590</v>
      </c>
      <c r="B165" s="149">
        <v>1</v>
      </c>
      <c r="C165" t="s">
        <v>67</v>
      </c>
      <c r="D165" t="s">
        <v>70</v>
      </c>
      <c r="E165" t="s">
        <v>583</v>
      </c>
      <c r="F165" t="s">
        <v>13</v>
      </c>
      <c r="G165" s="71">
        <v>-86</v>
      </c>
      <c r="H165" s="71">
        <v>-2</v>
      </c>
      <c r="I165" s="71">
        <v>0</v>
      </c>
      <c r="J165" s="71">
        <v>0</v>
      </c>
      <c r="K165" s="71">
        <v>0</v>
      </c>
      <c r="L165" s="71">
        <v>0</v>
      </c>
      <c r="M165" s="71">
        <v>0</v>
      </c>
      <c r="N165" s="71">
        <v>-88.000000000000014</v>
      </c>
      <c r="O165" t="s">
        <v>584</v>
      </c>
      <c r="P165">
        <v>24</v>
      </c>
      <c r="Q165" t="s">
        <v>585</v>
      </c>
    </row>
    <row r="166" spans="1:17" x14ac:dyDescent="0.25">
      <c r="A166" t="s">
        <v>611</v>
      </c>
      <c r="B166" s="149">
        <v>2</v>
      </c>
      <c r="C166" t="s">
        <v>78</v>
      </c>
      <c r="D166" t="s">
        <v>90</v>
      </c>
      <c r="E166" t="s">
        <v>598</v>
      </c>
      <c r="F166" t="s">
        <v>13</v>
      </c>
      <c r="G166" s="71">
        <v>0</v>
      </c>
      <c r="H166" s="71">
        <v>3</v>
      </c>
      <c r="I166" s="71">
        <v>0</v>
      </c>
      <c r="J166" s="71">
        <v>0</v>
      </c>
      <c r="K166" s="71">
        <v>0</v>
      </c>
      <c r="L166" s="71">
        <v>0</v>
      </c>
      <c r="M166" s="71">
        <v>0</v>
      </c>
      <c r="N166" s="71">
        <v>3</v>
      </c>
      <c r="O166" t="s">
        <v>584</v>
      </c>
      <c r="P166">
        <v>12</v>
      </c>
      <c r="Q166" t="s">
        <v>599</v>
      </c>
    </row>
    <row r="167" spans="1:17" x14ac:dyDescent="0.25">
      <c r="A167" t="s">
        <v>617</v>
      </c>
      <c r="B167" s="149">
        <v>2</v>
      </c>
      <c r="C167" t="s">
        <v>78</v>
      </c>
      <c r="D167" t="s">
        <v>93</v>
      </c>
      <c r="E167" t="s">
        <v>602</v>
      </c>
      <c r="F167" t="s">
        <v>13</v>
      </c>
      <c r="G167" s="71">
        <v>0</v>
      </c>
      <c r="H167" s="71">
        <v>73.685000000000016</v>
      </c>
      <c r="I167" s="71">
        <v>0</v>
      </c>
      <c r="J167" s="71">
        <v>0</v>
      </c>
      <c r="K167" s="71">
        <v>0</v>
      </c>
      <c r="L167" s="71">
        <v>0</v>
      </c>
      <c r="M167" s="71">
        <v>0</v>
      </c>
      <c r="N167" s="71">
        <v>73.685000000000016</v>
      </c>
      <c r="O167" t="s">
        <v>547</v>
      </c>
      <c r="P167">
        <v>12</v>
      </c>
      <c r="Q167" t="s">
        <v>603</v>
      </c>
    </row>
    <row r="168" spans="1:17" x14ac:dyDescent="0.25">
      <c r="A168" t="s">
        <v>620</v>
      </c>
      <c r="B168" s="149">
        <v>2</v>
      </c>
      <c r="C168" t="s">
        <v>78</v>
      </c>
      <c r="D168" t="s">
        <v>97</v>
      </c>
      <c r="E168" t="s">
        <v>598</v>
      </c>
      <c r="F168" t="s">
        <v>13</v>
      </c>
      <c r="G168" s="71">
        <v>0</v>
      </c>
      <c r="H168" s="71">
        <v>77</v>
      </c>
      <c r="I168" s="71">
        <v>0</v>
      </c>
      <c r="J168" s="71">
        <v>0</v>
      </c>
      <c r="K168" s="71">
        <v>0</v>
      </c>
      <c r="L168" s="71">
        <v>0</v>
      </c>
      <c r="M168" s="71">
        <v>0</v>
      </c>
      <c r="N168" s="71">
        <v>77</v>
      </c>
      <c r="O168" t="s">
        <v>584</v>
      </c>
      <c r="P168">
        <v>12</v>
      </c>
      <c r="Q168" t="s">
        <v>599</v>
      </c>
    </row>
    <row r="169" spans="1:17" x14ac:dyDescent="0.25">
      <c r="A169" t="s">
        <v>592</v>
      </c>
      <c r="B169" s="149">
        <v>1</v>
      </c>
      <c r="C169" t="s">
        <v>67</v>
      </c>
      <c r="D169" t="s">
        <v>593</v>
      </c>
      <c r="E169" t="s">
        <v>583</v>
      </c>
      <c r="F169" t="s">
        <v>13</v>
      </c>
      <c r="G169" s="71">
        <v>130</v>
      </c>
      <c r="H169" s="71">
        <v>0</v>
      </c>
      <c r="I169" s="71">
        <v>0</v>
      </c>
      <c r="J169" s="71">
        <v>0</v>
      </c>
      <c r="K169" s="71">
        <v>0</v>
      </c>
      <c r="L169" s="71">
        <v>0</v>
      </c>
      <c r="M169" s="71">
        <v>0</v>
      </c>
      <c r="N169" s="71">
        <v>130</v>
      </c>
      <c r="O169" t="s">
        <v>584</v>
      </c>
      <c r="P169">
        <v>12</v>
      </c>
      <c r="Q169" t="s">
        <v>585</v>
      </c>
    </row>
    <row r="170" spans="1:17" x14ac:dyDescent="0.25">
      <c r="A170" t="s">
        <v>809</v>
      </c>
      <c r="B170" s="149">
        <v>701</v>
      </c>
      <c r="C170" t="s">
        <v>206</v>
      </c>
      <c r="D170" t="s">
        <v>207</v>
      </c>
      <c r="E170" t="s">
        <v>810</v>
      </c>
      <c r="F170" t="s">
        <v>13</v>
      </c>
      <c r="G170" s="71">
        <v>0</v>
      </c>
      <c r="H170" s="71">
        <v>337.00500000000005</v>
      </c>
      <c r="I170" s="71">
        <v>0</v>
      </c>
      <c r="J170" s="71">
        <v>0</v>
      </c>
      <c r="K170" s="71">
        <v>0</v>
      </c>
      <c r="L170" s="71">
        <v>0</v>
      </c>
      <c r="M170" s="246">
        <v>0</v>
      </c>
      <c r="N170" s="71">
        <v>337.00500000000005</v>
      </c>
      <c r="O170" t="s">
        <v>547</v>
      </c>
      <c r="P170">
        <v>12</v>
      </c>
      <c r="Q170" t="s">
        <v>207</v>
      </c>
    </row>
    <row r="171" spans="1:17" x14ac:dyDescent="0.25">
      <c r="A171" t="s">
        <v>1011</v>
      </c>
      <c r="B171" s="149">
        <v>363</v>
      </c>
      <c r="C171" t="s">
        <v>361</v>
      </c>
      <c r="D171" t="s">
        <v>362</v>
      </c>
      <c r="E171" t="s">
        <v>1012</v>
      </c>
      <c r="F171" t="s">
        <v>13</v>
      </c>
      <c r="G171" s="71">
        <v>0</v>
      </c>
      <c r="H171" s="71">
        <v>389.923</v>
      </c>
      <c r="I171" s="71">
        <v>0</v>
      </c>
      <c r="J171" s="71">
        <v>0</v>
      </c>
      <c r="K171" s="71">
        <v>0</v>
      </c>
      <c r="L171" s="71">
        <v>0</v>
      </c>
      <c r="M171" s="246">
        <v>0</v>
      </c>
      <c r="N171" s="71">
        <v>389.923</v>
      </c>
      <c r="O171" t="s">
        <v>547</v>
      </c>
      <c r="P171">
        <v>12</v>
      </c>
      <c r="Q171" t="s">
        <v>362</v>
      </c>
    </row>
    <row r="172" spans="1:17" x14ac:dyDescent="0.25">
      <c r="A172" t="s">
        <v>635</v>
      </c>
      <c r="B172" s="149">
        <v>2</v>
      </c>
      <c r="C172" t="s">
        <v>78</v>
      </c>
      <c r="D172" t="s">
        <v>100</v>
      </c>
      <c r="E172" t="s">
        <v>636</v>
      </c>
      <c r="F172" t="s">
        <v>13</v>
      </c>
      <c r="G172" s="71">
        <v>0</v>
      </c>
      <c r="H172" s="71">
        <v>400.00300000000004</v>
      </c>
      <c r="I172" s="71">
        <v>0</v>
      </c>
      <c r="J172" s="71">
        <v>0</v>
      </c>
      <c r="K172" s="71">
        <v>0</v>
      </c>
      <c r="L172" s="71">
        <v>0</v>
      </c>
      <c r="M172" s="71">
        <v>0</v>
      </c>
      <c r="N172" s="71">
        <v>400.00300000000004</v>
      </c>
      <c r="O172" t="s">
        <v>547</v>
      </c>
      <c r="P172">
        <v>12</v>
      </c>
      <c r="Q172" t="s">
        <v>100</v>
      </c>
    </row>
    <row r="173" spans="1:17" x14ac:dyDescent="0.25">
      <c r="A173" t="s">
        <v>1047</v>
      </c>
      <c r="B173" s="149">
        <v>111</v>
      </c>
      <c r="C173" t="s">
        <v>380</v>
      </c>
      <c r="D173" t="s">
        <v>381</v>
      </c>
      <c r="E173" t="s">
        <v>860</v>
      </c>
      <c r="F173" t="s">
        <v>13</v>
      </c>
      <c r="G173" s="71">
        <v>0</v>
      </c>
      <c r="H173" s="71">
        <v>520</v>
      </c>
      <c r="I173" s="71">
        <v>0</v>
      </c>
      <c r="J173" s="71">
        <v>0</v>
      </c>
      <c r="K173" s="71">
        <v>0</v>
      </c>
      <c r="L173" s="71">
        <v>0</v>
      </c>
      <c r="M173" s="246">
        <v>0</v>
      </c>
      <c r="N173" s="71">
        <v>520</v>
      </c>
      <c r="O173" t="s">
        <v>584</v>
      </c>
      <c r="P173">
        <v>12</v>
      </c>
      <c r="Q173" t="s">
        <v>965</v>
      </c>
    </row>
    <row r="174" spans="1:17" x14ac:dyDescent="0.25">
      <c r="A174" t="s">
        <v>856</v>
      </c>
      <c r="B174" s="149">
        <v>240</v>
      </c>
      <c r="C174" t="s">
        <v>1342</v>
      </c>
      <c r="D174" t="s">
        <v>240</v>
      </c>
      <c r="E174" t="s">
        <v>602</v>
      </c>
      <c r="F174" t="s">
        <v>13</v>
      </c>
      <c r="G174" s="71">
        <v>0</v>
      </c>
      <c r="H174" s="71">
        <v>0</v>
      </c>
      <c r="I174" s="71">
        <v>887.76</v>
      </c>
      <c r="J174" s="71">
        <v>0</v>
      </c>
      <c r="K174" s="71">
        <v>0</v>
      </c>
      <c r="L174" s="71">
        <v>0</v>
      </c>
      <c r="M174" s="246">
        <v>0</v>
      </c>
      <c r="N174" s="71">
        <v>887.76</v>
      </c>
      <c r="O174" t="s">
        <v>547</v>
      </c>
      <c r="P174">
        <v>12</v>
      </c>
      <c r="Q174" t="s">
        <v>603</v>
      </c>
    </row>
    <row r="175" spans="1:17" x14ac:dyDescent="0.25">
      <c r="A175" t="s">
        <v>961</v>
      </c>
      <c r="B175" s="149">
        <v>24</v>
      </c>
      <c r="C175" t="s">
        <v>317</v>
      </c>
      <c r="D175" t="s">
        <v>318</v>
      </c>
      <c r="E175" t="s">
        <v>962</v>
      </c>
      <c r="F175" t="s">
        <v>13</v>
      </c>
      <c r="G175" s="71">
        <v>0</v>
      </c>
      <c r="H175" s="71">
        <v>162</v>
      </c>
      <c r="I175" s="71">
        <v>1147</v>
      </c>
      <c r="J175" s="71">
        <v>0</v>
      </c>
      <c r="K175" s="71">
        <v>0</v>
      </c>
      <c r="L175" s="71">
        <v>0</v>
      </c>
      <c r="M175" s="71">
        <v>0</v>
      </c>
      <c r="N175" s="71">
        <v>1309</v>
      </c>
      <c r="O175" t="s">
        <v>584</v>
      </c>
      <c r="P175">
        <v>24</v>
      </c>
      <c r="Q175" t="s">
        <v>318</v>
      </c>
    </row>
    <row r="176" spans="1:17" x14ac:dyDescent="0.25">
      <c r="A176" t="s">
        <v>612</v>
      </c>
      <c r="B176" s="149">
        <v>2</v>
      </c>
      <c r="C176" t="s">
        <v>78</v>
      </c>
      <c r="D176" t="s">
        <v>613</v>
      </c>
      <c r="E176" t="s">
        <v>598</v>
      </c>
      <c r="F176" t="s">
        <v>13</v>
      </c>
      <c r="G176" s="71">
        <v>0</v>
      </c>
      <c r="H176" s="71">
        <v>1331</v>
      </c>
      <c r="I176" s="71">
        <v>0</v>
      </c>
      <c r="J176" s="71">
        <v>0</v>
      </c>
      <c r="K176" s="71">
        <v>0</v>
      </c>
      <c r="L176" s="71">
        <v>0</v>
      </c>
      <c r="M176" s="71">
        <v>0</v>
      </c>
      <c r="N176" s="71">
        <v>1331</v>
      </c>
      <c r="O176" t="s">
        <v>584</v>
      </c>
      <c r="P176">
        <v>12</v>
      </c>
      <c r="Q176" t="s">
        <v>599</v>
      </c>
    </row>
    <row r="177" spans="1:17" x14ac:dyDescent="0.25">
      <c r="A177" t="s">
        <v>610</v>
      </c>
      <c r="B177" s="149">
        <v>2</v>
      </c>
      <c r="C177" t="s">
        <v>78</v>
      </c>
      <c r="D177" t="s">
        <v>87</v>
      </c>
      <c r="E177" t="s">
        <v>602</v>
      </c>
      <c r="F177" t="s">
        <v>13</v>
      </c>
      <c r="G177" s="71">
        <v>0</v>
      </c>
      <c r="H177" s="71">
        <v>1461.1110000000001</v>
      </c>
      <c r="I177" s="71">
        <v>0</v>
      </c>
      <c r="J177" s="71">
        <v>0</v>
      </c>
      <c r="K177" s="71">
        <v>0</v>
      </c>
      <c r="L177" s="71">
        <v>0</v>
      </c>
      <c r="M177" s="71">
        <v>0</v>
      </c>
      <c r="N177" s="71">
        <v>1461.1110000000001</v>
      </c>
      <c r="O177" t="s">
        <v>547</v>
      </c>
      <c r="P177">
        <v>10</v>
      </c>
      <c r="Q177" t="s">
        <v>603</v>
      </c>
    </row>
    <row r="178" spans="1:17" x14ac:dyDescent="0.25">
      <c r="A178" t="s">
        <v>609</v>
      </c>
      <c r="B178" s="149">
        <v>2</v>
      </c>
      <c r="C178" t="s">
        <v>78</v>
      </c>
      <c r="D178" t="s">
        <v>86</v>
      </c>
      <c r="E178" t="s">
        <v>598</v>
      </c>
      <c r="F178" t="s">
        <v>13</v>
      </c>
      <c r="G178" s="71">
        <v>0</v>
      </c>
      <c r="H178" s="71">
        <v>1575</v>
      </c>
      <c r="I178" s="71">
        <v>0</v>
      </c>
      <c r="J178" s="71">
        <v>0</v>
      </c>
      <c r="K178" s="71">
        <v>0</v>
      </c>
      <c r="L178" s="71">
        <v>0</v>
      </c>
      <c r="M178" s="71">
        <v>0</v>
      </c>
      <c r="N178" s="71">
        <v>1575</v>
      </c>
      <c r="O178" t="s">
        <v>584</v>
      </c>
      <c r="P178">
        <v>12</v>
      </c>
      <c r="Q178" t="s">
        <v>599</v>
      </c>
    </row>
    <row r="179" spans="1:17" x14ac:dyDescent="0.25">
      <c r="A179" t="s">
        <v>850</v>
      </c>
      <c r="B179" s="149">
        <v>240</v>
      </c>
      <c r="C179" t="s">
        <v>1342</v>
      </c>
      <c r="D179" t="s">
        <v>239</v>
      </c>
      <c r="E179" t="s">
        <v>851</v>
      </c>
      <c r="F179" t="s">
        <v>13</v>
      </c>
      <c r="G179" s="71">
        <v>0</v>
      </c>
      <c r="H179" s="71">
        <v>1771.9940000000001</v>
      </c>
      <c r="I179" s="71">
        <v>0</v>
      </c>
      <c r="J179" s="71">
        <v>0</v>
      </c>
      <c r="K179" s="71">
        <v>0</v>
      </c>
      <c r="L179" s="71">
        <v>0</v>
      </c>
      <c r="M179" s="71">
        <v>0</v>
      </c>
      <c r="N179" s="71">
        <v>1771.9940000000001</v>
      </c>
      <c r="O179" t="s">
        <v>547</v>
      </c>
      <c r="P179">
        <v>12</v>
      </c>
      <c r="Q179" t="s">
        <v>239</v>
      </c>
    </row>
    <row r="180" spans="1:17" x14ac:dyDescent="0.25">
      <c r="A180" t="s">
        <v>854</v>
      </c>
      <c r="B180" s="149">
        <v>240</v>
      </c>
      <c r="C180" t="s">
        <v>1342</v>
      </c>
      <c r="D180" t="s">
        <v>242</v>
      </c>
      <c r="E180" t="s">
        <v>855</v>
      </c>
      <c r="F180" t="s">
        <v>13</v>
      </c>
      <c r="G180" s="71">
        <v>0</v>
      </c>
      <c r="H180" s="71">
        <v>2228.2709999999997</v>
      </c>
      <c r="I180" s="71">
        <v>0</v>
      </c>
      <c r="J180" s="71">
        <v>0</v>
      </c>
      <c r="K180" s="71">
        <v>0</v>
      </c>
      <c r="L180" s="71">
        <v>0</v>
      </c>
      <c r="M180" s="71">
        <v>0</v>
      </c>
      <c r="N180" s="71">
        <v>2228.2709999999997</v>
      </c>
      <c r="O180" t="s">
        <v>547</v>
      </c>
      <c r="P180">
        <v>12</v>
      </c>
      <c r="Q180" t="s">
        <v>242</v>
      </c>
    </row>
    <row r="181" spans="1:17" x14ac:dyDescent="0.25">
      <c r="A181" t="s">
        <v>608</v>
      </c>
      <c r="B181" s="149">
        <v>2</v>
      </c>
      <c r="C181" t="s">
        <v>78</v>
      </c>
      <c r="D181" t="s">
        <v>82</v>
      </c>
      <c r="E181" t="s">
        <v>598</v>
      </c>
      <c r="F181" t="s">
        <v>13</v>
      </c>
      <c r="G181" s="71">
        <v>0</v>
      </c>
      <c r="H181" s="71">
        <v>2349</v>
      </c>
      <c r="I181" s="71">
        <v>0</v>
      </c>
      <c r="J181" s="71">
        <v>0</v>
      </c>
      <c r="K181" s="71">
        <v>0</v>
      </c>
      <c r="L181" s="71">
        <v>0</v>
      </c>
      <c r="M181" s="246">
        <v>0</v>
      </c>
      <c r="N181" s="71">
        <v>2349</v>
      </c>
      <c r="O181" t="s">
        <v>584</v>
      </c>
      <c r="P181">
        <v>12</v>
      </c>
      <c r="Q181" t="s">
        <v>599</v>
      </c>
    </row>
    <row r="182" spans="1:17" x14ac:dyDescent="0.25">
      <c r="A182" t="s">
        <v>831</v>
      </c>
      <c r="B182" s="149">
        <v>2</v>
      </c>
      <c r="C182" t="s">
        <v>78</v>
      </c>
      <c r="D182" t="s">
        <v>224</v>
      </c>
      <c r="E182" t="s">
        <v>832</v>
      </c>
      <c r="F182" t="s">
        <v>13</v>
      </c>
      <c r="G182" s="71">
        <v>0</v>
      </c>
      <c r="H182" s="71">
        <v>223.78800000000001</v>
      </c>
      <c r="I182" s="71">
        <v>2205.0519999999997</v>
      </c>
      <c r="J182" s="71">
        <v>0</v>
      </c>
      <c r="K182" s="71">
        <v>0</v>
      </c>
      <c r="L182" s="71">
        <v>0</v>
      </c>
      <c r="M182" s="71">
        <v>0</v>
      </c>
      <c r="N182" s="71">
        <v>2428.8399999999992</v>
      </c>
      <c r="O182" t="s">
        <v>547</v>
      </c>
      <c r="P182">
        <v>21</v>
      </c>
      <c r="Q182" t="s">
        <v>224</v>
      </c>
    </row>
    <row r="183" spans="1:17" x14ac:dyDescent="0.25">
      <c r="A183" t="s">
        <v>591</v>
      </c>
      <c r="B183" s="149">
        <v>1</v>
      </c>
      <c r="C183" t="s">
        <v>67</v>
      </c>
      <c r="D183" t="s">
        <v>71</v>
      </c>
      <c r="E183" t="s">
        <v>583</v>
      </c>
      <c r="F183" t="s">
        <v>13</v>
      </c>
      <c r="G183" s="71">
        <v>0</v>
      </c>
      <c r="H183" s="71">
        <v>7</v>
      </c>
      <c r="I183" s="71">
        <v>4096</v>
      </c>
      <c r="J183" s="71">
        <v>0</v>
      </c>
      <c r="K183" s="71">
        <v>0</v>
      </c>
      <c r="L183" s="71">
        <v>0</v>
      </c>
      <c r="M183" s="71">
        <v>0</v>
      </c>
      <c r="N183" s="71">
        <v>4103</v>
      </c>
      <c r="O183" t="s">
        <v>584</v>
      </c>
      <c r="P183">
        <v>24</v>
      </c>
      <c r="Q183" t="s">
        <v>585</v>
      </c>
    </row>
    <row r="184" spans="1:17" x14ac:dyDescent="0.25">
      <c r="A184" t="s">
        <v>606</v>
      </c>
      <c r="B184" s="149">
        <v>2</v>
      </c>
      <c r="C184" t="s">
        <v>78</v>
      </c>
      <c r="D184" t="s">
        <v>95</v>
      </c>
      <c r="E184" t="s">
        <v>598</v>
      </c>
      <c r="F184" t="s">
        <v>13</v>
      </c>
      <c r="G184" s="71">
        <v>0</v>
      </c>
      <c r="H184" s="71">
        <v>0</v>
      </c>
      <c r="I184" s="71">
        <v>4146.0000000000009</v>
      </c>
      <c r="J184" s="71">
        <v>0</v>
      </c>
      <c r="K184" s="71">
        <v>0</v>
      </c>
      <c r="L184" s="71">
        <v>0</v>
      </c>
      <c r="M184" s="71">
        <v>0</v>
      </c>
      <c r="N184" s="71">
        <v>4146.0000000000009</v>
      </c>
      <c r="O184" t="s">
        <v>584</v>
      </c>
      <c r="P184">
        <v>12</v>
      </c>
      <c r="Q184" t="s">
        <v>599</v>
      </c>
    </row>
    <row r="185" spans="1:17" x14ac:dyDescent="0.25">
      <c r="A185" t="s">
        <v>852</v>
      </c>
      <c r="B185" s="149">
        <v>240</v>
      </c>
      <c r="C185" t="s">
        <v>1342</v>
      </c>
      <c r="D185" t="s">
        <v>241</v>
      </c>
      <c r="E185" t="s">
        <v>853</v>
      </c>
      <c r="F185" t="s">
        <v>13</v>
      </c>
      <c r="G185" s="71">
        <v>0</v>
      </c>
      <c r="H185" s="71">
        <v>3756.6149999999998</v>
      </c>
      <c r="I185" s="71">
        <v>739.51200000000006</v>
      </c>
      <c r="J185" s="71">
        <v>0</v>
      </c>
      <c r="K185" s="71">
        <v>0</v>
      </c>
      <c r="L185" s="71">
        <v>0</v>
      </c>
      <c r="M185" s="71">
        <v>0</v>
      </c>
      <c r="N185" s="71">
        <v>4496.1270000000004</v>
      </c>
      <c r="O185" t="s">
        <v>547</v>
      </c>
      <c r="P185">
        <v>24</v>
      </c>
      <c r="Q185" t="s">
        <v>241</v>
      </c>
    </row>
    <row r="186" spans="1:17" x14ac:dyDescent="0.25">
      <c r="A186" t="s">
        <v>911</v>
      </c>
      <c r="B186" s="149">
        <v>0</v>
      </c>
      <c r="C186" t="s">
        <v>274</v>
      </c>
      <c r="D186" t="s">
        <v>277</v>
      </c>
      <c r="E186" t="s">
        <v>910</v>
      </c>
      <c r="F186" t="s">
        <v>13</v>
      </c>
      <c r="G186" s="71">
        <v>0</v>
      </c>
      <c r="H186" s="71">
        <v>0</v>
      </c>
      <c r="I186" s="71">
        <v>5384</v>
      </c>
      <c r="J186" s="71">
        <v>0</v>
      </c>
      <c r="K186" s="71">
        <v>0</v>
      </c>
      <c r="L186" s="71">
        <v>0</v>
      </c>
      <c r="M186" s="71">
        <v>0</v>
      </c>
      <c r="N186" s="71">
        <v>5384</v>
      </c>
      <c r="O186" t="s">
        <v>584</v>
      </c>
      <c r="P186">
        <v>12</v>
      </c>
      <c r="Q186" t="s">
        <v>276</v>
      </c>
    </row>
    <row r="187" spans="1:17" x14ac:dyDescent="0.25">
      <c r="A187" t="s">
        <v>909</v>
      </c>
      <c r="B187" s="149">
        <v>0</v>
      </c>
      <c r="C187" t="s">
        <v>274</v>
      </c>
      <c r="D187" t="s">
        <v>275</v>
      </c>
      <c r="E187" t="s">
        <v>910</v>
      </c>
      <c r="F187" t="s">
        <v>13</v>
      </c>
      <c r="G187" s="71">
        <v>0</v>
      </c>
      <c r="H187" s="71">
        <v>5578.0000000000009</v>
      </c>
      <c r="I187" s="71">
        <v>0</v>
      </c>
      <c r="J187" s="71">
        <v>0</v>
      </c>
      <c r="K187" s="71">
        <v>0</v>
      </c>
      <c r="L187" s="71">
        <v>0</v>
      </c>
      <c r="M187" s="71">
        <v>0</v>
      </c>
      <c r="N187" s="71">
        <v>5578.0000000000009</v>
      </c>
      <c r="O187" t="s">
        <v>584</v>
      </c>
      <c r="P187">
        <v>12</v>
      </c>
      <c r="Q187" t="s">
        <v>276</v>
      </c>
    </row>
    <row r="188" spans="1:17" x14ac:dyDescent="0.25">
      <c r="A188" t="s">
        <v>701</v>
      </c>
      <c r="B188" s="149">
        <v>169</v>
      </c>
      <c r="C188" t="s">
        <v>101</v>
      </c>
      <c r="D188" t="s">
        <v>382</v>
      </c>
      <c r="E188" t="s">
        <v>702</v>
      </c>
      <c r="F188" t="s">
        <v>13</v>
      </c>
      <c r="G188" s="71">
        <v>0</v>
      </c>
      <c r="H188" s="71">
        <v>5829.1139999999996</v>
      </c>
      <c r="I188" s="71">
        <v>0</v>
      </c>
      <c r="J188" s="71">
        <v>0</v>
      </c>
      <c r="K188" s="71">
        <v>0</v>
      </c>
      <c r="L188" s="71">
        <v>0</v>
      </c>
      <c r="M188" s="71">
        <v>0</v>
      </c>
      <c r="N188" s="71">
        <v>5829.1139999999996</v>
      </c>
      <c r="O188" t="s">
        <v>547</v>
      </c>
      <c r="P188">
        <v>12</v>
      </c>
      <c r="Q188" t="s">
        <v>382</v>
      </c>
    </row>
    <row r="189" spans="1:17" x14ac:dyDescent="0.25">
      <c r="A189" t="s">
        <v>864</v>
      </c>
      <c r="B189" s="149">
        <v>103</v>
      </c>
      <c r="C189" t="s">
        <v>245</v>
      </c>
      <c r="D189" t="s">
        <v>865</v>
      </c>
      <c r="E189" t="s">
        <v>860</v>
      </c>
      <c r="F189" t="s">
        <v>13</v>
      </c>
      <c r="G189" s="71">
        <v>0</v>
      </c>
      <c r="H189" s="71">
        <v>0</v>
      </c>
      <c r="I189" s="71">
        <v>6997.9999999999982</v>
      </c>
      <c r="J189" s="71">
        <v>0</v>
      </c>
      <c r="K189" s="71">
        <v>0</v>
      </c>
      <c r="L189" s="71">
        <v>0</v>
      </c>
      <c r="M189" s="71">
        <v>0</v>
      </c>
      <c r="N189" s="71">
        <v>6997.9999999999982</v>
      </c>
      <c r="O189" t="s">
        <v>584</v>
      </c>
      <c r="P189">
        <v>12</v>
      </c>
      <c r="Q189" t="s">
        <v>965</v>
      </c>
    </row>
    <row r="190" spans="1:17" x14ac:dyDescent="0.25">
      <c r="A190" t="s">
        <v>912</v>
      </c>
      <c r="B190" s="149">
        <v>0</v>
      </c>
      <c r="C190" t="s">
        <v>274</v>
      </c>
      <c r="D190" t="s">
        <v>278</v>
      </c>
      <c r="E190" t="s">
        <v>910</v>
      </c>
      <c r="F190" t="s">
        <v>13</v>
      </c>
      <c r="G190" s="71">
        <v>0</v>
      </c>
      <c r="H190" s="71">
        <v>0</v>
      </c>
      <c r="I190" s="71">
        <v>8156.9999999999982</v>
      </c>
      <c r="J190" s="71">
        <v>0</v>
      </c>
      <c r="K190" s="71">
        <v>0</v>
      </c>
      <c r="L190" s="71">
        <v>0</v>
      </c>
      <c r="M190" s="71">
        <v>0</v>
      </c>
      <c r="N190" s="71">
        <v>8156.9999999999982</v>
      </c>
      <c r="O190" t="s">
        <v>584</v>
      </c>
      <c r="P190">
        <v>12</v>
      </c>
      <c r="Q190" t="s">
        <v>276</v>
      </c>
    </row>
    <row r="191" spans="1:17" x14ac:dyDescent="0.25">
      <c r="A191" t="s">
        <v>863</v>
      </c>
      <c r="B191" s="149">
        <v>103</v>
      </c>
      <c r="C191" t="s">
        <v>245</v>
      </c>
      <c r="D191" t="s">
        <v>248</v>
      </c>
      <c r="E191" t="s">
        <v>860</v>
      </c>
      <c r="F191" t="s">
        <v>13</v>
      </c>
      <c r="G191" s="71">
        <v>0</v>
      </c>
      <c r="H191" s="71">
        <v>0</v>
      </c>
      <c r="I191" s="71">
        <v>9221.0000000000018</v>
      </c>
      <c r="J191" s="71">
        <v>0</v>
      </c>
      <c r="K191" s="71">
        <v>0</v>
      </c>
      <c r="L191" s="71">
        <v>0</v>
      </c>
      <c r="M191" s="71">
        <v>0</v>
      </c>
      <c r="N191" s="71">
        <v>9221.0000000000018</v>
      </c>
      <c r="O191" t="s">
        <v>584</v>
      </c>
      <c r="P191">
        <v>12</v>
      </c>
      <c r="Q191" t="s">
        <v>965</v>
      </c>
    </row>
    <row r="192" spans="1:17" x14ac:dyDescent="0.25">
      <c r="A192" t="s">
        <v>963</v>
      </c>
      <c r="B192" s="149">
        <v>212</v>
      </c>
      <c r="C192" t="s">
        <v>319</v>
      </c>
      <c r="D192" t="s">
        <v>320</v>
      </c>
      <c r="E192" t="s">
        <v>860</v>
      </c>
      <c r="F192" t="s">
        <v>13</v>
      </c>
      <c r="G192" s="71">
        <v>0</v>
      </c>
      <c r="H192" s="71">
        <v>412.58</v>
      </c>
      <c r="I192" s="71">
        <v>8906</v>
      </c>
      <c r="J192" s="71">
        <v>0</v>
      </c>
      <c r="K192" s="71">
        <v>0</v>
      </c>
      <c r="L192" s="71">
        <v>0</v>
      </c>
      <c r="M192" s="71">
        <v>0</v>
      </c>
      <c r="N192" s="71">
        <v>9318.58</v>
      </c>
      <c r="O192" t="s">
        <v>584</v>
      </c>
      <c r="P192">
        <v>24</v>
      </c>
      <c r="Q192" t="s">
        <v>965</v>
      </c>
    </row>
    <row r="193" spans="1:17" x14ac:dyDescent="0.25">
      <c r="A193" t="s">
        <v>604</v>
      </c>
      <c r="B193" s="149">
        <v>2</v>
      </c>
      <c r="C193" t="s">
        <v>78</v>
      </c>
      <c r="D193" t="s">
        <v>605</v>
      </c>
      <c r="E193" t="s">
        <v>602</v>
      </c>
      <c r="F193" t="s">
        <v>13</v>
      </c>
      <c r="G193" s="71">
        <v>0</v>
      </c>
      <c r="H193" s="71">
        <v>0</v>
      </c>
      <c r="I193" s="71">
        <v>10606</v>
      </c>
      <c r="J193" s="71">
        <v>0</v>
      </c>
      <c r="K193" s="71">
        <v>0</v>
      </c>
      <c r="L193" s="71">
        <v>0</v>
      </c>
      <c r="M193" s="246">
        <v>0</v>
      </c>
      <c r="N193" s="71">
        <v>10606</v>
      </c>
      <c r="O193" t="s">
        <v>584</v>
      </c>
      <c r="P193">
        <v>12</v>
      </c>
      <c r="Q193" t="s">
        <v>603</v>
      </c>
    </row>
    <row r="194" spans="1:17" x14ac:dyDescent="0.25">
      <c r="A194" t="s">
        <v>600</v>
      </c>
      <c r="B194" s="149">
        <v>2</v>
      </c>
      <c r="C194" t="s">
        <v>78</v>
      </c>
      <c r="D194" t="s">
        <v>601</v>
      </c>
      <c r="E194" t="s">
        <v>602</v>
      </c>
      <c r="F194" t="s">
        <v>13</v>
      </c>
      <c r="G194" s="71">
        <v>0</v>
      </c>
      <c r="H194" s="71">
        <v>0</v>
      </c>
      <c r="I194" s="71">
        <v>14916.000000000004</v>
      </c>
      <c r="J194" s="71">
        <v>0</v>
      </c>
      <c r="K194" s="71">
        <v>0</v>
      </c>
      <c r="L194" s="71">
        <v>0</v>
      </c>
      <c r="M194" s="71">
        <v>0</v>
      </c>
      <c r="N194" s="71">
        <v>14916.000000000004</v>
      </c>
      <c r="O194" t="s">
        <v>584</v>
      </c>
      <c r="P194">
        <v>12</v>
      </c>
      <c r="Q194" t="s">
        <v>603</v>
      </c>
    </row>
    <row r="195" spans="1:17" x14ac:dyDescent="0.25">
      <c r="A195" t="s">
        <v>861</v>
      </c>
      <c r="B195" s="149">
        <v>103</v>
      </c>
      <c r="C195" t="s">
        <v>245</v>
      </c>
      <c r="D195" t="s">
        <v>247</v>
      </c>
      <c r="E195" t="s">
        <v>860</v>
      </c>
      <c r="F195" t="s">
        <v>13</v>
      </c>
      <c r="G195" s="71">
        <v>0</v>
      </c>
      <c r="H195" s="71">
        <v>0</v>
      </c>
      <c r="I195" s="71">
        <v>15740.999999999998</v>
      </c>
      <c r="J195" s="71">
        <v>0</v>
      </c>
      <c r="K195" s="71">
        <v>0</v>
      </c>
      <c r="L195" s="71">
        <v>0</v>
      </c>
      <c r="M195" s="71">
        <v>0</v>
      </c>
      <c r="N195" s="71">
        <v>15740.999999999998</v>
      </c>
      <c r="O195" t="s">
        <v>584</v>
      </c>
      <c r="P195">
        <v>12</v>
      </c>
      <c r="Q195" t="s">
        <v>965</v>
      </c>
    </row>
    <row r="196" spans="1:17" x14ac:dyDescent="0.25">
      <c r="A196" t="s">
        <v>597</v>
      </c>
      <c r="B196" s="149">
        <v>2</v>
      </c>
      <c r="C196" t="s">
        <v>78</v>
      </c>
      <c r="D196" t="s">
        <v>81</v>
      </c>
      <c r="E196" t="s">
        <v>598</v>
      </c>
      <c r="F196" t="s">
        <v>13</v>
      </c>
      <c r="G196" s="71">
        <v>0</v>
      </c>
      <c r="H196" s="71">
        <v>0</v>
      </c>
      <c r="I196" s="71">
        <v>18099</v>
      </c>
      <c r="J196" s="71">
        <v>0</v>
      </c>
      <c r="K196" s="71">
        <v>0</v>
      </c>
      <c r="L196" s="71">
        <v>0</v>
      </c>
      <c r="M196" s="246">
        <v>0</v>
      </c>
      <c r="N196" s="71">
        <v>18099</v>
      </c>
      <c r="O196" t="s">
        <v>584</v>
      </c>
      <c r="P196">
        <v>12</v>
      </c>
      <c r="Q196" t="s">
        <v>599</v>
      </c>
    </row>
    <row r="197" spans="1:17" x14ac:dyDescent="0.25">
      <c r="A197" t="s">
        <v>862</v>
      </c>
      <c r="B197" s="149">
        <v>103</v>
      </c>
      <c r="C197" t="s">
        <v>245</v>
      </c>
      <c r="D197" t="s">
        <v>250</v>
      </c>
      <c r="E197" t="s">
        <v>860</v>
      </c>
      <c r="F197" t="s">
        <v>13</v>
      </c>
      <c r="G197" s="71">
        <v>0</v>
      </c>
      <c r="H197" s="71">
        <v>18614</v>
      </c>
      <c r="I197" s="71">
        <v>0</v>
      </c>
      <c r="J197" s="71">
        <v>0</v>
      </c>
      <c r="K197" s="71">
        <v>0</v>
      </c>
      <c r="L197" s="71">
        <v>0</v>
      </c>
      <c r="M197" s="246">
        <v>0</v>
      </c>
      <c r="N197" s="71">
        <v>18614</v>
      </c>
      <c r="O197" t="s">
        <v>584</v>
      </c>
      <c r="P197">
        <v>12</v>
      </c>
      <c r="Q197" t="s">
        <v>965</v>
      </c>
    </row>
    <row r="198" spans="1:17" x14ac:dyDescent="0.25">
      <c r="A198" t="s">
        <v>587</v>
      </c>
      <c r="B198" s="149">
        <v>1</v>
      </c>
      <c r="C198" t="s">
        <v>67</v>
      </c>
      <c r="D198" t="s">
        <v>73</v>
      </c>
      <c r="E198" t="s">
        <v>583</v>
      </c>
      <c r="F198" t="s">
        <v>13</v>
      </c>
      <c r="G198" s="71">
        <v>0</v>
      </c>
      <c r="H198" s="71">
        <v>0</v>
      </c>
      <c r="I198" s="71">
        <v>24389</v>
      </c>
      <c r="J198" s="71">
        <v>0</v>
      </c>
      <c r="K198" s="71">
        <v>0</v>
      </c>
      <c r="L198" s="71">
        <v>0</v>
      </c>
      <c r="M198" s="246">
        <v>0</v>
      </c>
      <c r="N198" s="71">
        <v>24389</v>
      </c>
      <c r="O198" t="s">
        <v>584</v>
      </c>
      <c r="P198">
        <v>12</v>
      </c>
      <c r="Q198" t="s">
        <v>585</v>
      </c>
    </row>
    <row r="199" spans="1:17" x14ac:dyDescent="0.25">
      <c r="A199" t="s">
        <v>589</v>
      </c>
      <c r="B199" s="149">
        <v>1</v>
      </c>
      <c r="C199" t="s">
        <v>67</v>
      </c>
      <c r="D199" t="s">
        <v>68</v>
      </c>
      <c r="E199" t="s">
        <v>583</v>
      </c>
      <c r="F199" t="s">
        <v>13</v>
      </c>
      <c r="G199" s="71">
        <v>0</v>
      </c>
      <c r="H199" s="71">
        <v>0</v>
      </c>
      <c r="I199" s="71">
        <v>26657</v>
      </c>
      <c r="J199" s="71">
        <v>0</v>
      </c>
      <c r="K199" s="71">
        <v>0</v>
      </c>
      <c r="L199" s="71">
        <v>0</v>
      </c>
      <c r="M199" s="71">
        <v>0</v>
      </c>
      <c r="N199" s="71">
        <v>26657</v>
      </c>
      <c r="O199" t="s">
        <v>584</v>
      </c>
      <c r="P199">
        <v>12</v>
      </c>
      <c r="Q199" t="s">
        <v>585</v>
      </c>
    </row>
    <row r="200" spans="1:17" x14ac:dyDescent="0.25">
      <c r="A200" t="s">
        <v>859</v>
      </c>
      <c r="B200" s="149">
        <v>103</v>
      </c>
      <c r="C200" t="s">
        <v>245</v>
      </c>
      <c r="D200" t="s">
        <v>246</v>
      </c>
      <c r="E200" t="s">
        <v>860</v>
      </c>
      <c r="F200" t="s">
        <v>13</v>
      </c>
      <c r="G200" s="71">
        <v>0</v>
      </c>
      <c r="H200" s="71">
        <v>0</v>
      </c>
      <c r="I200" s="71">
        <v>33310</v>
      </c>
      <c r="J200" s="71">
        <v>0</v>
      </c>
      <c r="K200" s="71">
        <v>0</v>
      </c>
      <c r="L200" s="71">
        <v>0</v>
      </c>
      <c r="M200" s="71">
        <v>0</v>
      </c>
      <c r="N200" s="71">
        <v>33310</v>
      </c>
      <c r="O200" t="s">
        <v>584</v>
      </c>
      <c r="P200">
        <v>12</v>
      </c>
      <c r="Q200" t="s">
        <v>965</v>
      </c>
    </row>
    <row r="201" spans="1:17" x14ac:dyDescent="0.25">
      <c r="A201" t="s">
        <v>983</v>
      </c>
      <c r="B201" s="149">
        <v>100</v>
      </c>
      <c r="C201" t="s">
        <v>340</v>
      </c>
      <c r="D201" t="s">
        <v>342</v>
      </c>
      <c r="E201" t="s">
        <v>982</v>
      </c>
      <c r="F201" t="s">
        <v>13</v>
      </c>
      <c r="G201" s="71">
        <v>0</v>
      </c>
      <c r="H201" s="71">
        <v>0</v>
      </c>
      <c r="I201" s="71">
        <v>52270</v>
      </c>
      <c r="J201" s="71">
        <v>0</v>
      </c>
      <c r="K201" s="71">
        <v>0</v>
      </c>
      <c r="L201" s="71">
        <v>0</v>
      </c>
      <c r="M201" s="246">
        <v>0</v>
      </c>
      <c r="N201" s="71">
        <v>52270</v>
      </c>
      <c r="O201" t="s">
        <v>584</v>
      </c>
      <c r="P201">
        <v>12</v>
      </c>
      <c r="Q201" t="s">
        <v>341</v>
      </c>
    </row>
    <row r="202" spans="1:17" x14ac:dyDescent="0.25">
      <c r="A202" t="s">
        <v>980</v>
      </c>
      <c r="B202" s="149">
        <v>100</v>
      </c>
      <c r="C202" t="s">
        <v>340</v>
      </c>
      <c r="D202" t="s">
        <v>981</v>
      </c>
      <c r="E202" t="s">
        <v>982</v>
      </c>
      <c r="F202" t="s">
        <v>13</v>
      </c>
      <c r="G202" s="71">
        <v>0</v>
      </c>
      <c r="H202" s="71">
        <v>0</v>
      </c>
      <c r="I202" s="71">
        <v>56169.999999999993</v>
      </c>
      <c r="J202" s="71">
        <v>0</v>
      </c>
      <c r="K202" s="71">
        <v>0</v>
      </c>
      <c r="L202" s="71">
        <v>0</v>
      </c>
      <c r="M202" s="71">
        <v>0</v>
      </c>
      <c r="N202" s="71">
        <v>56169.999999999993</v>
      </c>
      <c r="O202" t="s">
        <v>584</v>
      </c>
      <c r="P202">
        <v>12</v>
      </c>
      <c r="Q202" t="s">
        <v>341</v>
      </c>
    </row>
    <row r="203" spans="1:17" x14ac:dyDescent="0.25">
      <c r="A203" t="s">
        <v>985</v>
      </c>
      <c r="B203" s="149">
        <v>0</v>
      </c>
      <c r="C203" t="s">
        <v>344</v>
      </c>
      <c r="D203" t="s">
        <v>249</v>
      </c>
      <c r="E203" t="s">
        <v>860</v>
      </c>
      <c r="F203" t="s">
        <v>13</v>
      </c>
      <c r="G203" s="71">
        <v>0</v>
      </c>
      <c r="H203" s="71">
        <v>0</v>
      </c>
      <c r="I203" s="71">
        <v>58415.999999999993</v>
      </c>
      <c r="J203" s="71">
        <v>0</v>
      </c>
      <c r="K203" s="71">
        <v>0</v>
      </c>
      <c r="L203" s="71">
        <v>0</v>
      </c>
      <c r="M203" s="246">
        <v>0</v>
      </c>
      <c r="N203" s="71">
        <v>58415.999999999993</v>
      </c>
      <c r="O203" t="s">
        <v>584</v>
      </c>
      <c r="P203">
        <v>12</v>
      </c>
      <c r="Q203" t="s">
        <v>965</v>
      </c>
    </row>
    <row r="204" spans="1:17" x14ac:dyDescent="0.25">
      <c r="A204" t="s">
        <v>581</v>
      </c>
      <c r="B204" s="149">
        <v>1</v>
      </c>
      <c r="C204" t="s">
        <v>67</v>
      </c>
      <c r="D204" t="s">
        <v>582</v>
      </c>
      <c r="E204" t="s">
        <v>583</v>
      </c>
      <c r="F204" t="s">
        <v>13</v>
      </c>
      <c r="G204" s="71">
        <v>0</v>
      </c>
      <c r="H204" s="71">
        <v>0</v>
      </c>
      <c r="I204" s="71">
        <v>81558</v>
      </c>
      <c r="J204" s="71">
        <v>0</v>
      </c>
      <c r="K204" s="71">
        <v>0</v>
      </c>
      <c r="L204" s="71">
        <v>0</v>
      </c>
      <c r="M204" s="246">
        <v>0</v>
      </c>
      <c r="N204" s="71">
        <v>81558</v>
      </c>
      <c r="O204" t="s">
        <v>584</v>
      </c>
      <c r="P204">
        <v>12</v>
      </c>
      <c r="Q204" t="s">
        <v>585</v>
      </c>
    </row>
    <row r="205" spans="1:17" x14ac:dyDescent="0.25">
      <c r="A205" t="s">
        <v>986</v>
      </c>
      <c r="B205" s="149">
        <v>0</v>
      </c>
      <c r="C205" t="s">
        <v>344</v>
      </c>
      <c r="D205" t="s">
        <v>987</v>
      </c>
      <c r="E205" t="s">
        <v>860</v>
      </c>
      <c r="F205" t="s">
        <v>13</v>
      </c>
      <c r="G205" s="71">
        <v>0</v>
      </c>
      <c r="H205" s="71">
        <v>0</v>
      </c>
      <c r="I205" s="71">
        <v>117206.00000000001</v>
      </c>
      <c r="J205" s="71">
        <v>0</v>
      </c>
      <c r="K205" s="71">
        <v>0</v>
      </c>
      <c r="L205" s="71">
        <v>0</v>
      </c>
      <c r="M205" s="246">
        <v>0</v>
      </c>
      <c r="N205" s="71">
        <v>117206.00000000001</v>
      </c>
      <c r="O205" t="s">
        <v>584</v>
      </c>
      <c r="P205">
        <v>12</v>
      </c>
      <c r="Q205" t="s">
        <v>965</v>
      </c>
    </row>
    <row r="206" spans="1:17" x14ac:dyDescent="0.25">
      <c r="A206" t="s">
        <v>588</v>
      </c>
      <c r="B206" s="149">
        <v>1</v>
      </c>
      <c r="C206" t="s">
        <v>67</v>
      </c>
      <c r="D206" t="s">
        <v>74</v>
      </c>
      <c r="E206" t="s">
        <v>583</v>
      </c>
      <c r="F206" t="s">
        <v>13</v>
      </c>
      <c r="G206" s="71">
        <v>0</v>
      </c>
      <c r="H206" s="71">
        <v>0</v>
      </c>
      <c r="I206" s="71">
        <v>259855.99999999997</v>
      </c>
      <c r="J206" s="71">
        <v>0</v>
      </c>
      <c r="K206" s="71">
        <v>0</v>
      </c>
      <c r="L206" s="71">
        <v>0</v>
      </c>
      <c r="M206" s="71">
        <v>0</v>
      </c>
      <c r="N206" s="71">
        <v>259855.99999999997</v>
      </c>
      <c r="O206" t="s">
        <v>584</v>
      </c>
      <c r="P206">
        <v>12</v>
      </c>
      <c r="Q206" t="s">
        <v>585</v>
      </c>
    </row>
    <row r="207" spans="1:17" x14ac:dyDescent="0.25">
      <c r="A207" t="s">
        <v>633</v>
      </c>
      <c r="B207" s="149">
        <v>2</v>
      </c>
      <c r="C207" t="s">
        <v>78</v>
      </c>
      <c r="D207" t="s">
        <v>88</v>
      </c>
      <c r="E207" t="s">
        <v>634</v>
      </c>
      <c r="F207" t="s">
        <v>14</v>
      </c>
      <c r="G207" s="71">
        <v>0</v>
      </c>
      <c r="H207" s="71">
        <v>47.708999999999996</v>
      </c>
      <c r="I207" s="71">
        <v>0</v>
      </c>
      <c r="J207" s="71">
        <v>0</v>
      </c>
      <c r="K207" s="71">
        <v>0</v>
      </c>
      <c r="L207" s="71">
        <v>0</v>
      </c>
      <c r="M207" s="71">
        <v>0</v>
      </c>
      <c r="N207" s="71">
        <v>47.708999999999996</v>
      </c>
      <c r="O207" t="s">
        <v>547</v>
      </c>
      <c r="P207">
        <v>12</v>
      </c>
      <c r="Q207" t="s">
        <v>88</v>
      </c>
    </row>
    <row r="208" spans="1:17" x14ac:dyDescent="0.25">
      <c r="A208" t="s">
        <v>972</v>
      </c>
      <c r="B208" s="149">
        <v>759</v>
      </c>
      <c r="C208" t="s">
        <v>330</v>
      </c>
      <c r="D208" t="s">
        <v>331</v>
      </c>
      <c r="E208" t="s">
        <v>973</v>
      </c>
      <c r="F208" t="s">
        <v>14</v>
      </c>
      <c r="G208" s="71">
        <v>0</v>
      </c>
      <c r="H208" s="71">
        <v>65.745233991156724</v>
      </c>
      <c r="I208" s="71">
        <v>0</v>
      </c>
      <c r="J208" s="71">
        <v>0</v>
      </c>
      <c r="K208" s="71">
        <v>0</v>
      </c>
      <c r="L208" s="71">
        <v>0</v>
      </c>
      <c r="M208" s="71">
        <v>0</v>
      </c>
      <c r="N208" s="71">
        <v>65.745233991156724</v>
      </c>
      <c r="O208" t="s">
        <v>547</v>
      </c>
      <c r="P208">
        <v>4</v>
      </c>
      <c r="Q208" t="s">
        <v>331</v>
      </c>
    </row>
    <row r="209" spans="1:17" x14ac:dyDescent="0.25">
      <c r="A209" t="s">
        <v>756</v>
      </c>
      <c r="B209" s="149">
        <v>767</v>
      </c>
      <c r="C209" t="s">
        <v>757</v>
      </c>
      <c r="D209" t="s">
        <v>172</v>
      </c>
      <c r="E209" t="s">
        <v>758</v>
      </c>
      <c r="F209" t="s">
        <v>14</v>
      </c>
      <c r="G209" s="71">
        <v>0</v>
      </c>
      <c r="H209" s="71">
        <v>107.91999999999999</v>
      </c>
      <c r="I209" s="71">
        <v>0</v>
      </c>
      <c r="J209" s="71">
        <v>0</v>
      </c>
      <c r="K209" s="71">
        <v>0</v>
      </c>
      <c r="L209" s="71">
        <v>0</v>
      </c>
      <c r="M209" s="71">
        <v>0</v>
      </c>
      <c r="N209" s="71">
        <v>107.91999999999999</v>
      </c>
      <c r="O209" t="s">
        <v>547</v>
      </c>
      <c r="P209">
        <v>12</v>
      </c>
      <c r="Q209" t="s">
        <v>172</v>
      </c>
    </row>
    <row r="210" spans="1:17" x14ac:dyDescent="0.25">
      <c r="A210" t="s">
        <v>990</v>
      </c>
      <c r="B210" s="149">
        <v>394</v>
      </c>
      <c r="C210" t="s">
        <v>347</v>
      </c>
      <c r="D210" t="s">
        <v>348</v>
      </c>
      <c r="E210" t="s">
        <v>991</v>
      </c>
      <c r="F210" t="s">
        <v>14</v>
      </c>
      <c r="G210" s="71">
        <v>0</v>
      </c>
      <c r="H210" s="71">
        <v>110.5078370487836</v>
      </c>
      <c r="I210" s="71">
        <v>0</v>
      </c>
      <c r="J210" s="71">
        <v>0</v>
      </c>
      <c r="K210" s="71">
        <v>0</v>
      </c>
      <c r="L210" s="71">
        <v>0</v>
      </c>
      <c r="M210" s="71">
        <v>0</v>
      </c>
      <c r="N210" s="71">
        <v>110.5078370487836</v>
      </c>
      <c r="O210" t="s">
        <v>547</v>
      </c>
      <c r="P210">
        <v>6</v>
      </c>
      <c r="Q210" t="s">
        <v>348</v>
      </c>
    </row>
    <row r="211" spans="1:17" x14ac:dyDescent="0.25">
      <c r="A211" t="s">
        <v>988</v>
      </c>
      <c r="B211" s="149">
        <v>709</v>
      </c>
      <c r="C211" t="s">
        <v>345</v>
      </c>
      <c r="D211" t="s">
        <v>346</v>
      </c>
      <c r="E211" t="s">
        <v>989</v>
      </c>
      <c r="F211" t="s">
        <v>14</v>
      </c>
      <c r="G211" s="71">
        <v>0</v>
      </c>
      <c r="H211" s="71">
        <v>132.62100000000001</v>
      </c>
      <c r="I211" s="71">
        <v>0</v>
      </c>
      <c r="J211" s="71">
        <v>0</v>
      </c>
      <c r="K211" s="71">
        <v>0</v>
      </c>
      <c r="L211" s="71">
        <v>0</v>
      </c>
      <c r="M211" s="71">
        <v>0</v>
      </c>
      <c r="N211" s="71">
        <v>132.62100000000001</v>
      </c>
      <c r="O211" t="s">
        <v>547</v>
      </c>
      <c r="P211">
        <v>10</v>
      </c>
      <c r="Q211" t="s">
        <v>346</v>
      </c>
    </row>
    <row r="212" spans="1:17" x14ac:dyDescent="0.25">
      <c r="A212" t="s">
        <v>754</v>
      </c>
      <c r="B212" s="149">
        <v>420</v>
      </c>
      <c r="C212" t="s">
        <v>169</v>
      </c>
      <c r="D212" t="s">
        <v>170</v>
      </c>
      <c r="E212" t="s">
        <v>755</v>
      </c>
      <c r="F212" t="s">
        <v>14</v>
      </c>
      <c r="G212" s="71">
        <v>0</v>
      </c>
      <c r="H212" s="71">
        <v>135.05799999999999</v>
      </c>
      <c r="I212" s="71">
        <v>0</v>
      </c>
      <c r="J212" s="71">
        <v>0</v>
      </c>
      <c r="K212" s="71">
        <v>0</v>
      </c>
      <c r="L212" s="71">
        <v>0</v>
      </c>
      <c r="M212" s="71">
        <v>0</v>
      </c>
      <c r="N212" s="71">
        <v>135.05799999999999</v>
      </c>
      <c r="O212" t="s">
        <v>547</v>
      </c>
      <c r="P212">
        <v>5</v>
      </c>
      <c r="Q212" t="s">
        <v>170</v>
      </c>
    </row>
    <row r="213" spans="1:17" x14ac:dyDescent="0.25">
      <c r="A213" t="s">
        <v>890</v>
      </c>
      <c r="B213" s="149">
        <v>687</v>
      </c>
      <c r="C213" t="s">
        <v>260</v>
      </c>
      <c r="D213" t="s">
        <v>261</v>
      </c>
      <c r="E213" t="s">
        <v>891</v>
      </c>
      <c r="F213" t="s">
        <v>14</v>
      </c>
      <c r="G213" s="71">
        <v>0</v>
      </c>
      <c r="H213" s="71">
        <v>204.142</v>
      </c>
      <c r="I213" s="71">
        <v>0</v>
      </c>
      <c r="J213" s="71">
        <v>0</v>
      </c>
      <c r="K213" s="71">
        <v>0</v>
      </c>
      <c r="L213" s="71">
        <v>0</v>
      </c>
      <c r="M213" s="246">
        <v>0</v>
      </c>
      <c r="N213" s="71">
        <v>204.142</v>
      </c>
      <c r="O213" t="s">
        <v>547</v>
      </c>
      <c r="P213">
        <v>9</v>
      </c>
      <c r="Q213" t="s">
        <v>261</v>
      </c>
    </row>
    <row r="214" spans="1:17" x14ac:dyDescent="0.25">
      <c r="A214" t="s">
        <v>761</v>
      </c>
      <c r="B214" s="149">
        <v>682</v>
      </c>
      <c r="C214" t="s">
        <v>175</v>
      </c>
      <c r="D214" t="s">
        <v>176</v>
      </c>
      <c r="E214" t="s">
        <v>762</v>
      </c>
      <c r="F214" t="s">
        <v>14</v>
      </c>
      <c r="G214" s="71">
        <v>0</v>
      </c>
      <c r="H214" s="71">
        <v>289.28809054562294</v>
      </c>
      <c r="I214" s="71">
        <v>0</v>
      </c>
      <c r="J214" s="71">
        <v>0</v>
      </c>
      <c r="K214" s="71">
        <v>0</v>
      </c>
      <c r="L214" s="71">
        <v>0</v>
      </c>
      <c r="M214" s="71">
        <v>0</v>
      </c>
      <c r="N214" s="71">
        <v>289.28809054562294</v>
      </c>
      <c r="O214" t="s">
        <v>547</v>
      </c>
      <c r="P214">
        <v>10</v>
      </c>
      <c r="Q214" t="s">
        <v>176</v>
      </c>
    </row>
    <row r="215" spans="1:17" x14ac:dyDescent="0.25">
      <c r="A215" t="s">
        <v>934</v>
      </c>
      <c r="B215" s="149">
        <v>416</v>
      </c>
      <c r="C215" t="s">
        <v>297</v>
      </c>
      <c r="D215" t="s">
        <v>298</v>
      </c>
      <c r="E215" t="s">
        <v>935</v>
      </c>
      <c r="F215" t="s">
        <v>14</v>
      </c>
      <c r="G215" s="71">
        <v>0</v>
      </c>
      <c r="H215" s="71">
        <v>386.726</v>
      </c>
      <c r="I215" s="71">
        <v>0</v>
      </c>
      <c r="J215" s="71">
        <v>0</v>
      </c>
      <c r="K215" s="71">
        <v>0</v>
      </c>
      <c r="L215" s="71">
        <v>0</v>
      </c>
      <c r="M215" s="246">
        <v>0</v>
      </c>
      <c r="N215" s="71">
        <v>386.726</v>
      </c>
      <c r="O215" t="s">
        <v>547</v>
      </c>
      <c r="P215">
        <v>11</v>
      </c>
      <c r="Q215" t="s">
        <v>298</v>
      </c>
    </row>
    <row r="216" spans="1:17" x14ac:dyDescent="0.25">
      <c r="A216" t="s">
        <v>777</v>
      </c>
      <c r="B216" s="149">
        <v>256</v>
      </c>
      <c r="C216" t="s">
        <v>191</v>
      </c>
      <c r="D216" t="s">
        <v>192</v>
      </c>
      <c r="E216" t="s">
        <v>778</v>
      </c>
      <c r="F216" t="s">
        <v>14</v>
      </c>
      <c r="G216" s="71">
        <v>0</v>
      </c>
      <c r="H216" s="71">
        <v>389.8</v>
      </c>
      <c r="I216" s="71">
        <v>0</v>
      </c>
      <c r="J216" s="71">
        <v>0</v>
      </c>
      <c r="K216" s="71">
        <v>0</v>
      </c>
      <c r="L216" s="71">
        <v>0</v>
      </c>
      <c r="M216" s="71">
        <v>0</v>
      </c>
      <c r="N216" s="71">
        <v>389.8</v>
      </c>
      <c r="O216" t="s">
        <v>547</v>
      </c>
      <c r="P216">
        <v>12</v>
      </c>
      <c r="Q216" t="s">
        <v>192</v>
      </c>
    </row>
    <row r="217" spans="1:17" x14ac:dyDescent="0.25">
      <c r="A217" t="s">
        <v>727</v>
      </c>
      <c r="B217" s="149">
        <v>169</v>
      </c>
      <c r="C217" t="s">
        <v>101</v>
      </c>
      <c r="D217" t="s">
        <v>142</v>
      </c>
      <c r="E217" t="s">
        <v>728</v>
      </c>
      <c r="F217" t="s">
        <v>14</v>
      </c>
      <c r="G217" s="71">
        <v>0</v>
      </c>
      <c r="H217" s="71">
        <v>403.28099999999995</v>
      </c>
      <c r="I217" s="71">
        <v>0</v>
      </c>
      <c r="J217" s="71">
        <v>0</v>
      </c>
      <c r="K217" s="71">
        <v>0</v>
      </c>
      <c r="L217" s="71">
        <v>0</v>
      </c>
      <c r="M217" s="246">
        <v>0</v>
      </c>
      <c r="N217" s="71">
        <v>403.28099999999995</v>
      </c>
      <c r="O217" t="s">
        <v>547</v>
      </c>
      <c r="P217">
        <v>12</v>
      </c>
      <c r="Q217" t="s">
        <v>142</v>
      </c>
    </row>
    <row r="218" spans="1:17" x14ac:dyDescent="0.25">
      <c r="A218" t="s">
        <v>703</v>
      </c>
      <c r="B218" s="149">
        <v>169</v>
      </c>
      <c r="C218" t="s">
        <v>101</v>
      </c>
      <c r="D218" t="s">
        <v>104</v>
      </c>
      <c r="E218" t="s">
        <v>704</v>
      </c>
      <c r="F218" t="s">
        <v>14</v>
      </c>
      <c r="G218" s="71">
        <v>0</v>
      </c>
      <c r="H218" s="71">
        <v>406.77600000000001</v>
      </c>
      <c r="I218" s="71">
        <v>0</v>
      </c>
      <c r="J218" s="71">
        <v>0</v>
      </c>
      <c r="K218" s="71">
        <v>0</v>
      </c>
      <c r="L218" s="71">
        <v>0</v>
      </c>
      <c r="M218" s="71">
        <v>0</v>
      </c>
      <c r="N218" s="71">
        <v>406.77600000000001</v>
      </c>
      <c r="O218" t="s">
        <v>547</v>
      </c>
      <c r="P218">
        <v>12</v>
      </c>
      <c r="Q218" t="s">
        <v>104</v>
      </c>
    </row>
    <row r="219" spans="1:17" x14ac:dyDescent="0.25">
      <c r="A219" t="s">
        <v>843</v>
      </c>
      <c r="B219" s="149">
        <v>332</v>
      </c>
      <c r="C219" t="s">
        <v>232</v>
      </c>
      <c r="D219" t="s">
        <v>233</v>
      </c>
      <c r="E219" t="s">
        <v>844</v>
      </c>
      <c r="F219" t="s">
        <v>14</v>
      </c>
      <c r="G219" s="71">
        <v>0</v>
      </c>
      <c r="H219" s="71">
        <v>442.72199999999998</v>
      </c>
      <c r="I219" s="71">
        <v>0</v>
      </c>
      <c r="J219" s="71">
        <v>0</v>
      </c>
      <c r="K219" s="71">
        <v>0</v>
      </c>
      <c r="L219" s="71">
        <v>0</v>
      </c>
      <c r="M219" s="246">
        <v>0</v>
      </c>
      <c r="N219" s="71">
        <v>442.72199999999998</v>
      </c>
      <c r="O219" t="s">
        <v>547</v>
      </c>
      <c r="P219">
        <v>12</v>
      </c>
      <c r="Q219" t="s">
        <v>233</v>
      </c>
    </row>
    <row r="220" spans="1:17" x14ac:dyDescent="0.25">
      <c r="A220" t="s">
        <v>743</v>
      </c>
      <c r="B220" s="149">
        <v>747</v>
      </c>
      <c r="C220" t="s">
        <v>159</v>
      </c>
      <c r="D220" t="s">
        <v>160</v>
      </c>
      <c r="E220" t="s">
        <v>744</v>
      </c>
      <c r="F220" t="s">
        <v>14</v>
      </c>
      <c r="G220" s="71">
        <v>0</v>
      </c>
      <c r="H220" s="71">
        <v>479.774</v>
      </c>
      <c r="I220" s="71">
        <v>0</v>
      </c>
      <c r="J220" s="71">
        <v>0</v>
      </c>
      <c r="K220" s="71">
        <v>0</v>
      </c>
      <c r="L220" s="71">
        <v>0</v>
      </c>
      <c r="M220" s="71">
        <v>0</v>
      </c>
      <c r="N220" s="71">
        <v>479.774</v>
      </c>
      <c r="O220" t="s">
        <v>547</v>
      </c>
      <c r="P220">
        <v>9</v>
      </c>
      <c r="Q220" t="s">
        <v>160</v>
      </c>
    </row>
    <row r="221" spans="1:17" x14ac:dyDescent="0.25">
      <c r="A221" t="s">
        <v>820</v>
      </c>
      <c r="B221" s="149">
        <v>341</v>
      </c>
      <c r="C221" t="s">
        <v>216</v>
      </c>
      <c r="D221" t="s">
        <v>217</v>
      </c>
      <c r="E221" t="s">
        <v>821</v>
      </c>
      <c r="F221" t="s">
        <v>14</v>
      </c>
      <c r="G221" s="71">
        <v>0</v>
      </c>
      <c r="H221" s="71">
        <v>484.07100000000003</v>
      </c>
      <c r="I221" s="71">
        <v>0</v>
      </c>
      <c r="J221" s="71">
        <v>0</v>
      </c>
      <c r="K221" s="71">
        <v>0</v>
      </c>
      <c r="L221" s="71">
        <v>0</v>
      </c>
      <c r="M221" s="246">
        <v>0</v>
      </c>
      <c r="N221" s="71">
        <v>484.07100000000003</v>
      </c>
      <c r="O221" t="s">
        <v>547</v>
      </c>
      <c r="P221">
        <v>12</v>
      </c>
      <c r="Q221" t="s">
        <v>217</v>
      </c>
    </row>
    <row r="222" spans="1:17" x14ac:dyDescent="0.25">
      <c r="A222" t="s">
        <v>627</v>
      </c>
      <c r="B222" s="149">
        <v>2</v>
      </c>
      <c r="C222" t="s">
        <v>78</v>
      </c>
      <c r="D222" t="s">
        <v>80</v>
      </c>
      <c r="E222" t="s">
        <v>628</v>
      </c>
      <c r="F222" t="s">
        <v>14</v>
      </c>
      <c r="G222" s="71">
        <v>0</v>
      </c>
      <c r="H222" s="71">
        <v>538.29999999999995</v>
      </c>
      <c r="I222" s="71">
        <v>0</v>
      </c>
      <c r="J222" s="71">
        <v>0</v>
      </c>
      <c r="K222" s="71">
        <v>0</v>
      </c>
      <c r="L222" s="71">
        <v>0</v>
      </c>
      <c r="M222" s="71">
        <v>0</v>
      </c>
      <c r="N222" s="71">
        <v>538.29999999999995</v>
      </c>
      <c r="O222" t="s">
        <v>547</v>
      </c>
      <c r="P222">
        <v>12</v>
      </c>
      <c r="Q222" t="s">
        <v>629</v>
      </c>
    </row>
    <row r="223" spans="1:17" x14ac:dyDescent="0.25">
      <c r="A223" t="s">
        <v>974</v>
      </c>
      <c r="B223" s="149">
        <v>364</v>
      </c>
      <c r="C223" t="s">
        <v>332</v>
      </c>
      <c r="D223" t="s">
        <v>333</v>
      </c>
      <c r="E223" t="s">
        <v>975</v>
      </c>
      <c r="F223" t="s">
        <v>14</v>
      </c>
      <c r="G223" s="71">
        <v>0</v>
      </c>
      <c r="H223" s="71">
        <v>542.33100000000002</v>
      </c>
      <c r="I223" s="71">
        <v>0</v>
      </c>
      <c r="J223" s="71">
        <v>0</v>
      </c>
      <c r="K223" s="71">
        <v>0</v>
      </c>
      <c r="L223" s="71">
        <v>0</v>
      </c>
      <c r="M223" s="71">
        <v>0</v>
      </c>
      <c r="N223" s="71">
        <v>542.33100000000002</v>
      </c>
      <c r="O223" t="s">
        <v>547</v>
      </c>
      <c r="P223">
        <v>10</v>
      </c>
      <c r="Q223" t="s">
        <v>333</v>
      </c>
    </row>
    <row r="224" spans="1:17" x14ac:dyDescent="0.25">
      <c r="A224" t="s">
        <v>1002</v>
      </c>
      <c r="B224" s="149">
        <v>72</v>
      </c>
      <c r="C224" t="s">
        <v>359</v>
      </c>
      <c r="D224" t="s">
        <v>360</v>
      </c>
      <c r="E224" t="s">
        <v>1003</v>
      </c>
      <c r="F224" t="s">
        <v>14</v>
      </c>
      <c r="G224" s="71">
        <v>0</v>
      </c>
      <c r="H224" s="71">
        <v>547.90699999999993</v>
      </c>
      <c r="I224" s="71">
        <v>0</v>
      </c>
      <c r="J224" s="71">
        <v>0</v>
      </c>
      <c r="K224" s="71">
        <v>0</v>
      </c>
      <c r="L224" s="71">
        <v>0</v>
      </c>
      <c r="M224" s="71">
        <v>0</v>
      </c>
      <c r="N224" s="71">
        <v>547.90699999999993</v>
      </c>
      <c r="O224" t="s">
        <v>547</v>
      </c>
      <c r="P224">
        <v>12</v>
      </c>
      <c r="Q224" t="s">
        <v>360</v>
      </c>
    </row>
    <row r="225" spans="1:17" x14ac:dyDescent="0.25">
      <c r="A225" t="s">
        <v>624</v>
      </c>
      <c r="B225" s="149">
        <v>2</v>
      </c>
      <c r="C225" t="s">
        <v>78</v>
      </c>
      <c r="D225" t="s">
        <v>79</v>
      </c>
      <c r="E225" t="s">
        <v>625</v>
      </c>
      <c r="F225" t="s">
        <v>14</v>
      </c>
      <c r="G225" s="71">
        <v>0</v>
      </c>
      <c r="H225" s="71">
        <v>593.71199999999999</v>
      </c>
      <c r="I225" s="71">
        <v>0</v>
      </c>
      <c r="J225" s="71">
        <v>0</v>
      </c>
      <c r="K225" s="71">
        <v>0</v>
      </c>
      <c r="L225" s="71">
        <v>0</v>
      </c>
      <c r="M225" s="71">
        <v>0</v>
      </c>
      <c r="N225" s="71">
        <v>593.71199999999999</v>
      </c>
      <c r="O225" t="s">
        <v>547</v>
      </c>
      <c r="P225">
        <v>12</v>
      </c>
      <c r="Q225" t="s">
        <v>626</v>
      </c>
    </row>
    <row r="226" spans="1:17" x14ac:dyDescent="0.25">
      <c r="A226" t="s">
        <v>711</v>
      </c>
      <c r="B226" s="149">
        <v>169</v>
      </c>
      <c r="C226" t="s">
        <v>101</v>
      </c>
      <c r="D226" t="s">
        <v>114</v>
      </c>
      <c r="E226" t="s">
        <v>712</v>
      </c>
      <c r="F226" t="s">
        <v>14</v>
      </c>
      <c r="G226" s="71">
        <v>0</v>
      </c>
      <c r="H226" s="71">
        <v>605.53699999999992</v>
      </c>
      <c r="I226" s="71">
        <v>0</v>
      </c>
      <c r="J226" s="71">
        <v>0</v>
      </c>
      <c r="K226" s="71">
        <v>0</v>
      </c>
      <c r="L226" s="71">
        <v>0</v>
      </c>
      <c r="M226" s="71">
        <v>0</v>
      </c>
      <c r="N226" s="71">
        <v>605.53699999999992</v>
      </c>
      <c r="O226" t="s">
        <v>547</v>
      </c>
      <c r="P226">
        <v>12</v>
      </c>
      <c r="Q226" t="s">
        <v>114</v>
      </c>
    </row>
    <row r="227" spans="1:17" x14ac:dyDescent="0.25">
      <c r="A227" t="s">
        <v>719</v>
      </c>
      <c r="B227" s="149">
        <v>169</v>
      </c>
      <c r="C227" t="s">
        <v>101</v>
      </c>
      <c r="D227" t="s">
        <v>125</v>
      </c>
      <c r="E227" t="s">
        <v>720</v>
      </c>
      <c r="F227" t="s">
        <v>14</v>
      </c>
      <c r="G227" s="71">
        <v>0</v>
      </c>
      <c r="H227" s="71">
        <v>623.49400000000014</v>
      </c>
      <c r="I227" s="71">
        <v>0</v>
      </c>
      <c r="J227" s="71">
        <v>0</v>
      </c>
      <c r="K227" s="71">
        <v>0</v>
      </c>
      <c r="L227" s="71">
        <v>0</v>
      </c>
      <c r="M227" s="71">
        <v>0</v>
      </c>
      <c r="N227" s="71">
        <v>623.49400000000014</v>
      </c>
      <c r="O227" t="s">
        <v>547</v>
      </c>
      <c r="P227">
        <v>12</v>
      </c>
      <c r="Q227" t="s">
        <v>125</v>
      </c>
    </row>
    <row r="228" spans="1:17" x14ac:dyDescent="0.25">
      <c r="A228" t="s">
        <v>709</v>
      </c>
      <c r="B228" s="149">
        <v>169</v>
      </c>
      <c r="C228" t="s">
        <v>101</v>
      </c>
      <c r="D228" t="s">
        <v>113</v>
      </c>
      <c r="E228" t="s">
        <v>710</v>
      </c>
      <c r="F228" t="s">
        <v>14</v>
      </c>
      <c r="G228" s="71">
        <v>0</v>
      </c>
      <c r="H228" s="71">
        <v>655.07899999999995</v>
      </c>
      <c r="I228" s="71">
        <v>0</v>
      </c>
      <c r="J228" s="71">
        <v>0</v>
      </c>
      <c r="K228" s="71">
        <v>0</v>
      </c>
      <c r="L228" s="71">
        <v>0</v>
      </c>
      <c r="M228" s="71">
        <v>0</v>
      </c>
      <c r="N228" s="71">
        <v>655.07899999999995</v>
      </c>
      <c r="O228" t="s">
        <v>547</v>
      </c>
      <c r="P228">
        <v>12</v>
      </c>
      <c r="Q228" t="s">
        <v>113</v>
      </c>
    </row>
    <row r="229" spans="1:17" x14ac:dyDescent="0.25">
      <c r="A229" t="s">
        <v>1040</v>
      </c>
      <c r="B229" s="149">
        <v>663</v>
      </c>
      <c r="C229" t="s">
        <v>376</v>
      </c>
      <c r="D229" t="s">
        <v>377</v>
      </c>
      <c r="E229" t="s">
        <v>1041</v>
      </c>
      <c r="F229" t="s">
        <v>14</v>
      </c>
      <c r="G229" s="71">
        <v>0</v>
      </c>
      <c r="H229" s="71">
        <v>708.84074074074078</v>
      </c>
      <c r="I229" s="71">
        <v>0</v>
      </c>
      <c r="J229" s="71">
        <v>0</v>
      </c>
      <c r="K229" s="71">
        <v>0</v>
      </c>
      <c r="L229" s="71">
        <v>0</v>
      </c>
      <c r="M229" s="71">
        <v>0</v>
      </c>
      <c r="N229" s="71">
        <v>708.84074074074078</v>
      </c>
      <c r="O229" t="s">
        <v>547</v>
      </c>
      <c r="P229">
        <v>12</v>
      </c>
      <c r="Q229" t="s">
        <v>377</v>
      </c>
    </row>
    <row r="230" spans="1:17" x14ac:dyDescent="0.25">
      <c r="A230" t="s">
        <v>715</v>
      </c>
      <c r="B230" s="149">
        <v>169</v>
      </c>
      <c r="C230" t="s">
        <v>101</v>
      </c>
      <c r="D230" t="s">
        <v>117</v>
      </c>
      <c r="E230" t="s">
        <v>716</v>
      </c>
      <c r="F230" t="s">
        <v>14</v>
      </c>
      <c r="G230" s="71">
        <v>0</v>
      </c>
      <c r="H230" s="71">
        <v>710.58299999999986</v>
      </c>
      <c r="I230" s="71">
        <v>0</v>
      </c>
      <c r="J230" s="71">
        <v>4.4000000000000004E-2</v>
      </c>
      <c r="K230" s="71">
        <v>0</v>
      </c>
      <c r="L230" s="71">
        <v>0</v>
      </c>
      <c r="M230" s="71">
        <v>0</v>
      </c>
      <c r="N230" s="71">
        <v>710.62699999999973</v>
      </c>
      <c r="O230" t="s">
        <v>547</v>
      </c>
      <c r="P230">
        <v>24</v>
      </c>
      <c r="Q230" t="s">
        <v>117</v>
      </c>
    </row>
    <row r="231" spans="1:17" x14ac:dyDescent="0.25">
      <c r="A231" t="s">
        <v>630</v>
      </c>
      <c r="B231" s="149">
        <v>2</v>
      </c>
      <c r="C231" t="s">
        <v>78</v>
      </c>
      <c r="D231" t="s">
        <v>85</v>
      </c>
      <c r="E231" t="s">
        <v>631</v>
      </c>
      <c r="F231" t="s">
        <v>14</v>
      </c>
      <c r="G231" s="71">
        <v>0</v>
      </c>
      <c r="H231" s="71">
        <v>818.72</v>
      </c>
      <c r="I231" s="71">
        <v>0</v>
      </c>
      <c r="J231" s="71">
        <v>24.343</v>
      </c>
      <c r="K231" s="71">
        <v>0</v>
      </c>
      <c r="L231" s="71">
        <v>0</v>
      </c>
      <c r="M231" s="246">
        <v>0</v>
      </c>
      <c r="N231" s="71">
        <v>843.06299999999999</v>
      </c>
      <c r="O231" t="s">
        <v>547</v>
      </c>
      <c r="P231">
        <v>24</v>
      </c>
      <c r="Q231" t="s">
        <v>632</v>
      </c>
    </row>
    <row r="232" spans="1:17" x14ac:dyDescent="0.25">
      <c r="A232" t="s">
        <v>721</v>
      </c>
      <c r="B232" s="149">
        <v>169</v>
      </c>
      <c r="C232" t="s">
        <v>101</v>
      </c>
      <c r="D232" t="s">
        <v>131</v>
      </c>
      <c r="E232" t="s">
        <v>722</v>
      </c>
      <c r="F232" t="s">
        <v>14</v>
      </c>
      <c r="G232" s="71">
        <v>0</v>
      </c>
      <c r="H232" s="71">
        <v>975.18300000000011</v>
      </c>
      <c r="I232" s="71">
        <v>0</v>
      </c>
      <c r="J232" s="71">
        <v>0</v>
      </c>
      <c r="K232" s="71">
        <v>0</v>
      </c>
      <c r="L232" s="71">
        <v>0</v>
      </c>
      <c r="M232" s="246">
        <v>0</v>
      </c>
      <c r="N232" s="71">
        <v>975.18300000000011</v>
      </c>
      <c r="O232" t="s">
        <v>547</v>
      </c>
      <c r="P232">
        <v>12</v>
      </c>
      <c r="Q232" t="s">
        <v>131</v>
      </c>
    </row>
    <row r="233" spans="1:17" x14ac:dyDescent="0.25">
      <c r="A233" t="s">
        <v>614</v>
      </c>
      <c r="B233" s="149">
        <v>2</v>
      </c>
      <c r="C233" t="s">
        <v>78</v>
      </c>
      <c r="D233" t="s">
        <v>92</v>
      </c>
      <c r="E233" t="s">
        <v>615</v>
      </c>
      <c r="F233" t="s">
        <v>14</v>
      </c>
      <c r="G233" s="71">
        <v>0</v>
      </c>
      <c r="H233" s="71">
        <v>1116.7990000000002</v>
      </c>
      <c r="I233" s="71">
        <v>0</v>
      </c>
      <c r="J233" s="71">
        <v>0</v>
      </c>
      <c r="K233" s="71">
        <v>0</v>
      </c>
      <c r="L233" s="71">
        <v>0</v>
      </c>
      <c r="M233" s="246">
        <v>0</v>
      </c>
      <c r="N233" s="71">
        <v>1116.7990000000002</v>
      </c>
      <c r="O233" t="s">
        <v>547</v>
      </c>
      <c r="P233">
        <v>12</v>
      </c>
      <c r="Q233" t="s">
        <v>616</v>
      </c>
    </row>
    <row r="234" spans="1:17" x14ac:dyDescent="0.25">
      <c r="A234" t="s">
        <v>713</v>
      </c>
      <c r="B234" s="149">
        <v>169</v>
      </c>
      <c r="C234" t="s">
        <v>101</v>
      </c>
      <c r="D234" t="s">
        <v>116</v>
      </c>
      <c r="E234" t="s">
        <v>714</v>
      </c>
      <c r="F234" t="s">
        <v>14</v>
      </c>
      <c r="G234" s="71">
        <v>0</v>
      </c>
      <c r="H234" s="71">
        <v>1131.645</v>
      </c>
      <c r="I234" s="71">
        <v>0</v>
      </c>
      <c r="J234" s="71">
        <v>0</v>
      </c>
      <c r="K234" s="71">
        <v>0</v>
      </c>
      <c r="L234" s="71">
        <v>0</v>
      </c>
      <c r="M234" s="246">
        <v>0</v>
      </c>
      <c r="N234" s="71">
        <v>1131.645</v>
      </c>
      <c r="O234" t="s">
        <v>547</v>
      </c>
      <c r="P234">
        <v>12</v>
      </c>
      <c r="Q234" t="s">
        <v>116</v>
      </c>
    </row>
    <row r="235" spans="1:17" x14ac:dyDescent="0.25">
      <c r="A235" t="s">
        <v>994</v>
      </c>
      <c r="B235" s="149">
        <v>92</v>
      </c>
      <c r="C235" t="s">
        <v>351</v>
      </c>
      <c r="D235" t="s">
        <v>352</v>
      </c>
      <c r="E235" t="s">
        <v>995</v>
      </c>
      <c r="F235" t="s">
        <v>14</v>
      </c>
      <c r="G235" s="71">
        <v>0</v>
      </c>
      <c r="H235" s="71">
        <v>1340.1479999999999</v>
      </c>
      <c r="I235" s="71">
        <v>0</v>
      </c>
      <c r="J235" s="71">
        <v>0</v>
      </c>
      <c r="K235" s="71">
        <v>0</v>
      </c>
      <c r="L235" s="71">
        <v>0</v>
      </c>
      <c r="M235" s="71">
        <v>0</v>
      </c>
      <c r="N235" s="71">
        <v>1340.1479999999999</v>
      </c>
      <c r="O235" t="s">
        <v>547</v>
      </c>
      <c r="P235">
        <v>12</v>
      </c>
      <c r="Q235" t="s">
        <v>352</v>
      </c>
    </row>
    <row r="236" spans="1:17" x14ac:dyDescent="0.25">
      <c r="A236" t="s">
        <v>907</v>
      </c>
      <c r="B236" s="149">
        <v>44</v>
      </c>
      <c r="C236" t="s">
        <v>272</v>
      </c>
      <c r="D236" t="s">
        <v>273</v>
      </c>
      <c r="E236" t="s">
        <v>908</v>
      </c>
      <c r="F236" t="s">
        <v>14</v>
      </c>
      <c r="G236" s="71">
        <v>0</v>
      </c>
      <c r="H236" s="71">
        <v>2178.654</v>
      </c>
      <c r="I236" s="71">
        <v>0</v>
      </c>
      <c r="J236" s="71">
        <v>0</v>
      </c>
      <c r="K236" s="71">
        <v>0</v>
      </c>
      <c r="L236" s="71">
        <v>0</v>
      </c>
      <c r="M236" s="71">
        <v>0</v>
      </c>
      <c r="N236" s="71">
        <v>2178.654</v>
      </c>
      <c r="O236" t="s">
        <v>547</v>
      </c>
      <c r="P236">
        <v>12</v>
      </c>
      <c r="Q236" t="s">
        <v>273</v>
      </c>
    </row>
    <row r="237" spans="1:17" x14ac:dyDescent="0.25">
      <c r="A237" t="s">
        <v>833</v>
      </c>
      <c r="B237" s="149">
        <v>63</v>
      </c>
      <c r="C237" t="s">
        <v>225</v>
      </c>
      <c r="D237" t="s">
        <v>834</v>
      </c>
      <c r="E237" t="s">
        <v>835</v>
      </c>
      <c r="F237" t="s">
        <v>14</v>
      </c>
      <c r="G237" s="71">
        <v>0</v>
      </c>
      <c r="H237" s="71">
        <v>3106.62</v>
      </c>
      <c r="I237" s="71">
        <v>0</v>
      </c>
      <c r="J237" s="71">
        <v>0</v>
      </c>
      <c r="K237" s="71">
        <v>0</v>
      </c>
      <c r="L237" s="71">
        <v>0</v>
      </c>
      <c r="M237" s="71">
        <v>0</v>
      </c>
      <c r="N237" s="71">
        <v>3106.62</v>
      </c>
      <c r="O237" t="s">
        <v>547</v>
      </c>
      <c r="P237">
        <v>12</v>
      </c>
      <c r="Q237" t="s">
        <v>226</v>
      </c>
    </row>
    <row r="238" spans="1:17" x14ac:dyDescent="0.25">
      <c r="A238" t="s">
        <v>817</v>
      </c>
      <c r="B238" s="149">
        <v>274</v>
      </c>
      <c r="C238" t="s">
        <v>212</v>
      </c>
      <c r="D238" t="s">
        <v>818</v>
      </c>
      <c r="E238" t="s">
        <v>819</v>
      </c>
      <c r="F238" t="s">
        <v>14</v>
      </c>
      <c r="G238" s="71">
        <v>0</v>
      </c>
      <c r="H238" s="71">
        <v>5821.6880000000001</v>
      </c>
      <c r="I238" s="71">
        <v>0</v>
      </c>
      <c r="J238" s="71">
        <v>0</v>
      </c>
      <c r="K238" s="71">
        <v>0</v>
      </c>
      <c r="L238" s="71">
        <v>0</v>
      </c>
      <c r="M238" s="71">
        <v>0</v>
      </c>
      <c r="N238" s="71">
        <v>5821.6880000000001</v>
      </c>
      <c r="O238" t="s">
        <v>547</v>
      </c>
      <c r="P238">
        <v>12</v>
      </c>
      <c r="Q238" t="s">
        <v>213</v>
      </c>
    </row>
    <row r="239" spans="1:17" x14ac:dyDescent="0.25">
      <c r="A239" t="s">
        <v>621</v>
      </c>
      <c r="B239" s="149">
        <v>2</v>
      </c>
      <c r="C239" t="s">
        <v>78</v>
      </c>
      <c r="D239" t="s">
        <v>98</v>
      </c>
      <c r="E239" t="s">
        <v>622</v>
      </c>
      <c r="F239" t="s">
        <v>14</v>
      </c>
      <c r="G239" s="71">
        <v>0</v>
      </c>
      <c r="H239" s="71">
        <v>9383.0410000000011</v>
      </c>
      <c r="I239" s="71">
        <v>0</v>
      </c>
      <c r="J239" s="71">
        <v>0</v>
      </c>
      <c r="K239" s="71">
        <v>0</v>
      </c>
      <c r="L239" s="71">
        <v>0</v>
      </c>
      <c r="M239" s="246">
        <v>0</v>
      </c>
      <c r="N239" s="71">
        <v>9383.0410000000011</v>
      </c>
      <c r="O239" t="s">
        <v>547</v>
      </c>
      <c r="P239">
        <v>12</v>
      </c>
      <c r="Q239" t="s">
        <v>623</v>
      </c>
    </row>
    <row r="240" spans="1:17" x14ac:dyDescent="0.25">
      <c r="M240" s="71"/>
    </row>
    <row r="241" spans="13:13" x14ac:dyDescent="0.25">
      <c r="M241" s="71"/>
    </row>
    <row r="242" spans="13:13" x14ac:dyDescent="0.25">
      <c r="M242" s="71"/>
    </row>
    <row r="243" spans="13:13" x14ac:dyDescent="0.25">
      <c r="M243" s="71"/>
    </row>
    <row r="244" spans="13:13" x14ac:dyDescent="0.25">
      <c r="M244" s="71"/>
    </row>
    <row r="245" spans="13:13" x14ac:dyDescent="0.25">
      <c r="M245" s="71"/>
    </row>
    <row r="246" spans="13:13" x14ac:dyDescent="0.25">
      <c r="M246" s="71"/>
    </row>
    <row r="247" spans="13:13" x14ac:dyDescent="0.25">
      <c r="M247" s="71"/>
    </row>
    <row r="248" spans="13:13" x14ac:dyDescent="0.25">
      <c r="M248" s="71"/>
    </row>
    <row r="249" spans="13:13" x14ac:dyDescent="0.25">
      <c r="M249" s="71"/>
    </row>
    <row r="250" spans="13:13" x14ac:dyDescent="0.25">
      <c r="M250" s="71"/>
    </row>
    <row r="251" spans="13:13" x14ac:dyDescent="0.25">
      <c r="M251" s="71"/>
    </row>
  </sheetData>
  <autoFilter ref="A3:R239" xr:uid="{00000000-0001-0000-0E00-000000000000}">
    <sortState xmlns:xlrd2="http://schemas.microsoft.com/office/spreadsheetml/2017/richdata2" ref="A4:R239">
      <sortCondition ref="F3:F239"/>
    </sortState>
  </autoFilter>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243"/>
  <sheetViews>
    <sheetView workbookViewId="0">
      <pane xSplit="3" ySplit="3" topLeftCell="O40" activePane="bottomRight" state="frozen"/>
      <selection activeCell="H4" sqref="H4"/>
      <selection pane="topRight" activeCell="H4" sqref="H4"/>
      <selection pane="bottomLeft" activeCell="H4" sqref="H4"/>
      <selection pane="bottomRight" activeCell="S4" sqref="S4:S58"/>
    </sheetView>
  </sheetViews>
  <sheetFormatPr defaultRowHeight="15" x14ac:dyDescent="0.25"/>
  <cols>
    <col min="1" max="1" width="8.7109375" bestFit="1" customWidth="1"/>
    <col min="2" max="2" width="8.7109375" customWidth="1"/>
    <col min="3" max="3" width="31.42578125" style="26" customWidth="1"/>
    <col min="4" max="4" width="39.42578125" bestFit="1" customWidth="1"/>
    <col min="5" max="6" width="19.5703125" customWidth="1"/>
    <col min="7" max="17" width="12.42578125" style="71" customWidth="1"/>
    <col min="18" max="18" width="10.42578125" style="149" bestFit="1" customWidth="1"/>
    <col min="19" max="19" width="9" style="378" customWidth="1"/>
    <col min="20" max="20" width="22.42578125" customWidth="1"/>
    <col min="21" max="21" width="27.85546875" style="149" customWidth="1"/>
  </cols>
  <sheetData>
    <row r="1" spans="1:21" x14ac:dyDescent="0.25">
      <c r="A1" s="3" t="s">
        <v>2216</v>
      </c>
    </row>
    <row r="2" spans="1:21" x14ac:dyDescent="0.25">
      <c r="A2" s="73" t="s">
        <v>2198</v>
      </c>
      <c r="G2"/>
      <c r="H2"/>
      <c r="I2"/>
      <c r="J2"/>
      <c r="K2"/>
      <c r="L2"/>
      <c r="M2" s="20"/>
      <c r="N2"/>
      <c r="O2"/>
      <c r="P2"/>
      <c r="Q2"/>
      <c r="R2" s="148"/>
      <c r="S2" s="379"/>
      <c r="U2"/>
    </row>
    <row r="3" spans="1:21" s="148" customFormat="1" ht="60" x14ac:dyDescent="0.25">
      <c r="A3" s="145" t="s">
        <v>1422</v>
      </c>
      <c r="B3" s="145" t="s">
        <v>1386</v>
      </c>
      <c r="C3" s="147" t="s">
        <v>2157</v>
      </c>
      <c r="D3" s="145" t="s">
        <v>54</v>
      </c>
      <c r="E3" s="145" t="s">
        <v>565</v>
      </c>
      <c r="F3" s="145" t="s">
        <v>566</v>
      </c>
      <c r="G3" s="331" t="s">
        <v>38</v>
      </c>
      <c r="H3" s="331" t="s">
        <v>39</v>
      </c>
      <c r="I3" s="331" t="s">
        <v>40</v>
      </c>
      <c r="J3" s="331" t="s">
        <v>41</v>
      </c>
      <c r="K3" s="331" t="s">
        <v>35</v>
      </c>
      <c r="L3" s="331" t="s">
        <v>1050</v>
      </c>
      <c r="M3" s="331" t="s">
        <v>1423</v>
      </c>
      <c r="N3" s="331" t="s">
        <v>51</v>
      </c>
      <c r="O3" s="331" t="s">
        <v>412</v>
      </c>
      <c r="P3" s="331" t="s">
        <v>413</v>
      </c>
      <c r="Q3" s="331" t="s">
        <v>414</v>
      </c>
      <c r="R3" s="147" t="s">
        <v>57</v>
      </c>
      <c r="S3" s="147" t="s">
        <v>571</v>
      </c>
      <c r="T3" s="145" t="s">
        <v>572</v>
      </c>
      <c r="U3" s="147" t="s">
        <v>58</v>
      </c>
    </row>
    <row r="4" spans="1:21" x14ac:dyDescent="0.25">
      <c r="A4" s="149" t="s">
        <v>828</v>
      </c>
      <c r="B4" s="149">
        <v>13</v>
      </c>
      <c r="C4" s="26" t="s">
        <v>218</v>
      </c>
      <c r="D4" t="s">
        <v>221</v>
      </c>
      <c r="E4" s="149" t="s">
        <v>596</v>
      </c>
      <c r="F4" s="149" t="s">
        <v>12</v>
      </c>
      <c r="G4" s="190">
        <v>369250</v>
      </c>
      <c r="H4" s="190">
        <v>0</v>
      </c>
      <c r="I4" s="190">
        <v>0</v>
      </c>
      <c r="J4" s="190">
        <v>0</v>
      </c>
      <c r="K4" s="190">
        <v>0</v>
      </c>
      <c r="L4" s="190">
        <v>0</v>
      </c>
      <c r="M4" s="190">
        <v>0</v>
      </c>
      <c r="N4" s="190">
        <v>0</v>
      </c>
      <c r="O4" s="190">
        <v>29823150</v>
      </c>
      <c r="P4" s="190">
        <v>0</v>
      </c>
      <c r="Q4" s="190">
        <v>0</v>
      </c>
      <c r="R4" s="149" t="s">
        <v>584</v>
      </c>
      <c r="S4" s="378">
        <v>12</v>
      </c>
      <c r="T4" s="149">
        <v>0</v>
      </c>
      <c r="U4"/>
    </row>
    <row r="5" spans="1:21" s="137" customFormat="1" x14ac:dyDescent="0.25">
      <c r="A5" s="149" t="s">
        <v>1037</v>
      </c>
      <c r="B5" s="149">
        <v>452</v>
      </c>
      <c r="C5" s="26" t="s">
        <v>1038</v>
      </c>
      <c r="D5" t="s">
        <v>1039</v>
      </c>
      <c r="E5" s="149" t="s">
        <v>596</v>
      </c>
      <c r="F5" s="149" t="s">
        <v>12</v>
      </c>
      <c r="G5" s="190">
        <v>5780.2889999999989</v>
      </c>
      <c r="H5" s="190">
        <v>0</v>
      </c>
      <c r="I5" s="190">
        <v>35857.711000000003</v>
      </c>
      <c r="J5" s="190">
        <v>0</v>
      </c>
      <c r="K5" s="190">
        <v>0</v>
      </c>
      <c r="L5" s="190">
        <v>0</v>
      </c>
      <c r="M5" s="190">
        <v>0</v>
      </c>
      <c r="N5" s="190">
        <v>0</v>
      </c>
      <c r="O5" s="190">
        <v>257544</v>
      </c>
      <c r="P5" s="190">
        <v>0</v>
      </c>
      <c r="Q5" s="190">
        <v>14239</v>
      </c>
      <c r="R5" s="149" t="s">
        <v>584</v>
      </c>
      <c r="S5" s="378">
        <v>12</v>
      </c>
      <c r="T5" s="149">
        <v>0</v>
      </c>
      <c r="U5"/>
    </row>
    <row r="6" spans="1:21" s="137" customFormat="1" x14ac:dyDescent="0.25">
      <c r="A6" s="149" t="s">
        <v>740</v>
      </c>
      <c r="B6" s="149">
        <v>121</v>
      </c>
      <c r="C6" s="26" t="s">
        <v>2004</v>
      </c>
      <c r="D6" t="s">
        <v>156</v>
      </c>
      <c r="E6" s="149" t="s">
        <v>596</v>
      </c>
      <c r="F6" s="149" t="s">
        <v>12</v>
      </c>
      <c r="G6" s="190">
        <v>38.744999999999997</v>
      </c>
      <c r="H6" s="190">
        <v>843289.25499999989</v>
      </c>
      <c r="I6" s="190">
        <v>0</v>
      </c>
      <c r="J6" s="190">
        <v>0</v>
      </c>
      <c r="K6" s="190">
        <v>0</v>
      </c>
      <c r="L6" s="190">
        <v>0</v>
      </c>
      <c r="M6" s="190">
        <v>0</v>
      </c>
      <c r="N6" s="190">
        <v>0</v>
      </c>
      <c r="O6" s="190">
        <v>2478</v>
      </c>
      <c r="P6" s="190">
        <v>7076113</v>
      </c>
      <c r="Q6" s="190">
        <v>0</v>
      </c>
      <c r="R6" s="149" t="s">
        <v>584</v>
      </c>
      <c r="S6" s="378">
        <v>12</v>
      </c>
      <c r="T6" s="149">
        <v>0</v>
      </c>
      <c r="U6"/>
    </row>
    <row r="7" spans="1:21" x14ac:dyDescent="0.25">
      <c r="A7" s="149" t="s">
        <v>827</v>
      </c>
      <c r="B7" s="149">
        <v>13</v>
      </c>
      <c r="C7" s="26" t="s">
        <v>218</v>
      </c>
      <c r="D7" t="s">
        <v>220</v>
      </c>
      <c r="E7" s="149" t="s">
        <v>596</v>
      </c>
      <c r="F7" s="149" t="s">
        <v>12</v>
      </c>
      <c r="G7" s="190">
        <v>5373.6369999999997</v>
      </c>
      <c r="H7" s="190">
        <v>0</v>
      </c>
      <c r="I7" s="190">
        <v>257091.36300000001</v>
      </c>
      <c r="J7" s="190">
        <v>0</v>
      </c>
      <c r="K7" s="190">
        <v>0</v>
      </c>
      <c r="L7" s="190">
        <v>0</v>
      </c>
      <c r="M7" s="190">
        <v>0</v>
      </c>
      <c r="N7" s="190">
        <v>0</v>
      </c>
      <c r="O7" s="190">
        <v>596106</v>
      </c>
      <c r="P7" s="190">
        <v>0</v>
      </c>
      <c r="Q7" s="190">
        <v>260100</v>
      </c>
      <c r="R7" s="149" t="s">
        <v>584</v>
      </c>
      <c r="S7" s="378">
        <v>12</v>
      </c>
      <c r="T7" s="149">
        <v>0</v>
      </c>
      <c r="U7"/>
    </row>
    <row r="8" spans="1:21" x14ac:dyDescent="0.25">
      <c r="A8" s="149" t="s">
        <v>751</v>
      </c>
      <c r="B8" s="149">
        <v>214</v>
      </c>
      <c r="C8" s="26" t="s">
        <v>167</v>
      </c>
      <c r="D8" t="s">
        <v>168</v>
      </c>
      <c r="E8" s="149" t="s">
        <v>753</v>
      </c>
      <c r="F8" s="149" t="s">
        <v>10</v>
      </c>
      <c r="G8" s="190">
        <v>1.909</v>
      </c>
      <c r="H8" s="190">
        <v>48251.091</v>
      </c>
      <c r="I8" s="190">
        <v>0</v>
      </c>
      <c r="J8" s="190">
        <v>0</v>
      </c>
      <c r="K8" s="190">
        <v>0</v>
      </c>
      <c r="L8" s="190">
        <v>0</v>
      </c>
      <c r="M8" s="190">
        <v>0</v>
      </c>
      <c r="N8" s="190">
        <v>0</v>
      </c>
      <c r="O8" s="190">
        <v>210</v>
      </c>
      <c r="P8" s="190">
        <v>758081</v>
      </c>
      <c r="Q8" s="190">
        <v>0</v>
      </c>
      <c r="R8" s="149" t="s">
        <v>584</v>
      </c>
      <c r="S8" s="378">
        <v>12</v>
      </c>
      <c r="T8" s="149" t="s">
        <v>752</v>
      </c>
    </row>
    <row r="9" spans="1:21" x14ac:dyDescent="0.25">
      <c r="A9" s="149" t="s">
        <v>749</v>
      </c>
      <c r="B9" s="149">
        <v>520</v>
      </c>
      <c r="C9" s="26" t="s">
        <v>750</v>
      </c>
      <c r="D9" t="s">
        <v>165</v>
      </c>
      <c r="E9" s="149" t="s">
        <v>596</v>
      </c>
      <c r="F9" s="149" t="s">
        <v>12</v>
      </c>
      <c r="G9" s="190">
        <v>0</v>
      </c>
      <c r="H9" s="190">
        <v>0</v>
      </c>
      <c r="I9" s="190">
        <v>177819</v>
      </c>
      <c r="J9" s="190">
        <v>0</v>
      </c>
      <c r="K9" s="190">
        <v>0</v>
      </c>
      <c r="L9" s="190">
        <v>0</v>
      </c>
      <c r="M9" s="190">
        <v>0</v>
      </c>
      <c r="N9" s="190">
        <v>0</v>
      </c>
      <c r="O9" s="190">
        <v>0</v>
      </c>
      <c r="P9" s="190">
        <v>0</v>
      </c>
      <c r="Q9" s="190">
        <v>148123</v>
      </c>
      <c r="R9" s="149" t="s">
        <v>584</v>
      </c>
      <c r="S9" s="378">
        <v>12</v>
      </c>
      <c r="T9" s="149">
        <v>0</v>
      </c>
      <c r="U9"/>
    </row>
    <row r="10" spans="1:21" x14ac:dyDescent="0.25">
      <c r="A10" s="149" t="s">
        <v>1013</v>
      </c>
      <c r="B10" s="149">
        <v>0</v>
      </c>
      <c r="C10" s="26" t="s">
        <v>1014</v>
      </c>
      <c r="D10" t="s">
        <v>1015</v>
      </c>
      <c r="E10" s="149" t="s">
        <v>596</v>
      </c>
      <c r="F10" s="149" t="s">
        <v>12</v>
      </c>
      <c r="G10" s="190">
        <v>0.46100000000000002</v>
      </c>
      <c r="H10" s="190">
        <v>64726.539000000004</v>
      </c>
      <c r="I10" s="190">
        <v>0</v>
      </c>
      <c r="J10" s="190">
        <v>0</v>
      </c>
      <c r="K10" s="190">
        <v>0</v>
      </c>
      <c r="L10" s="190">
        <v>0</v>
      </c>
      <c r="M10" s="190">
        <v>0</v>
      </c>
      <c r="N10" s="190">
        <v>0</v>
      </c>
      <c r="O10" s="190">
        <v>0</v>
      </c>
      <c r="P10" s="190">
        <v>273251</v>
      </c>
      <c r="Q10" s="190">
        <v>0</v>
      </c>
      <c r="R10" s="149" t="s">
        <v>584</v>
      </c>
      <c r="S10" s="378">
        <v>12</v>
      </c>
      <c r="T10" s="149">
        <v>0</v>
      </c>
      <c r="U10"/>
    </row>
    <row r="11" spans="1:21" x14ac:dyDescent="0.25">
      <c r="A11" s="149" t="s">
        <v>737</v>
      </c>
      <c r="B11" s="149">
        <v>121</v>
      </c>
      <c r="C11" s="26" t="s">
        <v>2004</v>
      </c>
      <c r="D11" t="s">
        <v>154</v>
      </c>
      <c r="E11" s="149" t="s">
        <v>596</v>
      </c>
      <c r="F11" s="149" t="s">
        <v>12</v>
      </c>
      <c r="G11" s="190">
        <v>79.950999999999979</v>
      </c>
      <c r="H11" s="190">
        <v>28857.048999999999</v>
      </c>
      <c r="I11" s="190">
        <v>0</v>
      </c>
      <c r="J11" s="190">
        <v>0</v>
      </c>
      <c r="K11" s="190">
        <v>0</v>
      </c>
      <c r="L11" s="190">
        <v>0</v>
      </c>
      <c r="M11" s="190">
        <v>0</v>
      </c>
      <c r="N11" s="190">
        <v>0</v>
      </c>
      <c r="O11" s="190">
        <v>8232</v>
      </c>
      <c r="P11" s="190">
        <v>386419</v>
      </c>
      <c r="Q11" s="190">
        <v>0</v>
      </c>
      <c r="R11" s="149" t="s">
        <v>584</v>
      </c>
      <c r="S11" s="378">
        <v>12</v>
      </c>
      <c r="T11" s="149">
        <v>0</v>
      </c>
      <c r="U11"/>
    </row>
    <row r="12" spans="1:21" x14ac:dyDescent="0.25">
      <c r="A12" s="149" t="s">
        <v>826</v>
      </c>
      <c r="B12" s="149">
        <v>13</v>
      </c>
      <c r="C12" s="26" t="s">
        <v>218</v>
      </c>
      <c r="D12" t="s">
        <v>77</v>
      </c>
      <c r="E12" s="149" t="s">
        <v>596</v>
      </c>
      <c r="F12" s="149" t="s">
        <v>12</v>
      </c>
      <c r="G12" s="190">
        <v>3927</v>
      </c>
      <c r="H12" s="190">
        <v>0</v>
      </c>
      <c r="I12" s="190">
        <v>0</v>
      </c>
      <c r="J12" s="190">
        <v>0</v>
      </c>
      <c r="K12" s="190">
        <v>0</v>
      </c>
      <c r="L12" s="190">
        <v>0</v>
      </c>
      <c r="M12" s="190">
        <v>0</v>
      </c>
      <c r="N12" s="190">
        <v>0</v>
      </c>
      <c r="O12" s="190">
        <v>695856</v>
      </c>
      <c r="P12" s="190">
        <v>0</v>
      </c>
      <c r="Q12" s="190">
        <v>0</v>
      </c>
      <c r="R12" s="149" t="s">
        <v>584</v>
      </c>
      <c r="S12" s="378">
        <v>12</v>
      </c>
      <c r="T12" s="149">
        <v>0</v>
      </c>
      <c r="U12"/>
    </row>
    <row r="13" spans="1:21" s="137" customFormat="1" x14ac:dyDescent="0.25">
      <c r="A13" s="149" t="s">
        <v>866</v>
      </c>
      <c r="B13" s="149">
        <v>289</v>
      </c>
      <c r="C13" s="26" t="s">
        <v>251</v>
      </c>
      <c r="D13" t="s">
        <v>252</v>
      </c>
      <c r="E13" s="149" t="s">
        <v>867</v>
      </c>
      <c r="F13" s="149" t="s">
        <v>4</v>
      </c>
      <c r="G13" s="190">
        <v>809.00000000000011</v>
      </c>
      <c r="H13" s="190">
        <v>0</v>
      </c>
      <c r="I13" s="190">
        <v>0</v>
      </c>
      <c r="J13" s="190">
        <v>3728</v>
      </c>
      <c r="K13" s="190">
        <v>0</v>
      </c>
      <c r="L13" s="190">
        <v>0</v>
      </c>
      <c r="M13" s="190">
        <v>0</v>
      </c>
      <c r="N13" s="190">
        <v>0</v>
      </c>
      <c r="O13" s="190">
        <v>56364</v>
      </c>
      <c r="P13" s="190">
        <v>0</v>
      </c>
      <c r="Q13" s="190">
        <v>0</v>
      </c>
      <c r="R13" s="149" t="s">
        <v>584</v>
      </c>
      <c r="S13" s="378">
        <v>12</v>
      </c>
      <c r="T13" s="149" t="s">
        <v>252</v>
      </c>
      <c r="U13"/>
    </row>
    <row r="14" spans="1:21" s="137" customFormat="1" x14ac:dyDescent="0.25">
      <c r="A14" s="149" t="s">
        <v>1034</v>
      </c>
      <c r="B14" s="149">
        <v>0</v>
      </c>
      <c r="C14" s="26" t="s">
        <v>1035</v>
      </c>
      <c r="D14" t="s">
        <v>1036</v>
      </c>
      <c r="E14" s="149" t="s">
        <v>1030</v>
      </c>
      <c r="F14" s="149" t="s">
        <v>4</v>
      </c>
      <c r="G14" s="190">
        <v>27726.228999999999</v>
      </c>
      <c r="H14" s="190">
        <v>0</v>
      </c>
      <c r="I14" s="190">
        <v>0</v>
      </c>
      <c r="J14" s="190">
        <v>0</v>
      </c>
      <c r="K14" s="190">
        <v>0</v>
      </c>
      <c r="L14" s="190">
        <v>0</v>
      </c>
      <c r="M14" s="190">
        <v>0</v>
      </c>
      <c r="N14" s="190">
        <v>2789.7710000000002</v>
      </c>
      <c r="O14" s="190">
        <v>2342718</v>
      </c>
      <c r="P14" s="190">
        <v>0</v>
      </c>
      <c r="Q14" s="190">
        <v>0</v>
      </c>
      <c r="R14" s="149" t="s">
        <v>584</v>
      </c>
      <c r="S14" s="378">
        <v>12</v>
      </c>
      <c r="T14" s="149" t="s">
        <v>407</v>
      </c>
      <c r="U14"/>
    </row>
    <row r="15" spans="1:21" x14ac:dyDescent="0.25">
      <c r="A15" s="149" t="s">
        <v>729</v>
      </c>
      <c r="B15" s="149">
        <v>169</v>
      </c>
      <c r="C15" s="26" t="s">
        <v>101</v>
      </c>
      <c r="D15" t="s">
        <v>143</v>
      </c>
      <c r="E15" s="149" t="s">
        <v>730</v>
      </c>
      <c r="F15" s="149" t="s">
        <v>5</v>
      </c>
      <c r="G15" s="190">
        <v>779.26599999999996</v>
      </c>
      <c r="H15" s="190">
        <v>0</v>
      </c>
      <c r="I15" s="190">
        <v>0</v>
      </c>
      <c r="J15" s="190">
        <v>0</v>
      </c>
      <c r="K15" s="190">
        <v>331.21400000000006</v>
      </c>
      <c r="L15" s="190">
        <v>0</v>
      </c>
      <c r="M15" s="190">
        <v>0</v>
      </c>
      <c r="N15" s="190">
        <v>0</v>
      </c>
      <c r="O15" s="190">
        <v>58995</v>
      </c>
      <c r="P15" s="190">
        <v>0</v>
      </c>
      <c r="Q15" s="190">
        <v>0</v>
      </c>
      <c r="R15" s="149" t="s">
        <v>547</v>
      </c>
      <c r="S15" s="378">
        <v>12</v>
      </c>
      <c r="T15" s="149" t="s">
        <v>143</v>
      </c>
      <c r="U15"/>
    </row>
    <row r="16" spans="1:21" x14ac:dyDescent="0.25">
      <c r="A16" s="149" t="s">
        <v>936</v>
      </c>
      <c r="B16" s="149">
        <v>150</v>
      </c>
      <c r="C16" s="26" t="s">
        <v>299</v>
      </c>
      <c r="D16" t="s">
        <v>300</v>
      </c>
      <c r="E16" s="149" t="s">
        <v>937</v>
      </c>
      <c r="F16" s="149" t="s">
        <v>5</v>
      </c>
      <c r="G16" s="190">
        <v>28959.576999999997</v>
      </c>
      <c r="H16" s="190">
        <v>0</v>
      </c>
      <c r="I16" s="190">
        <v>0</v>
      </c>
      <c r="J16" s="190">
        <v>0</v>
      </c>
      <c r="K16" s="190">
        <v>2102.643</v>
      </c>
      <c r="L16" s="190">
        <v>0</v>
      </c>
      <c r="M16" s="190">
        <v>0</v>
      </c>
      <c r="N16" s="190">
        <v>0</v>
      </c>
      <c r="O16" s="190">
        <v>1861557</v>
      </c>
      <c r="P16" s="190">
        <v>0</v>
      </c>
      <c r="Q16" s="190">
        <v>0</v>
      </c>
      <c r="R16" s="149" t="s">
        <v>547</v>
      </c>
      <c r="S16" s="378">
        <v>12</v>
      </c>
      <c r="T16" s="149" t="s">
        <v>166</v>
      </c>
      <c r="U16"/>
    </row>
    <row r="17" spans="1:21" x14ac:dyDescent="0.25">
      <c r="A17" s="149" t="s">
        <v>789</v>
      </c>
      <c r="B17" s="149">
        <v>10</v>
      </c>
      <c r="C17" s="26" t="s">
        <v>784</v>
      </c>
      <c r="D17" t="s">
        <v>198</v>
      </c>
      <c r="E17" s="149" t="s">
        <v>786</v>
      </c>
      <c r="F17" s="149" t="s">
        <v>7</v>
      </c>
      <c r="G17" s="190">
        <v>888</v>
      </c>
      <c r="H17" s="190">
        <v>0</v>
      </c>
      <c r="I17" s="190">
        <v>0</v>
      </c>
      <c r="J17" s="190">
        <v>0</v>
      </c>
      <c r="K17" s="190">
        <v>0</v>
      </c>
      <c r="L17" s="190">
        <v>0</v>
      </c>
      <c r="M17" s="190">
        <v>0</v>
      </c>
      <c r="N17" s="190">
        <v>0</v>
      </c>
      <c r="O17" s="190">
        <v>97566</v>
      </c>
      <c r="P17" s="190">
        <v>0</v>
      </c>
      <c r="Q17" s="190">
        <v>0</v>
      </c>
      <c r="R17" s="149" t="s">
        <v>584</v>
      </c>
      <c r="S17" s="378">
        <v>12</v>
      </c>
      <c r="T17" s="149">
        <v>0</v>
      </c>
      <c r="U17"/>
    </row>
    <row r="18" spans="1:21" x14ac:dyDescent="0.25">
      <c r="A18" s="149" t="s">
        <v>790</v>
      </c>
      <c r="B18" s="149">
        <v>10</v>
      </c>
      <c r="C18" s="26" t="s">
        <v>784</v>
      </c>
      <c r="D18" t="s">
        <v>199</v>
      </c>
      <c r="E18" s="149" t="s">
        <v>786</v>
      </c>
      <c r="F18" s="149" t="s">
        <v>7</v>
      </c>
      <c r="G18" s="190">
        <v>16993</v>
      </c>
      <c r="H18" s="190">
        <v>0</v>
      </c>
      <c r="I18" s="190">
        <v>0</v>
      </c>
      <c r="J18" s="190">
        <v>0</v>
      </c>
      <c r="K18" s="190">
        <v>0</v>
      </c>
      <c r="L18" s="190">
        <v>0</v>
      </c>
      <c r="M18" s="190">
        <v>0</v>
      </c>
      <c r="N18" s="190">
        <v>0</v>
      </c>
      <c r="O18" s="190">
        <v>1491630</v>
      </c>
      <c r="P18" s="190">
        <v>0</v>
      </c>
      <c r="Q18" s="190">
        <v>0</v>
      </c>
      <c r="R18" s="149" t="s">
        <v>584</v>
      </c>
      <c r="S18" s="378">
        <v>12</v>
      </c>
      <c r="T18" s="149">
        <v>0</v>
      </c>
      <c r="U18"/>
    </row>
    <row r="19" spans="1:21" x14ac:dyDescent="0.25">
      <c r="A19" s="149" t="s">
        <v>957</v>
      </c>
      <c r="B19" s="149">
        <v>357</v>
      </c>
      <c r="C19" s="26" t="s">
        <v>313</v>
      </c>
      <c r="D19" t="s">
        <v>314</v>
      </c>
      <c r="E19" s="149" t="s">
        <v>958</v>
      </c>
      <c r="F19" s="149" t="s">
        <v>8</v>
      </c>
      <c r="G19" s="190">
        <v>397.57400000000007</v>
      </c>
      <c r="H19" s="190">
        <v>0</v>
      </c>
      <c r="I19" s="190">
        <v>0</v>
      </c>
      <c r="J19" s="190">
        <v>276.46799999999996</v>
      </c>
      <c r="K19" s="190">
        <v>0</v>
      </c>
      <c r="L19" s="190">
        <v>0</v>
      </c>
      <c r="M19" s="190">
        <v>0</v>
      </c>
      <c r="N19" s="190">
        <v>0</v>
      </c>
      <c r="O19" s="190">
        <v>31905</v>
      </c>
      <c r="P19" s="190">
        <v>0</v>
      </c>
      <c r="Q19" s="190">
        <v>0</v>
      </c>
      <c r="R19" s="149" t="s">
        <v>547</v>
      </c>
      <c r="S19" s="378">
        <v>12</v>
      </c>
      <c r="T19" s="149" t="s">
        <v>314</v>
      </c>
      <c r="U19"/>
    </row>
    <row r="20" spans="1:21" x14ac:dyDescent="0.25">
      <c r="A20" s="149" t="s">
        <v>677</v>
      </c>
      <c r="B20" s="149">
        <v>169</v>
      </c>
      <c r="C20" s="26" t="s">
        <v>101</v>
      </c>
      <c r="D20" t="s">
        <v>135</v>
      </c>
      <c r="E20" s="149" t="s">
        <v>678</v>
      </c>
      <c r="F20" s="149" t="s">
        <v>9</v>
      </c>
      <c r="G20" s="190">
        <v>1608.3700000000001</v>
      </c>
      <c r="H20" s="190">
        <v>0</v>
      </c>
      <c r="I20" s="190">
        <v>0</v>
      </c>
      <c r="J20" s="190">
        <v>0</v>
      </c>
      <c r="K20" s="190">
        <v>551.54900000000009</v>
      </c>
      <c r="L20" s="190">
        <v>0</v>
      </c>
      <c r="M20" s="190">
        <v>0</v>
      </c>
      <c r="N20" s="190">
        <v>0</v>
      </c>
      <c r="O20" s="190">
        <v>122690</v>
      </c>
      <c r="P20" s="190">
        <v>0</v>
      </c>
      <c r="Q20" s="190">
        <v>0</v>
      </c>
      <c r="R20" s="149" t="s">
        <v>547</v>
      </c>
      <c r="S20" s="378">
        <v>12</v>
      </c>
      <c r="T20" s="149" t="s">
        <v>135</v>
      </c>
      <c r="U20"/>
    </row>
    <row r="21" spans="1:21" x14ac:dyDescent="0.25">
      <c r="A21" s="149" t="s">
        <v>646</v>
      </c>
      <c r="B21" s="149">
        <v>169</v>
      </c>
      <c r="C21" s="26" t="s">
        <v>101</v>
      </c>
      <c r="D21" t="s">
        <v>106</v>
      </c>
      <c r="E21" s="149" t="s">
        <v>647</v>
      </c>
      <c r="F21" s="149" t="s">
        <v>9</v>
      </c>
      <c r="G21" s="190">
        <v>1775.076</v>
      </c>
      <c r="H21" s="190">
        <v>0</v>
      </c>
      <c r="I21" s="190">
        <v>0</v>
      </c>
      <c r="J21" s="190">
        <v>0</v>
      </c>
      <c r="K21" s="190">
        <v>736.89800000000025</v>
      </c>
      <c r="L21" s="190">
        <v>0</v>
      </c>
      <c r="M21" s="190">
        <v>0</v>
      </c>
      <c r="N21" s="190">
        <v>0</v>
      </c>
      <c r="O21" s="190">
        <v>140593</v>
      </c>
      <c r="P21" s="190">
        <v>0</v>
      </c>
      <c r="Q21" s="190">
        <v>0</v>
      </c>
      <c r="R21" s="149" t="s">
        <v>547</v>
      </c>
      <c r="S21" s="378">
        <v>12</v>
      </c>
      <c r="T21" s="149" t="s">
        <v>106</v>
      </c>
      <c r="U21"/>
    </row>
    <row r="22" spans="1:21" x14ac:dyDescent="0.25">
      <c r="A22" s="149" t="s">
        <v>655</v>
      </c>
      <c r="B22" s="149">
        <v>169</v>
      </c>
      <c r="C22" s="26" t="s">
        <v>101</v>
      </c>
      <c r="D22" t="s">
        <v>118</v>
      </c>
      <c r="E22" s="149" t="s">
        <v>656</v>
      </c>
      <c r="F22" s="149" t="s">
        <v>9</v>
      </c>
      <c r="G22" s="190">
        <v>2594.8329999999996</v>
      </c>
      <c r="H22" s="190">
        <v>0</v>
      </c>
      <c r="I22" s="190">
        <v>0</v>
      </c>
      <c r="J22" s="190">
        <v>0</v>
      </c>
      <c r="K22" s="190">
        <v>397.90800000000002</v>
      </c>
      <c r="L22" s="190">
        <v>0</v>
      </c>
      <c r="M22" s="190">
        <v>0</v>
      </c>
      <c r="N22" s="190">
        <v>0</v>
      </c>
      <c r="O22" s="190">
        <v>187290</v>
      </c>
      <c r="P22" s="190">
        <v>0</v>
      </c>
      <c r="Q22" s="190">
        <v>0</v>
      </c>
      <c r="R22" s="149" t="s">
        <v>547</v>
      </c>
      <c r="S22" s="378">
        <v>12</v>
      </c>
      <c r="T22" s="149" t="s">
        <v>118</v>
      </c>
      <c r="U22"/>
    </row>
    <row r="23" spans="1:21" x14ac:dyDescent="0.25">
      <c r="A23" s="149" t="s">
        <v>653</v>
      </c>
      <c r="B23" s="149">
        <v>169</v>
      </c>
      <c r="C23" s="26" t="s">
        <v>101</v>
      </c>
      <c r="D23" t="s">
        <v>115</v>
      </c>
      <c r="E23" s="149" t="s">
        <v>654</v>
      </c>
      <c r="F23" s="149" t="s">
        <v>9</v>
      </c>
      <c r="G23" s="190">
        <v>2847.1390000000001</v>
      </c>
      <c r="H23" s="190">
        <v>0</v>
      </c>
      <c r="I23" s="190">
        <v>0</v>
      </c>
      <c r="J23" s="190">
        <v>0</v>
      </c>
      <c r="K23" s="190">
        <v>568.53699999999992</v>
      </c>
      <c r="L23" s="190">
        <v>0</v>
      </c>
      <c r="M23" s="190">
        <v>0</v>
      </c>
      <c r="N23" s="190">
        <v>0</v>
      </c>
      <c r="O23" s="190">
        <v>211707</v>
      </c>
      <c r="P23" s="190">
        <v>0</v>
      </c>
      <c r="Q23" s="190">
        <v>0</v>
      </c>
      <c r="R23" s="149" t="s">
        <v>547</v>
      </c>
      <c r="S23" s="378">
        <v>12</v>
      </c>
      <c r="T23" s="149" t="s">
        <v>115</v>
      </c>
      <c r="U23"/>
    </row>
    <row r="24" spans="1:21" x14ac:dyDescent="0.25">
      <c r="A24" s="149" t="s">
        <v>697</v>
      </c>
      <c r="B24" s="149">
        <v>169</v>
      </c>
      <c r="C24" s="26" t="s">
        <v>101</v>
      </c>
      <c r="D24" t="s">
        <v>149</v>
      </c>
      <c r="E24" s="149" t="s">
        <v>698</v>
      </c>
      <c r="F24" s="149" t="s">
        <v>9</v>
      </c>
      <c r="G24" s="190">
        <v>2969.2990000000004</v>
      </c>
      <c r="H24" s="190">
        <v>0</v>
      </c>
      <c r="I24" s="190">
        <v>0</v>
      </c>
      <c r="J24" s="190">
        <v>0</v>
      </c>
      <c r="K24" s="190">
        <v>851.98699999999997</v>
      </c>
      <c r="L24" s="190">
        <v>0</v>
      </c>
      <c r="M24" s="190">
        <v>0</v>
      </c>
      <c r="N24" s="190">
        <v>0</v>
      </c>
      <c r="O24" s="190">
        <v>222311</v>
      </c>
      <c r="P24" s="190">
        <v>0</v>
      </c>
      <c r="Q24" s="190">
        <v>0</v>
      </c>
      <c r="R24" s="149" t="s">
        <v>547</v>
      </c>
      <c r="S24" s="378">
        <v>12</v>
      </c>
      <c r="T24" s="149" t="s">
        <v>149</v>
      </c>
      <c r="U24"/>
    </row>
    <row r="25" spans="1:21" x14ac:dyDescent="0.25">
      <c r="A25" s="149" t="s">
        <v>650</v>
      </c>
      <c r="B25" s="149">
        <v>169</v>
      </c>
      <c r="C25" s="26" t="s">
        <v>101</v>
      </c>
      <c r="D25" t="s">
        <v>110</v>
      </c>
      <c r="E25" s="149" t="s">
        <v>638</v>
      </c>
      <c r="F25" s="149" t="s">
        <v>9</v>
      </c>
      <c r="G25" s="190">
        <v>5437.8959999999997</v>
      </c>
      <c r="H25" s="190">
        <v>0</v>
      </c>
      <c r="I25" s="190">
        <v>0</v>
      </c>
      <c r="J25" s="190">
        <v>0</v>
      </c>
      <c r="K25" s="190">
        <v>394.7179999999999</v>
      </c>
      <c r="L25" s="190">
        <v>0</v>
      </c>
      <c r="M25" s="190">
        <v>0</v>
      </c>
      <c r="N25" s="190">
        <v>0</v>
      </c>
      <c r="O25" s="190">
        <v>377012</v>
      </c>
      <c r="P25" s="190">
        <v>0</v>
      </c>
      <c r="Q25" s="190">
        <v>0</v>
      </c>
      <c r="R25" s="149" t="s">
        <v>547</v>
      </c>
      <c r="S25" s="378">
        <v>12</v>
      </c>
      <c r="T25" s="149" t="s">
        <v>110</v>
      </c>
      <c r="U25"/>
    </row>
    <row r="26" spans="1:21" x14ac:dyDescent="0.25">
      <c r="A26" s="149" t="s">
        <v>944</v>
      </c>
      <c r="B26" s="149">
        <v>254</v>
      </c>
      <c r="C26" s="26" t="s">
        <v>301</v>
      </c>
      <c r="D26" t="s">
        <v>305</v>
      </c>
      <c r="E26" s="149" t="s">
        <v>945</v>
      </c>
      <c r="F26" s="149" t="s">
        <v>10</v>
      </c>
      <c r="G26" s="190">
        <v>925.74</v>
      </c>
      <c r="H26" s="190">
        <v>5854.2599999999993</v>
      </c>
      <c r="I26" s="190">
        <v>0</v>
      </c>
      <c r="J26" s="190">
        <v>0</v>
      </c>
      <c r="K26" s="190">
        <v>0</v>
      </c>
      <c r="L26" s="190">
        <v>0</v>
      </c>
      <c r="M26" s="190">
        <v>0</v>
      </c>
      <c r="N26" s="190">
        <v>0</v>
      </c>
      <c r="O26" s="190">
        <v>87570</v>
      </c>
      <c r="P26" s="190">
        <v>77002</v>
      </c>
      <c r="Q26" s="190">
        <v>0</v>
      </c>
      <c r="R26" s="149" t="s">
        <v>584</v>
      </c>
      <c r="S26" s="378">
        <v>12</v>
      </c>
      <c r="T26" s="149" t="s">
        <v>305</v>
      </c>
      <c r="U26"/>
    </row>
    <row r="27" spans="1:21" x14ac:dyDescent="0.25">
      <c r="A27" s="149" t="s">
        <v>1004</v>
      </c>
      <c r="B27" s="149">
        <v>227</v>
      </c>
      <c r="C27" s="26" t="s">
        <v>1276</v>
      </c>
      <c r="D27" t="s">
        <v>1006</v>
      </c>
      <c r="E27" s="149" t="s">
        <v>1008</v>
      </c>
      <c r="F27" s="149" t="s">
        <v>10</v>
      </c>
      <c r="G27" s="190">
        <v>0</v>
      </c>
      <c r="H27" s="190">
        <v>61008</v>
      </c>
      <c r="I27" s="190">
        <v>0</v>
      </c>
      <c r="J27" s="190">
        <v>0</v>
      </c>
      <c r="K27" s="190">
        <v>0</v>
      </c>
      <c r="L27" s="190">
        <v>0</v>
      </c>
      <c r="M27" s="190">
        <v>0</v>
      </c>
      <c r="N27" s="190">
        <v>0</v>
      </c>
      <c r="O27" s="190">
        <v>0</v>
      </c>
      <c r="P27" s="190">
        <v>801995</v>
      </c>
      <c r="Q27" s="190">
        <v>0</v>
      </c>
      <c r="R27" s="149" t="s">
        <v>584</v>
      </c>
      <c r="S27" s="378">
        <v>12</v>
      </c>
      <c r="T27" s="149" t="s">
        <v>1007</v>
      </c>
      <c r="U27"/>
    </row>
    <row r="28" spans="1:21" x14ac:dyDescent="0.25">
      <c r="A28" s="149" t="s">
        <v>1022</v>
      </c>
      <c r="B28" s="149">
        <v>0</v>
      </c>
      <c r="C28" s="26" t="s">
        <v>1023</v>
      </c>
      <c r="D28" t="s">
        <v>1024</v>
      </c>
      <c r="E28" s="149" t="s">
        <v>596</v>
      </c>
      <c r="F28" s="149" t="s">
        <v>12</v>
      </c>
      <c r="G28" s="190">
        <v>131</v>
      </c>
      <c r="H28" s="190">
        <v>0</v>
      </c>
      <c r="I28" s="190">
        <v>67619</v>
      </c>
      <c r="J28" s="190">
        <v>0</v>
      </c>
      <c r="K28" s="190">
        <v>0</v>
      </c>
      <c r="L28" s="190">
        <v>0</v>
      </c>
      <c r="M28" s="190">
        <v>0</v>
      </c>
      <c r="N28" s="190">
        <v>0</v>
      </c>
      <c r="O28" s="190">
        <v>4494</v>
      </c>
      <c r="P28" s="190">
        <v>0</v>
      </c>
      <c r="Q28" s="190">
        <v>21430</v>
      </c>
      <c r="R28" s="149" t="s">
        <v>584</v>
      </c>
      <c r="S28" s="378">
        <v>12</v>
      </c>
      <c r="T28" s="149">
        <v>0</v>
      </c>
      <c r="U28"/>
    </row>
    <row r="29" spans="1:21" x14ac:dyDescent="0.25">
      <c r="A29" s="149" t="s">
        <v>804</v>
      </c>
      <c r="B29" s="149">
        <v>724</v>
      </c>
      <c r="C29" s="26" t="s">
        <v>805</v>
      </c>
      <c r="D29" t="s">
        <v>806</v>
      </c>
      <c r="E29" s="149" t="s">
        <v>596</v>
      </c>
      <c r="F29" s="149" t="s">
        <v>12</v>
      </c>
      <c r="G29" s="190">
        <v>0</v>
      </c>
      <c r="H29" s="190">
        <v>42948</v>
      </c>
      <c r="I29" s="190">
        <v>0</v>
      </c>
      <c r="J29" s="190">
        <v>0</v>
      </c>
      <c r="K29" s="190">
        <v>0</v>
      </c>
      <c r="L29" s="190">
        <v>0</v>
      </c>
      <c r="M29" s="190">
        <v>0</v>
      </c>
      <c r="N29" s="190">
        <v>0</v>
      </c>
      <c r="O29" s="190">
        <v>0</v>
      </c>
      <c r="P29" s="190">
        <v>803430</v>
      </c>
      <c r="Q29" s="190">
        <v>0</v>
      </c>
      <c r="R29" s="149" t="s">
        <v>584</v>
      </c>
      <c r="S29" s="378">
        <v>12</v>
      </c>
      <c r="T29" s="149">
        <v>0</v>
      </c>
      <c r="U29"/>
    </row>
    <row r="30" spans="1:21" x14ac:dyDescent="0.25">
      <c r="A30" s="149" t="s">
        <v>839</v>
      </c>
      <c r="B30" s="149">
        <v>32</v>
      </c>
      <c r="C30" s="26" t="s">
        <v>227</v>
      </c>
      <c r="D30" t="s">
        <v>230</v>
      </c>
      <c r="E30" s="149" t="s">
        <v>596</v>
      </c>
      <c r="F30" s="149" t="s">
        <v>12</v>
      </c>
      <c r="G30" s="190">
        <v>0</v>
      </c>
      <c r="H30" s="190">
        <v>404744</v>
      </c>
      <c r="I30" s="190">
        <v>0</v>
      </c>
      <c r="J30" s="190">
        <v>0</v>
      </c>
      <c r="K30" s="190">
        <v>0</v>
      </c>
      <c r="L30" s="190">
        <v>0</v>
      </c>
      <c r="M30" s="190">
        <v>0</v>
      </c>
      <c r="N30" s="190">
        <v>0</v>
      </c>
      <c r="O30" s="190">
        <v>0</v>
      </c>
      <c r="P30" s="190">
        <v>3566955</v>
      </c>
      <c r="Q30" s="190">
        <v>0</v>
      </c>
      <c r="R30" s="149" t="s">
        <v>584</v>
      </c>
      <c r="S30" s="378">
        <v>12</v>
      </c>
      <c r="T30" s="149">
        <v>0</v>
      </c>
    </row>
    <row r="31" spans="1:21" x14ac:dyDescent="0.25">
      <c r="A31" s="149" t="s">
        <v>904</v>
      </c>
      <c r="B31" s="149">
        <v>18</v>
      </c>
      <c r="C31" s="26" t="s">
        <v>404</v>
      </c>
      <c r="D31" t="s">
        <v>906</v>
      </c>
      <c r="E31" s="149" t="s">
        <v>596</v>
      </c>
      <c r="F31" s="149" t="s">
        <v>12</v>
      </c>
      <c r="G31" s="190">
        <v>0</v>
      </c>
      <c r="H31" s="190">
        <v>614791</v>
      </c>
      <c r="I31" s="190">
        <v>0</v>
      </c>
      <c r="J31" s="190">
        <v>0</v>
      </c>
      <c r="K31" s="190">
        <v>0</v>
      </c>
      <c r="L31" s="190">
        <v>0</v>
      </c>
      <c r="M31" s="190">
        <v>0</v>
      </c>
      <c r="N31" s="190">
        <v>0</v>
      </c>
      <c r="O31" s="190">
        <v>0</v>
      </c>
      <c r="P31" s="190">
        <v>5344812</v>
      </c>
      <c r="Q31" s="190">
        <v>0</v>
      </c>
      <c r="R31" s="149" t="s">
        <v>584</v>
      </c>
      <c r="S31" s="378">
        <v>12</v>
      </c>
      <c r="T31" s="149">
        <v>0</v>
      </c>
      <c r="U31"/>
    </row>
    <row r="32" spans="1:21" x14ac:dyDescent="0.25">
      <c r="A32" s="149" t="s">
        <v>776</v>
      </c>
      <c r="B32" s="149">
        <v>8</v>
      </c>
      <c r="C32" s="26" t="s">
        <v>187</v>
      </c>
      <c r="D32" t="s">
        <v>537</v>
      </c>
      <c r="E32" s="149" t="s">
        <v>596</v>
      </c>
      <c r="F32" s="149" t="s">
        <v>12</v>
      </c>
      <c r="G32" s="190">
        <v>0</v>
      </c>
      <c r="H32" s="190">
        <v>815365</v>
      </c>
      <c r="I32" s="190">
        <v>0</v>
      </c>
      <c r="J32" s="190">
        <v>0</v>
      </c>
      <c r="K32" s="190">
        <v>0</v>
      </c>
      <c r="L32" s="190">
        <v>0</v>
      </c>
      <c r="M32" s="190">
        <v>0</v>
      </c>
      <c r="N32" s="190">
        <v>0</v>
      </c>
      <c r="O32" s="190">
        <v>0</v>
      </c>
      <c r="P32" s="190">
        <v>6365167</v>
      </c>
      <c r="Q32" s="190">
        <v>0</v>
      </c>
      <c r="R32" s="149" t="s">
        <v>584</v>
      </c>
      <c r="S32" s="378">
        <v>12</v>
      </c>
      <c r="T32" s="149">
        <v>0</v>
      </c>
      <c r="U32"/>
    </row>
    <row r="33" spans="1:21" x14ac:dyDescent="0.25">
      <c r="A33" s="149" t="s">
        <v>591</v>
      </c>
      <c r="B33" s="149">
        <v>1</v>
      </c>
      <c r="C33" s="26" t="s">
        <v>67</v>
      </c>
      <c r="D33" t="s">
        <v>71</v>
      </c>
      <c r="E33" s="149" t="s">
        <v>583</v>
      </c>
      <c r="F33" s="149" t="s">
        <v>13</v>
      </c>
      <c r="G33" s="190">
        <v>7</v>
      </c>
      <c r="H33" s="190">
        <v>0</v>
      </c>
      <c r="I33" s="190">
        <v>0</v>
      </c>
      <c r="J33" s="190">
        <v>4096</v>
      </c>
      <c r="K33" s="190">
        <v>0</v>
      </c>
      <c r="L33" s="190">
        <v>0</v>
      </c>
      <c r="M33" s="190">
        <v>0</v>
      </c>
      <c r="N33" s="190">
        <v>0</v>
      </c>
      <c r="O33" s="190">
        <v>714</v>
      </c>
      <c r="P33" s="190">
        <v>0</v>
      </c>
      <c r="Q33" s="190">
        <v>0</v>
      </c>
      <c r="R33" s="149" t="s">
        <v>584</v>
      </c>
      <c r="S33" s="378">
        <v>12</v>
      </c>
      <c r="T33" s="149" t="s">
        <v>585</v>
      </c>
      <c r="U33"/>
    </row>
    <row r="34" spans="1:21" x14ac:dyDescent="0.25">
      <c r="A34" s="149" t="s">
        <v>961</v>
      </c>
      <c r="B34" s="149">
        <v>24</v>
      </c>
      <c r="C34" s="26" t="s">
        <v>317</v>
      </c>
      <c r="D34" t="s">
        <v>318</v>
      </c>
      <c r="E34" s="149" t="s">
        <v>962</v>
      </c>
      <c r="F34" s="149" t="s">
        <v>13</v>
      </c>
      <c r="G34" s="190">
        <v>162</v>
      </c>
      <c r="H34" s="190">
        <v>0</v>
      </c>
      <c r="I34" s="190">
        <v>0</v>
      </c>
      <c r="J34" s="190">
        <v>1147</v>
      </c>
      <c r="K34" s="190">
        <v>0</v>
      </c>
      <c r="L34" s="190">
        <v>0</v>
      </c>
      <c r="M34" s="190">
        <v>0</v>
      </c>
      <c r="N34" s="190">
        <v>0</v>
      </c>
      <c r="O34" s="190">
        <v>13146</v>
      </c>
      <c r="P34" s="190">
        <v>0</v>
      </c>
      <c r="Q34" s="190">
        <v>0</v>
      </c>
      <c r="R34" s="149" t="s">
        <v>584</v>
      </c>
      <c r="S34" s="378">
        <v>12</v>
      </c>
      <c r="T34" s="149" t="s">
        <v>318</v>
      </c>
      <c r="U34"/>
    </row>
    <row r="35" spans="1:21" x14ac:dyDescent="0.25">
      <c r="A35" s="149" t="s">
        <v>590</v>
      </c>
      <c r="B35" s="149">
        <v>1</v>
      </c>
      <c r="C35" s="26" t="s">
        <v>67</v>
      </c>
      <c r="D35" t="s">
        <v>70</v>
      </c>
      <c r="E35" s="149" t="s">
        <v>583</v>
      </c>
      <c r="F35" s="149" t="s">
        <v>13</v>
      </c>
      <c r="G35" s="190">
        <v>-87.999999999999986</v>
      </c>
      <c r="H35" s="190">
        <v>0</v>
      </c>
      <c r="I35" s="190">
        <v>0</v>
      </c>
      <c r="J35" s="190">
        <v>0</v>
      </c>
      <c r="K35" s="190">
        <v>0</v>
      </c>
      <c r="L35" s="190">
        <v>0</v>
      </c>
      <c r="M35" s="190">
        <v>0</v>
      </c>
      <c r="N35" s="190">
        <v>0</v>
      </c>
      <c r="O35" s="190">
        <v>23562</v>
      </c>
      <c r="P35" s="190">
        <v>0</v>
      </c>
      <c r="Q35" s="190">
        <v>0</v>
      </c>
      <c r="R35" s="149" t="s">
        <v>584</v>
      </c>
      <c r="S35" s="378">
        <v>12</v>
      </c>
      <c r="T35" s="149" t="s">
        <v>585</v>
      </c>
      <c r="U35"/>
    </row>
    <row r="36" spans="1:21" x14ac:dyDescent="0.25">
      <c r="A36" s="149" t="s">
        <v>963</v>
      </c>
      <c r="B36" s="149">
        <v>212</v>
      </c>
      <c r="C36" s="26" t="s">
        <v>319</v>
      </c>
      <c r="D36" t="s">
        <v>320</v>
      </c>
      <c r="E36" s="149" t="s">
        <v>860</v>
      </c>
      <c r="F36" s="149" t="s">
        <v>13</v>
      </c>
      <c r="G36" s="190">
        <v>412.58</v>
      </c>
      <c r="H36" s="190">
        <v>0</v>
      </c>
      <c r="I36" s="190">
        <v>0</v>
      </c>
      <c r="J36" s="190">
        <v>8906</v>
      </c>
      <c r="K36" s="190">
        <v>0</v>
      </c>
      <c r="L36" s="190">
        <v>0</v>
      </c>
      <c r="M36" s="190">
        <v>0</v>
      </c>
      <c r="N36" s="190">
        <v>0</v>
      </c>
      <c r="O36" s="190">
        <v>31710</v>
      </c>
      <c r="P36" s="190">
        <v>0</v>
      </c>
      <c r="Q36" s="190">
        <v>0</v>
      </c>
      <c r="R36" s="149" t="s">
        <v>584</v>
      </c>
      <c r="S36" s="378">
        <v>12</v>
      </c>
      <c r="T36" s="149" t="s">
        <v>965</v>
      </c>
      <c r="U36"/>
    </row>
    <row r="37" spans="1:21" x14ac:dyDescent="0.25">
      <c r="A37" s="149" t="s">
        <v>586</v>
      </c>
      <c r="B37" s="149">
        <v>1</v>
      </c>
      <c r="C37" s="26" t="s">
        <v>67</v>
      </c>
      <c r="D37" t="s">
        <v>72</v>
      </c>
      <c r="E37" s="149" t="s">
        <v>583</v>
      </c>
      <c r="F37" s="149" t="s">
        <v>13</v>
      </c>
      <c r="G37" s="190">
        <v>-695.00000000000011</v>
      </c>
      <c r="H37" s="190">
        <v>0</v>
      </c>
      <c r="I37" s="190">
        <v>0</v>
      </c>
      <c r="J37" s="190">
        <v>0</v>
      </c>
      <c r="K37" s="190">
        <v>0</v>
      </c>
      <c r="L37" s="190">
        <v>0</v>
      </c>
      <c r="M37" s="190">
        <v>0</v>
      </c>
      <c r="N37" s="190">
        <v>0</v>
      </c>
      <c r="O37" s="190">
        <v>45024</v>
      </c>
      <c r="P37" s="190">
        <v>0</v>
      </c>
      <c r="Q37" s="190">
        <v>0</v>
      </c>
      <c r="R37" s="149" t="s">
        <v>584</v>
      </c>
      <c r="S37" s="378">
        <v>12</v>
      </c>
      <c r="T37" s="149" t="s">
        <v>585</v>
      </c>
      <c r="U37"/>
    </row>
    <row r="38" spans="1:21" x14ac:dyDescent="0.25">
      <c r="A38" s="149" t="s">
        <v>852</v>
      </c>
      <c r="B38" s="149">
        <v>240</v>
      </c>
      <c r="C38" s="26" t="s">
        <v>1342</v>
      </c>
      <c r="D38" t="s">
        <v>241</v>
      </c>
      <c r="E38" s="149" t="s">
        <v>853</v>
      </c>
      <c r="F38" s="149" t="s">
        <v>13</v>
      </c>
      <c r="G38" s="190">
        <v>3756.6149999999998</v>
      </c>
      <c r="H38" s="190">
        <v>0</v>
      </c>
      <c r="I38" s="190">
        <v>0</v>
      </c>
      <c r="J38" s="190">
        <v>739.51200000000006</v>
      </c>
      <c r="K38" s="190">
        <v>0</v>
      </c>
      <c r="L38" s="190">
        <v>0</v>
      </c>
      <c r="M38" s="190">
        <v>0</v>
      </c>
      <c r="N38" s="190">
        <v>0</v>
      </c>
      <c r="O38" s="190">
        <v>268036</v>
      </c>
      <c r="P38" s="190">
        <v>0</v>
      </c>
      <c r="Q38" s="190">
        <v>0</v>
      </c>
      <c r="R38" s="149" t="s">
        <v>547</v>
      </c>
      <c r="S38" s="378">
        <v>12</v>
      </c>
      <c r="T38" s="149" t="s">
        <v>241</v>
      </c>
      <c r="U38"/>
    </row>
    <row r="39" spans="1:21" x14ac:dyDescent="0.25">
      <c r="A39" s="149" t="s">
        <v>715</v>
      </c>
      <c r="B39" s="149">
        <v>169</v>
      </c>
      <c r="C39" s="26" t="s">
        <v>101</v>
      </c>
      <c r="D39" t="s">
        <v>117</v>
      </c>
      <c r="E39" s="149" t="s">
        <v>716</v>
      </c>
      <c r="F39" s="149" t="s">
        <v>14</v>
      </c>
      <c r="G39" s="190">
        <v>710.58299999999986</v>
      </c>
      <c r="H39" s="190">
        <v>0</v>
      </c>
      <c r="I39" s="190">
        <v>0</v>
      </c>
      <c r="J39" s="190">
        <v>0</v>
      </c>
      <c r="K39" s="190">
        <v>0</v>
      </c>
      <c r="L39" s="190">
        <v>4.4000000000000004E-2</v>
      </c>
      <c r="M39" s="190">
        <v>0</v>
      </c>
      <c r="N39" s="190">
        <v>0</v>
      </c>
      <c r="O39" s="190">
        <v>54066</v>
      </c>
      <c r="P39" s="190">
        <v>0</v>
      </c>
      <c r="Q39" s="190">
        <v>0</v>
      </c>
      <c r="R39" s="149" t="s">
        <v>547</v>
      </c>
      <c r="S39" s="378">
        <v>12</v>
      </c>
      <c r="T39" s="149" t="s">
        <v>117</v>
      </c>
      <c r="U39"/>
    </row>
    <row r="40" spans="1:21" x14ac:dyDescent="0.25">
      <c r="A40" s="149" t="s">
        <v>630</v>
      </c>
      <c r="B40" s="149">
        <v>2</v>
      </c>
      <c r="C40" s="26" t="s">
        <v>78</v>
      </c>
      <c r="D40" t="s">
        <v>85</v>
      </c>
      <c r="E40" s="149" t="s">
        <v>631</v>
      </c>
      <c r="F40" s="149" t="s">
        <v>14</v>
      </c>
      <c r="G40" s="190">
        <v>818.72</v>
      </c>
      <c r="H40" s="190">
        <v>0</v>
      </c>
      <c r="I40" s="190">
        <v>0</v>
      </c>
      <c r="J40" s="190">
        <v>0</v>
      </c>
      <c r="K40" s="190">
        <v>0</v>
      </c>
      <c r="L40" s="190">
        <v>24.343</v>
      </c>
      <c r="M40" s="190">
        <v>0</v>
      </c>
      <c r="N40" s="190">
        <v>0</v>
      </c>
      <c r="O40" s="190">
        <v>61791</v>
      </c>
      <c r="P40" s="190">
        <v>0</v>
      </c>
      <c r="Q40" s="190">
        <v>0</v>
      </c>
      <c r="R40" s="149" t="s">
        <v>547</v>
      </c>
      <c r="S40" s="378">
        <v>12</v>
      </c>
      <c r="T40" s="149" t="s">
        <v>632</v>
      </c>
    </row>
    <row r="41" spans="1:21" x14ac:dyDescent="0.25">
      <c r="A41" s="149" t="s">
        <v>745</v>
      </c>
      <c r="B41" s="149">
        <v>291</v>
      </c>
      <c r="C41" s="26" t="s">
        <v>161</v>
      </c>
      <c r="D41" t="s">
        <v>162</v>
      </c>
      <c r="E41" s="149" t="s">
        <v>746</v>
      </c>
      <c r="F41" s="149" t="s">
        <v>4</v>
      </c>
      <c r="G41" s="190">
        <v>56.281000000000006</v>
      </c>
      <c r="H41" s="190">
        <v>0</v>
      </c>
      <c r="I41" s="190">
        <v>0</v>
      </c>
      <c r="J41" s="190">
        <v>361.06199999999995</v>
      </c>
      <c r="K41" s="190">
        <v>0</v>
      </c>
      <c r="L41" s="190">
        <v>0</v>
      </c>
      <c r="M41" s="190">
        <v>0</v>
      </c>
      <c r="N41" s="190">
        <v>0</v>
      </c>
      <c r="O41" s="190">
        <v>5410</v>
      </c>
      <c r="P41" s="190">
        <v>0</v>
      </c>
      <c r="Q41" s="190">
        <v>0</v>
      </c>
      <c r="R41" s="149" t="s">
        <v>547</v>
      </c>
      <c r="S41" s="378">
        <v>12</v>
      </c>
      <c r="T41" s="149" t="s">
        <v>162</v>
      </c>
      <c r="U41"/>
    </row>
    <row r="42" spans="1:21" x14ac:dyDescent="0.25">
      <c r="A42" s="149" t="s">
        <v>682</v>
      </c>
      <c r="B42" s="149">
        <v>169</v>
      </c>
      <c r="C42" s="26" t="s">
        <v>101</v>
      </c>
      <c r="D42" t="s">
        <v>139</v>
      </c>
      <c r="E42" s="149" t="s">
        <v>683</v>
      </c>
      <c r="F42" s="149" t="s">
        <v>5</v>
      </c>
      <c r="G42" s="190">
        <v>2119.143</v>
      </c>
      <c r="H42" s="190">
        <v>0</v>
      </c>
      <c r="I42" s="190">
        <v>0</v>
      </c>
      <c r="J42" s="190">
        <v>0</v>
      </c>
      <c r="K42" s="190">
        <v>125.398</v>
      </c>
      <c r="L42" s="190">
        <v>0</v>
      </c>
      <c r="M42" s="190">
        <v>0</v>
      </c>
      <c r="N42" s="190">
        <v>0</v>
      </c>
      <c r="O42" s="190">
        <v>146186</v>
      </c>
      <c r="P42" s="190">
        <v>0</v>
      </c>
      <c r="Q42" s="190">
        <v>0</v>
      </c>
      <c r="R42" s="149" t="s">
        <v>547</v>
      </c>
      <c r="S42" s="378">
        <v>12</v>
      </c>
      <c r="T42" s="149" t="s">
        <v>139</v>
      </c>
      <c r="U42"/>
    </row>
    <row r="43" spans="1:21" x14ac:dyDescent="0.25">
      <c r="A43" s="149" t="s">
        <v>1027</v>
      </c>
      <c r="B43" s="149">
        <v>741</v>
      </c>
      <c r="C43" s="26" t="s">
        <v>371</v>
      </c>
      <c r="D43" t="s">
        <v>372</v>
      </c>
      <c r="E43" s="149" t="s">
        <v>1028</v>
      </c>
      <c r="F43" s="149" t="s">
        <v>5</v>
      </c>
      <c r="G43" s="190">
        <v>3590.78</v>
      </c>
      <c r="H43" s="190">
        <v>0</v>
      </c>
      <c r="I43" s="190">
        <v>0</v>
      </c>
      <c r="J43" s="190">
        <v>0</v>
      </c>
      <c r="K43" s="190">
        <v>785.96100000000001</v>
      </c>
      <c r="L43" s="190">
        <v>0</v>
      </c>
      <c r="M43" s="190">
        <v>0</v>
      </c>
      <c r="N43" s="190">
        <v>0</v>
      </c>
      <c r="O43" s="190">
        <v>235544</v>
      </c>
      <c r="P43" s="190">
        <v>0</v>
      </c>
      <c r="Q43" s="190">
        <v>0</v>
      </c>
      <c r="R43" s="149" t="s">
        <v>547</v>
      </c>
      <c r="S43" s="378">
        <v>12</v>
      </c>
      <c r="T43" s="149" t="s">
        <v>372</v>
      </c>
      <c r="U43"/>
    </row>
    <row r="44" spans="1:21" x14ac:dyDescent="0.25">
      <c r="A44" s="149" t="s">
        <v>765</v>
      </c>
      <c r="B44" s="149">
        <v>658</v>
      </c>
      <c r="C44" s="26" t="s">
        <v>181</v>
      </c>
      <c r="D44" t="s">
        <v>182</v>
      </c>
      <c r="E44" s="149" t="s">
        <v>766</v>
      </c>
      <c r="F44" s="149" t="s">
        <v>6</v>
      </c>
      <c r="G44" s="190">
        <v>164.578</v>
      </c>
      <c r="H44" s="190">
        <v>0</v>
      </c>
      <c r="I44" s="190">
        <v>0</v>
      </c>
      <c r="J44" s="190">
        <v>473.08600000000007</v>
      </c>
      <c r="K44" s="190">
        <v>0</v>
      </c>
      <c r="L44" s="190">
        <v>0</v>
      </c>
      <c r="M44" s="190">
        <v>0</v>
      </c>
      <c r="N44" s="190">
        <v>0</v>
      </c>
      <c r="O44" s="190">
        <v>14869</v>
      </c>
      <c r="P44" s="190">
        <v>0</v>
      </c>
      <c r="Q44" s="190">
        <v>0</v>
      </c>
      <c r="R44" s="149" t="s">
        <v>547</v>
      </c>
      <c r="S44" s="378">
        <v>12</v>
      </c>
      <c r="T44" s="149" t="s">
        <v>182</v>
      </c>
      <c r="U44"/>
    </row>
    <row r="45" spans="1:21" x14ac:dyDescent="0.25">
      <c r="A45" s="149" t="s">
        <v>673</v>
      </c>
      <c r="B45" s="149">
        <v>169</v>
      </c>
      <c r="C45" s="26" t="s">
        <v>101</v>
      </c>
      <c r="D45" t="s">
        <v>130</v>
      </c>
      <c r="E45" s="149" t="s">
        <v>674</v>
      </c>
      <c r="F45" s="149" t="s">
        <v>11</v>
      </c>
      <c r="G45" s="190">
        <v>2000.855</v>
      </c>
      <c r="H45" s="190">
        <v>0</v>
      </c>
      <c r="I45" s="190">
        <v>0</v>
      </c>
      <c r="J45" s="190">
        <v>0</v>
      </c>
      <c r="K45" s="190">
        <v>0</v>
      </c>
      <c r="L45" s="190">
        <v>11.499000000000001</v>
      </c>
      <c r="M45" s="190">
        <v>0</v>
      </c>
      <c r="N45" s="190">
        <v>0</v>
      </c>
      <c r="O45" s="190">
        <v>140791</v>
      </c>
      <c r="P45" s="190">
        <v>0</v>
      </c>
      <c r="Q45" s="190">
        <v>0</v>
      </c>
      <c r="R45" s="149" t="s">
        <v>547</v>
      </c>
      <c r="S45" s="378">
        <v>12</v>
      </c>
      <c r="T45" s="149" t="s">
        <v>130</v>
      </c>
      <c r="U45"/>
    </row>
    <row r="46" spans="1:21" x14ac:dyDescent="0.25">
      <c r="A46" s="149" t="s">
        <v>888</v>
      </c>
      <c r="B46" s="149">
        <v>17</v>
      </c>
      <c r="C46" s="26" t="s">
        <v>258</v>
      </c>
      <c r="D46" t="s">
        <v>259</v>
      </c>
      <c r="E46" s="149" t="s">
        <v>889</v>
      </c>
      <c r="F46" s="149" t="s">
        <v>11</v>
      </c>
      <c r="G46" s="190">
        <v>15590.241</v>
      </c>
      <c r="H46" s="190">
        <v>0</v>
      </c>
      <c r="I46" s="190">
        <v>0</v>
      </c>
      <c r="J46" s="190">
        <v>0</v>
      </c>
      <c r="K46" s="190">
        <v>4400.1629999999996</v>
      </c>
      <c r="L46" s="190">
        <v>0</v>
      </c>
      <c r="M46" s="190">
        <v>-90</v>
      </c>
      <c r="N46" s="190">
        <v>0</v>
      </c>
      <c r="O46" s="190">
        <v>1106309</v>
      </c>
      <c r="P46" s="190">
        <v>0</v>
      </c>
      <c r="Q46" s="190">
        <v>0</v>
      </c>
      <c r="R46" s="149" t="s">
        <v>547</v>
      </c>
      <c r="S46" s="378">
        <v>12</v>
      </c>
      <c r="T46" s="149" t="s">
        <v>259</v>
      </c>
      <c r="U46"/>
    </row>
    <row r="47" spans="1:21" x14ac:dyDescent="0.25">
      <c r="A47" s="149" t="s">
        <v>651</v>
      </c>
      <c r="B47" s="149">
        <v>169</v>
      </c>
      <c r="C47" s="26" t="s">
        <v>101</v>
      </c>
      <c r="D47" t="s">
        <v>111</v>
      </c>
      <c r="E47" s="149" t="s">
        <v>652</v>
      </c>
      <c r="F47" s="149" t="s">
        <v>5</v>
      </c>
      <c r="G47" s="190">
        <v>1505.86</v>
      </c>
      <c r="H47" s="190">
        <v>0</v>
      </c>
      <c r="I47" s="190">
        <v>0</v>
      </c>
      <c r="J47" s="190">
        <v>0</v>
      </c>
      <c r="K47" s="190">
        <v>475.55999999999995</v>
      </c>
      <c r="L47" s="190">
        <v>0</v>
      </c>
      <c r="M47" s="190">
        <v>0</v>
      </c>
      <c r="N47" s="190">
        <v>0</v>
      </c>
      <c r="O47" s="190">
        <v>110903</v>
      </c>
      <c r="P47" s="190">
        <v>0</v>
      </c>
      <c r="Q47" s="190">
        <v>0</v>
      </c>
      <c r="R47" s="149" t="s">
        <v>547</v>
      </c>
      <c r="S47" s="378">
        <v>12</v>
      </c>
      <c r="T47" s="149" t="s">
        <v>111</v>
      </c>
      <c r="U47"/>
    </row>
    <row r="48" spans="1:21" x14ac:dyDescent="0.25">
      <c r="A48" s="149" t="s">
        <v>847</v>
      </c>
      <c r="B48" s="149">
        <v>280</v>
      </c>
      <c r="C48" s="26" t="s">
        <v>236</v>
      </c>
      <c r="D48" t="s">
        <v>237</v>
      </c>
      <c r="E48" s="149" t="s">
        <v>848</v>
      </c>
      <c r="F48" s="149" t="s">
        <v>6</v>
      </c>
      <c r="G48" s="190">
        <v>81.61</v>
      </c>
      <c r="H48" s="190">
        <v>0</v>
      </c>
      <c r="I48" s="190">
        <v>0</v>
      </c>
      <c r="J48" s="190">
        <v>3627.4699999999993</v>
      </c>
      <c r="K48" s="190">
        <v>0</v>
      </c>
      <c r="L48" s="190">
        <v>0</v>
      </c>
      <c r="M48" s="190">
        <v>0</v>
      </c>
      <c r="N48" s="190">
        <v>0</v>
      </c>
      <c r="O48" s="190">
        <v>6170</v>
      </c>
      <c r="P48" s="190">
        <v>0</v>
      </c>
      <c r="Q48" s="190">
        <v>0</v>
      </c>
      <c r="R48" s="149" t="s">
        <v>547</v>
      </c>
      <c r="S48" s="378">
        <v>12</v>
      </c>
      <c r="T48" s="149" t="s">
        <v>849</v>
      </c>
      <c r="U48"/>
    </row>
    <row r="49" spans="1:21" x14ac:dyDescent="0.25">
      <c r="A49" s="149" t="s">
        <v>857</v>
      </c>
      <c r="B49" s="149">
        <v>369</v>
      </c>
      <c r="C49" s="26" t="s">
        <v>243</v>
      </c>
      <c r="D49" t="s">
        <v>244</v>
      </c>
      <c r="E49" s="149" t="s">
        <v>858</v>
      </c>
      <c r="F49" s="149" t="s">
        <v>11</v>
      </c>
      <c r="G49" s="190">
        <v>551.94000000000005</v>
      </c>
      <c r="H49" s="190">
        <v>0</v>
      </c>
      <c r="I49" s="190">
        <v>0</v>
      </c>
      <c r="J49" s="190">
        <v>0</v>
      </c>
      <c r="K49" s="190">
        <v>80.581000000000003</v>
      </c>
      <c r="L49" s="190">
        <v>0</v>
      </c>
      <c r="M49" s="190">
        <v>0</v>
      </c>
      <c r="N49" s="190">
        <v>0</v>
      </c>
      <c r="O49" s="190">
        <v>43804</v>
      </c>
      <c r="P49" s="190">
        <v>0</v>
      </c>
      <c r="Q49" s="190">
        <v>0</v>
      </c>
      <c r="R49" s="149" t="s">
        <v>547</v>
      </c>
      <c r="S49" s="378">
        <v>12</v>
      </c>
      <c r="T49" s="149" t="s">
        <v>244</v>
      </c>
      <c r="U49"/>
    </row>
    <row r="50" spans="1:21" x14ac:dyDescent="0.25">
      <c r="A50" s="149" t="s">
        <v>831</v>
      </c>
      <c r="B50" s="149">
        <v>2</v>
      </c>
      <c r="C50" s="26" t="s">
        <v>78</v>
      </c>
      <c r="D50" t="s">
        <v>224</v>
      </c>
      <c r="E50" s="149" t="s">
        <v>832</v>
      </c>
      <c r="F50" s="149" t="s">
        <v>13</v>
      </c>
      <c r="G50" s="190">
        <v>223.78800000000001</v>
      </c>
      <c r="H50" s="190">
        <v>0</v>
      </c>
      <c r="I50" s="190">
        <v>0</v>
      </c>
      <c r="J50" s="190">
        <v>2205.0519999999997</v>
      </c>
      <c r="K50" s="190">
        <v>0</v>
      </c>
      <c r="L50" s="190">
        <v>0</v>
      </c>
      <c r="M50" s="190">
        <v>0</v>
      </c>
      <c r="N50" s="190">
        <v>0</v>
      </c>
      <c r="O50" s="190">
        <v>17194</v>
      </c>
      <c r="P50" s="190">
        <v>0</v>
      </c>
      <c r="Q50" s="190">
        <v>0</v>
      </c>
      <c r="R50" s="149" t="s">
        <v>547</v>
      </c>
      <c r="S50" s="378">
        <v>12</v>
      </c>
      <c r="T50" s="149" t="s">
        <v>224</v>
      </c>
      <c r="U50"/>
    </row>
    <row r="51" spans="1:21" x14ac:dyDescent="0.25">
      <c r="A51" s="149" t="s">
        <v>579</v>
      </c>
      <c r="B51" s="149">
        <v>293</v>
      </c>
      <c r="C51" s="26" t="s">
        <v>65</v>
      </c>
      <c r="D51" t="s">
        <v>66</v>
      </c>
      <c r="E51" s="149" t="s">
        <v>580</v>
      </c>
      <c r="F51" s="149" t="s">
        <v>4</v>
      </c>
      <c r="G51" s="190">
        <v>538.79600000000005</v>
      </c>
      <c r="H51" s="190">
        <v>0</v>
      </c>
      <c r="I51" s="190">
        <v>0</v>
      </c>
      <c r="J51" s="190">
        <v>102.20099999999999</v>
      </c>
      <c r="K51" s="190">
        <v>0</v>
      </c>
      <c r="L51" s="190">
        <v>0</v>
      </c>
      <c r="M51" s="190">
        <v>0</v>
      </c>
      <c r="N51" s="190">
        <v>0</v>
      </c>
      <c r="O51" s="190">
        <v>44402</v>
      </c>
      <c r="P51" s="190">
        <v>0</v>
      </c>
      <c r="Q51" s="190">
        <v>0</v>
      </c>
      <c r="R51" s="149" t="s">
        <v>547</v>
      </c>
      <c r="S51" s="378">
        <v>12</v>
      </c>
      <c r="T51" s="149" t="s">
        <v>66</v>
      </c>
      <c r="U51"/>
    </row>
    <row r="52" spans="1:21" x14ac:dyDescent="0.25">
      <c r="A52" s="149" t="s">
        <v>896</v>
      </c>
      <c r="B52" s="149">
        <v>353</v>
      </c>
      <c r="C52" s="26" t="s">
        <v>266</v>
      </c>
      <c r="D52" t="s">
        <v>267</v>
      </c>
      <c r="E52" s="149" t="s">
        <v>897</v>
      </c>
      <c r="F52" s="149" t="s">
        <v>8</v>
      </c>
      <c r="G52" s="190">
        <v>33.901000000000003</v>
      </c>
      <c r="H52" s="190">
        <v>0</v>
      </c>
      <c r="I52" s="190">
        <v>0</v>
      </c>
      <c r="J52" s="190">
        <v>922.93900000000008</v>
      </c>
      <c r="K52" s="190">
        <v>0</v>
      </c>
      <c r="L52" s="190">
        <v>0</v>
      </c>
      <c r="M52" s="190">
        <v>0</v>
      </c>
      <c r="N52" s="190">
        <v>0</v>
      </c>
      <c r="O52" s="190">
        <v>3724</v>
      </c>
      <c r="P52" s="190">
        <v>0</v>
      </c>
      <c r="Q52" s="190">
        <v>0</v>
      </c>
      <c r="R52" s="149" t="s">
        <v>547</v>
      </c>
      <c r="S52" s="378">
        <v>12</v>
      </c>
      <c r="T52" s="149" t="s">
        <v>267</v>
      </c>
      <c r="U52"/>
    </row>
    <row r="53" spans="1:21" x14ac:dyDescent="0.25">
      <c r="A53" s="149" t="s">
        <v>717</v>
      </c>
      <c r="B53" s="149">
        <v>169</v>
      </c>
      <c r="C53" s="26" t="s">
        <v>101</v>
      </c>
      <c r="D53" t="s">
        <v>124</v>
      </c>
      <c r="E53" s="149" t="s">
        <v>718</v>
      </c>
      <c r="F53" s="149" t="s">
        <v>9</v>
      </c>
      <c r="G53" s="190">
        <v>774.50300000000016</v>
      </c>
      <c r="H53" s="190">
        <v>0</v>
      </c>
      <c r="I53" s="190">
        <v>0</v>
      </c>
      <c r="J53" s="190">
        <v>0</v>
      </c>
      <c r="K53" s="190">
        <v>135.19299999999998</v>
      </c>
      <c r="L53" s="190">
        <v>0</v>
      </c>
      <c r="M53" s="190">
        <v>0</v>
      </c>
      <c r="N53" s="190">
        <v>0</v>
      </c>
      <c r="O53" s="190">
        <v>63185</v>
      </c>
      <c r="P53" s="190">
        <v>0</v>
      </c>
      <c r="Q53" s="190">
        <v>0</v>
      </c>
      <c r="R53" s="149" t="s">
        <v>547</v>
      </c>
      <c r="S53" s="378">
        <v>12</v>
      </c>
      <c r="T53" s="149" t="s">
        <v>124</v>
      </c>
      <c r="U53"/>
    </row>
    <row r="54" spans="1:21" x14ac:dyDescent="0.25">
      <c r="A54" s="149" t="s">
        <v>970</v>
      </c>
      <c r="B54" s="149">
        <v>395</v>
      </c>
      <c r="C54" s="26" t="s">
        <v>328</v>
      </c>
      <c r="D54" t="s">
        <v>329</v>
      </c>
      <c r="E54" s="149" t="s">
        <v>971</v>
      </c>
      <c r="F54" s="149" t="s">
        <v>9</v>
      </c>
      <c r="G54" s="190">
        <v>302.94</v>
      </c>
      <c r="H54" s="190">
        <v>0</v>
      </c>
      <c r="I54" s="190">
        <v>0</v>
      </c>
      <c r="J54" s="190">
        <v>0</v>
      </c>
      <c r="K54" s="190">
        <v>401.58199999999999</v>
      </c>
      <c r="L54" s="190">
        <v>0</v>
      </c>
      <c r="M54" s="190">
        <v>0</v>
      </c>
      <c r="N54" s="190">
        <v>0</v>
      </c>
      <c r="O54" s="190">
        <v>25264</v>
      </c>
      <c r="P54" s="190">
        <v>0</v>
      </c>
      <c r="Q54" s="190">
        <v>0</v>
      </c>
      <c r="R54" s="149" t="s">
        <v>547</v>
      </c>
      <c r="S54" s="378">
        <v>12</v>
      </c>
      <c r="T54" s="149" t="s">
        <v>329</v>
      </c>
    </row>
    <row r="55" spans="1:21" x14ac:dyDescent="0.25">
      <c r="A55" s="149" t="s">
        <v>1018</v>
      </c>
      <c r="B55" s="149">
        <v>344</v>
      </c>
      <c r="C55" s="26" t="s">
        <v>365</v>
      </c>
      <c r="D55" t="s">
        <v>366</v>
      </c>
      <c r="E55" s="149" t="s">
        <v>1019</v>
      </c>
      <c r="F55" s="149" t="s">
        <v>9</v>
      </c>
      <c r="G55" s="190">
        <v>426.28999999999996</v>
      </c>
      <c r="H55" s="190">
        <v>0</v>
      </c>
      <c r="I55" s="190">
        <v>0</v>
      </c>
      <c r="J55" s="190">
        <v>0</v>
      </c>
      <c r="K55" s="190">
        <v>110.60299999999999</v>
      </c>
      <c r="L55" s="190">
        <v>0</v>
      </c>
      <c r="M55" s="190">
        <v>0</v>
      </c>
      <c r="N55" s="190">
        <v>0</v>
      </c>
      <c r="O55" s="190">
        <v>39313</v>
      </c>
      <c r="P55" s="190">
        <v>0</v>
      </c>
      <c r="Q55" s="190">
        <v>0</v>
      </c>
      <c r="R55" s="149" t="s">
        <v>547</v>
      </c>
      <c r="S55" s="378">
        <v>12</v>
      </c>
      <c r="T55" s="149" t="s">
        <v>366</v>
      </c>
      <c r="U55"/>
    </row>
    <row r="56" spans="1:21" x14ac:dyDescent="0.25">
      <c r="A56" s="149" t="s">
        <v>894</v>
      </c>
      <c r="B56" s="149">
        <v>376</v>
      </c>
      <c r="C56" s="26" t="s">
        <v>264</v>
      </c>
      <c r="D56" t="s">
        <v>265</v>
      </c>
      <c r="E56" s="149" t="s">
        <v>895</v>
      </c>
      <c r="F56" s="149" t="s">
        <v>9</v>
      </c>
      <c r="G56" s="190">
        <v>489.87978378110409</v>
      </c>
      <c r="H56" s="190">
        <v>0</v>
      </c>
      <c r="I56" s="190">
        <v>0</v>
      </c>
      <c r="J56" s="190">
        <v>0</v>
      </c>
      <c r="K56" s="190">
        <v>169.40499999999997</v>
      </c>
      <c r="L56" s="190">
        <v>0</v>
      </c>
      <c r="M56" s="190">
        <v>0</v>
      </c>
      <c r="N56" s="190">
        <v>0</v>
      </c>
      <c r="O56" s="190">
        <v>41056</v>
      </c>
      <c r="P56" s="190">
        <v>0</v>
      </c>
      <c r="Q56" s="190">
        <v>0</v>
      </c>
      <c r="R56" s="149" t="s">
        <v>547</v>
      </c>
      <c r="S56" s="378">
        <v>12</v>
      </c>
      <c r="T56" s="149" t="s">
        <v>265</v>
      </c>
    </row>
    <row r="57" spans="1:21" x14ac:dyDescent="0.25">
      <c r="A57" s="149" t="s">
        <v>641</v>
      </c>
      <c r="B57" s="149">
        <v>169</v>
      </c>
      <c r="C57" s="26" t="s">
        <v>101</v>
      </c>
      <c r="D57" t="s">
        <v>171</v>
      </c>
      <c r="E57" s="149" t="s">
        <v>642</v>
      </c>
      <c r="F57" s="149" t="s">
        <v>9</v>
      </c>
      <c r="G57" s="190">
        <v>41814.294999999998</v>
      </c>
      <c r="H57" s="190">
        <v>0</v>
      </c>
      <c r="I57" s="190">
        <v>0</v>
      </c>
      <c r="J57" s="190">
        <v>0</v>
      </c>
      <c r="K57" s="190">
        <v>212.732</v>
      </c>
      <c r="L57" s="190">
        <v>0</v>
      </c>
      <c r="M57" s="190">
        <v>0</v>
      </c>
      <c r="N57" s="190">
        <v>0</v>
      </c>
      <c r="O57" s="190">
        <v>2968705</v>
      </c>
      <c r="P57" s="190">
        <v>0</v>
      </c>
      <c r="Q57" s="190">
        <v>0</v>
      </c>
      <c r="R57" s="149" t="s">
        <v>547</v>
      </c>
      <c r="S57" s="378">
        <v>12</v>
      </c>
      <c r="T57" s="149" t="s">
        <v>643</v>
      </c>
      <c r="U57"/>
    </row>
    <row r="58" spans="1:21" s="137" customFormat="1" x14ac:dyDescent="0.25">
      <c r="A58" s="149" t="s">
        <v>759</v>
      </c>
      <c r="B58" s="149">
        <v>432</v>
      </c>
      <c r="C58" s="26" t="s">
        <v>173</v>
      </c>
      <c r="D58" t="s">
        <v>174</v>
      </c>
      <c r="E58" s="149" t="s">
        <v>760</v>
      </c>
      <c r="F58" s="149" t="s">
        <v>11</v>
      </c>
      <c r="G58" s="190">
        <v>1064.6599999999999</v>
      </c>
      <c r="H58" s="190">
        <v>0</v>
      </c>
      <c r="I58" s="190">
        <v>0</v>
      </c>
      <c r="J58" s="190">
        <v>0</v>
      </c>
      <c r="K58" s="190">
        <v>49.296000000000006</v>
      </c>
      <c r="L58" s="190">
        <v>0</v>
      </c>
      <c r="M58" s="190">
        <v>0</v>
      </c>
      <c r="N58" s="190">
        <v>0</v>
      </c>
      <c r="O58" s="190">
        <v>79966</v>
      </c>
      <c r="P58" s="190">
        <v>0</v>
      </c>
      <c r="Q58" s="190">
        <v>0</v>
      </c>
      <c r="R58" s="149" t="s">
        <v>547</v>
      </c>
      <c r="S58" s="378">
        <v>12</v>
      </c>
      <c r="T58" s="149" t="s">
        <v>174</v>
      </c>
      <c r="U58"/>
    </row>
    <row r="59" spans="1:21" s="137" customFormat="1" x14ac:dyDescent="0.25">
      <c r="A59" s="149" t="s">
        <v>978</v>
      </c>
      <c r="B59" s="149">
        <v>339</v>
      </c>
      <c r="C59" s="26" t="s">
        <v>336</v>
      </c>
      <c r="D59" t="s">
        <v>337</v>
      </c>
      <c r="E59" s="149" t="s">
        <v>979</v>
      </c>
      <c r="F59" s="149" t="s">
        <v>4</v>
      </c>
      <c r="G59" s="190">
        <v>0</v>
      </c>
      <c r="H59" s="190">
        <v>0</v>
      </c>
      <c r="I59" s="190">
        <v>0</v>
      </c>
      <c r="J59" s="190">
        <v>0</v>
      </c>
      <c r="K59" s="190">
        <v>358.26100000000002</v>
      </c>
      <c r="L59" s="190">
        <v>0</v>
      </c>
      <c r="M59" s="190">
        <v>0</v>
      </c>
      <c r="N59" s="190">
        <v>0</v>
      </c>
      <c r="O59" s="190">
        <v>0</v>
      </c>
      <c r="P59" s="190">
        <v>0</v>
      </c>
      <c r="Q59" s="190">
        <v>0</v>
      </c>
      <c r="R59" s="149" t="s">
        <v>547</v>
      </c>
      <c r="S59" s="378">
        <v>12</v>
      </c>
      <c r="T59" s="149" t="s">
        <v>337</v>
      </c>
      <c r="U59"/>
    </row>
    <row r="60" spans="1:21" x14ac:dyDescent="0.25">
      <c r="A60" s="149" t="s">
        <v>1000</v>
      </c>
      <c r="B60" s="149">
        <v>230</v>
      </c>
      <c r="C60" s="26" t="s">
        <v>2159</v>
      </c>
      <c r="D60" t="s">
        <v>358</v>
      </c>
      <c r="E60" s="149" t="s">
        <v>1001</v>
      </c>
      <c r="F60" s="149" t="s">
        <v>4</v>
      </c>
      <c r="G60" s="190">
        <v>0</v>
      </c>
      <c r="H60" s="190">
        <v>0</v>
      </c>
      <c r="I60" s="190">
        <v>0</v>
      </c>
      <c r="J60" s="190">
        <v>0</v>
      </c>
      <c r="K60" s="190">
        <v>1202.683</v>
      </c>
      <c r="L60" s="190">
        <v>0</v>
      </c>
      <c r="M60" s="190">
        <v>0</v>
      </c>
      <c r="N60" s="190">
        <v>0</v>
      </c>
      <c r="O60" s="190">
        <v>0</v>
      </c>
      <c r="P60" s="190">
        <v>0</v>
      </c>
      <c r="Q60" s="190">
        <v>0</v>
      </c>
      <c r="R60" s="149" t="s">
        <v>547</v>
      </c>
      <c r="S60" s="378">
        <v>12</v>
      </c>
      <c r="T60" s="149" t="s">
        <v>358</v>
      </c>
      <c r="U60"/>
    </row>
    <row r="61" spans="1:21" x14ac:dyDescent="0.25">
      <c r="A61" s="149" t="s">
        <v>1031</v>
      </c>
      <c r="B61" s="149">
        <v>106</v>
      </c>
      <c r="C61" s="26" t="s">
        <v>373</v>
      </c>
      <c r="D61" t="s">
        <v>375</v>
      </c>
      <c r="E61" s="149" t="s">
        <v>1030</v>
      </c>
      <c r="F61" s="149" t="s">
        <v>4</v>
      </c>
      <c r="G61" s="190">
        <v>200.99999999999997</v>
      </c>
      <c r="H61" s="190">
        <v>0</v>
      </c>
      <c r="I61" s="190">
        <v>0</v>
      </c>
      <c r="J61" s="190">
        <v>0</v>
      </c>
      <c r="K61" s="190">
        <v>0</v>
      </c>
      <c r="L61" s="190">
        <v>0</v>
      </c>
      <c r="M61" s="190">
        <v>0</v>
      </c>
      <c r="N61" s="190">
        <v>0</v>
      </c>
      <c r="O61" s="190">
        <v>14322</v>
      </c>
      <c r="P61" s="190">
        <v>0</v>
      </c>
      <c r="Q61" s="190">
        <v>0</v>
      </c>
      <c r="R61" s="149" t="s">
        <v>584</v>
      </c>
      <c r="S61" s="378">
        <v>12</v>
      </c>
      <c r="T61" s="149" t="s">
        <v>407</v>
      </c>
      <c r="U61"/>
    </row>
    <row r="62" spans="1:21" x14ac:dyDescent="0.25">
      <c r="A62" s="149" t="s">
        <v>1025</v>
      </c>
      <c r="B62" s="149">
        <v>242</v>
      </c>
      <c r="C62" s="26" t="s">
        <v>369</v>
      </c>
      <c r="D62" t="s">
        <v>370</v>
      </c>
      <c r="E62" s="149" t="s">
        <v>1026</v>
      </c>
      <c r="F62" s="149" t="s">
        <v>4</v>
      </c>
      <c r="G62" s="190">
        <v>215.92</v>
      </c>
      <c r="H62" s="190">
        <v>0</v>
      </c>
      <c r="I62" s="190">
        <v>0</v>
      </c>
      <c r="J62" s="190">
        <v>0</v>
      </c>
      <c r="K62" s="190">
        <v>0</v>
      </c>
      <c r="L62" s="190">
        <v>0</v>
      </c>
      <c r="M62" s="190">
        <v>0</v>
      </c>
      <c r="N62" s="190">
        <v>0</v>
      </c>
      <c r="O62" s="190">
        <v>19370</v>
      </c>
      <c r="P62" s="190">
        <v>0</v>
      </c>
      <c r="Q62" s="190">
        <v>0</v>
      </c>
      <c r="R62" s="149" t="s">
        <v>547</v>
      </c>
      <c r="S62" s="378">
        <v>12</v>
      </c>
      <c r="T62" s="149" t="s">
        <v>370</v>
      </c>
      <c r="U62"/>
    </row>
    <row r="63" spans="1:21" x14ac:dyDescent="0.25">
      <c r="A63" s="149" t="s">
        <v>930</v>
      </c>
      <c r="B63" s="149">
        <v>340</v>
      </c>
      <c r="C63" s="26" t="s">
        <v>293</v>
      </c>
      <c r="D63" t="s">
        <v>294</v>
      </c>
      <c r="E63" s="149" t="s">
        <v>931</v>
      </c>
      <c r="F63" s="149" t="s">
        <v>4</v>
      </c>
      <c r="G63" s="190">
        <v>320.11399999999998</v>
      </c>
      <c r="H63" s="190">
        <v>0</v>
      </c>
      <c r="I63" s="190">
        <v>0</v>
      </c>
      <c r="J63" s="190">
        <v>0</v>
      </c>
      <c r="K63" s="190">
        <v>0</v>
      </c>
      <c r="L63" s="190">
        <v>0</v>
      </c>
      <c r="M63" s="190">
        <v>0</v>
      </c>
      <c r="N63" s="190">
        <v>0</v>
      </c>
      <c r="O63" s="190">
        <v>27827</v>
      </c>
      <c r="P63" s="190">
        <v>0</v>
      </c>
      <c r="Q63" s="190">
        <v>0</v>
      </c>
      <c r="R63" s="149" t="s">
        <v>547</v>
      </c>
      <c r="S63" s="378">
        <v>12</v>
      </c>
      <c r="T63" s="149" t="s">
        <v>294</v>
      </c>
    </row>
    <row r="64" spans="1:21" x14ac:dyDescent="0.25">
      <c r="A64" s="149" t="s">
        <v>976</v>
      </c>
      <c r="B64" s="149">
        <v>410</v>
      </c>
      <c r="C64" s="26" t="s">
        <v>334</v>
      </c>
      <c r="D64" t="s">
        <v>335</v>
      </c>
      <c r="E64" s="149" t="s">
        <v>977</v>
      </c>
      <c r="F64" s="149" t="s">
        <v>4</v>
      </c>
      <c r="G64" s="190">
        <v>598.65300000000002</v>
      </c>
      <c r="H64" s="190">
        <v>0</v>
      </c>
      <c r="I64" s="190">
        <v>0</v>
      </c>
      <c r="J64" s="190">
        <v>0</v>
      </c>
      <c r="K64" s="190">
        <v>0</v>
      </c>
      <c r="L64" s="190">
        <v>0</v>
      </c>
      <c r="M64" s="190">
        <v>0</v>
      </c>
      <c r="N64" s="190">
        <v>0</v>
      </c>
      <c r="O64" s="190">
        <v>49102</v>
      </c>
      <c r="P64" s="190">
        <v>0</v>
      </c>
      <c r="Q64" s="190">
        <v>0</v>
      </c>
      <c r="R64" s="149" t="s">
        <v>547</v>
      </c>
      <c r="S64" s="378">
        <v>12</v>
      </c>
      <c r="T64" s="149" t="s">
        <v>335</v>
      </c>
      <c r="U64"/>
    </row>
    <row r="65" spans="1:21" x14ac:dyDescent="0.25">
      <c r="A65" s="149" t="s">
        <v>998</v>
      </c>
      <c r="B65" s="149">
        <v>684</v>
      </c>
      <c r="C65" s="26" t="s">
        <v>355</v>
      </c>
      <c r="D65" t="s">
        <v>356</v>
      </c>
      <c r="E65" s="149" t="s">
        <v>999</v>
      </c>
      <c r="F65" s="149" t="s">
        <v>4</v>
      </c>
      <c r="G65" s="190">
        <v>2071.4260000000004</v>
      </c>
      <c r="H65" s="190">
        <v>0</v>
      </c>
      <c r="I65" s="190">
        <v>0</v>
      </c>
      <c r="J65" s="190">
        <v>0</v>
      </c>
      <c r="K65" s="190">
        <v>0</v>
      </c>
      <c r="L65" s="190">
        <v>0</v>
      </c>
      <c r="M65" s="190">
        <v>0</v>
      </c>
      <c r="N65" s="190">
        <v>0</v>
      </c>
      <c r="O65" s="190">
        <v>162946</v>
      </c>
      <c r="P65" s="190">
        <v>0</v>
      </c>
      <c r="Q65" s="190">
        <v>0</v>
      </c>
      <c r="R65" s="149" t="s">
        <v>547</v>
      </c>
      <c r="S65" s="378">
        <v>12</v>
      </c>
      <c r="T65" s="149" t="s">
        <v>356</v>
      </c>
      <c r="U65"/>
    </row>
    <row r="66" spans="1:21" x14ac:dyDescent="0.25">
      <c r="A66" s="149" t="s">
        <v>815</v>
      </c>
      <c r="B66" s="149">
        <v>88</v>
      </c>
      <c r="C66" s="26" t="s">
        <v>214</v>
      </c>
      <c r="D66" t="s">
        <v>215</v>
      </c>
      <c r="E66" s="149" t="s">
        <v>816</v>
      </c>
      <c r="F66" s="149" t="s">
        <v>4</v>
      </c>
      <c r="G66" s="190">
        <v>2412.4929999999995</v>
      </c>
      <c r="H66" s="190">
        <v>0</v>
      </c>
      <c r="I66" s="190">
        <v>0</v>
      </c>
      <c r="J66" s="190">
        <v>0</v>
      </c>
      <c r="K66" s="190">
        <v>0</v>
      </c>
      <c r="L66" s="190">
        <v>0</v>
      </c>
      <c r="M66" s="190">
        <v>0</v>
      </c>
      <c r="N66" s="190">
        <v>0</v>
      </c>
      <c r="O66" s="190">
        <v>184850</v>
      </c>
      <c r="P66" s="190">
        <v>0</v>
      </c>
      <c r="Q66" s="190">
        <v>0</v>
      </c>
      <c r="R66" s="149" t="s">
        <v>547</v>
      </c>
      <c r="S66" s="378">
        <v>12</v>
      </c>
      <c r="T66" s="149" t="s">
        <v>215</v>
      </c>
      <c r="U66"/>
    </row>
    <row r="67" spans="1:21" x14ac:dyDescent="0.25">
      <c r="A67" s="149" t="s">
        <v>1042</v>
      </c>
      <c r="B67" s="149">
        <v>0</v>
      </c>
      <c r="C67" s="26" t="s">
        <v>1043</v>
      </c>
      <c r="D67" t="s">
        <v>1044</v>
      </c>
      <c r="E67" s="149" t="s">
        <v>1030</v>
      </c>
      <c r="F67" s="149" t="s">
        <v>4</v>
      </c>
      <c r="G67" s="190">
        <v>11797</v>
      </c>
      <c r="H67" s="190">
        <v>0</v>
      </c>
      <c r="I67" s="190">
        <v>0</v>
      </c>
      <c r="J67" s="190">
        <v>0</v>
      </c>
      <c r="K67" s="190">
        <v>0</v>
      </c>
      <c r="L67" s="190">
        <v>0</v>
      </c>
      <c r="M67" s="190">
        <v>0</v>
      </c>
      <c r="N67" s="190">
        <v>0</v>
      </c>
      <c r="O67" s="190">
        <v>346080</v>
      </c>
      <c r="P67" s="190">
        <v>0</v>
      </c>
      <c r="Q67" s="190">
        <v>0</v>
      </c>
      <c r="R67" s="149" t="s">
        <v>584</v>
      </c>
      <c r="S67" s="378">
        <v>12</v>
      </c>
      <c r="T67" s="149" t="s">
        <v>407</v>
      </c>
      <c r="U67"/>
    </row>
    <row r="68" spans="1:21" x14ac:dyDescent="0.25">
      <c r="A68" s="149" t="s">
        <v>1029</v>
      </c>
      <c r="B68" s="149">
        <v>106</v>
      </c>
      <c r="C68" s="26" t="s">
        <v>373</v>
      </c>
      <c r="D68" t="s">
        <v>374</v>
      </c>
      <c r="E68" s="149" t="s">
        <v>1030</v>
      </c>
      <c r="F68" s="149" t="s">
        <v>4</v>
      </c>
      <c r="G68" s="190">
        <v>54364</v>
      </c>
      <c r="H68" s="190">
        <v>0</v>
      </c>
      <c r="I68" s="190">
        <v>0</v>
      </c>
      <c r="J68" s="190">
        <v>0</v>
      </c>
      <c r="K68" s="190">
        <v>0</v>
      </c>
      <c r="L68" s="190">
        <v>0</v>
      </c>
      <c r="M68" s="190">
        <v>0</v>
      </c>
      <c r="N68" s="190">
        <v>0</v>
      </c>
      <c r="O68" s="190">
        <v>3573738</v>
      </c>
      <c r="P68" s="190">
        <v>0</v>
      </c>
      <c r="Q68" s="190">
        <v>0</v>
      </c>
      <c r="R68" s="149" t="s">
        <v>584</v>
      </c>
      <c r="S68" s="378">
        <v>12</v>
      </c>
      <c r="T68" s="149" t="s">
        <v>407</v>
      </c>
      <c r="U68"/>
    </row>
    <row r="69" spans="1:21" x14ac:dyDescent="0.25">
      <c r="A69" s="149" t="s">
        <v>733</v>
      </c>
      <c r="B69" s="149">
        <v>169</v>
      </c>
      <c r="C69" s="26" t="s">
        <v>101</v>
      </c>
      <c r="D69" t="s">
        <v>151</v>
      </c>
      <c r="E69" s="149" t="s">
        <v>734</v>
      </c>
      <c r="F69" s="149" t="s">
        <v>5</v>
      </c>
      <c r="G69" s="190">
        <v>656.88</v>
      </c>
      <c r="H69" s="190">
        <v>0</v>
      </c>
      <c r="I69" s="190">
        <v>0</v>
      </c>
      <c r="J69" s="190">
        <v>0</v>
      </c>
      <c r="K69" s="190">
        <v>0</v>
      </c>
      <c r="L69" s="190">
        <v>0</v>
      </c>
      <c r="M69" s="190">
        <v>0</v>
      </c>
      <c r="N69" s="190">
        <v>0</v>
      </c>
      <c r="O69" s="190">
        <v>51269</v>
      </c>
      <c r="P69" s="190">
        <v>0</v>
      </c>
      <c r="Q69" s="190">
        <v>0</v>
      </c>
      <c r="R69" s="149" t="s">
        <v>547</v>
      </c>
      <c r="S69" s="378">
        <v>12</v>
      </c>
      <c r="T69" s="149" t="s">
        <v>151</v>
      </c>
      <c r="U69"/>
    </row>
    <row r="70" spans="1:21" x14ac:dyDescent="0.25">
      <c r="A70" s="149" t="s">
        <v>731</v>
      </c>
      <c r="B70" s="149">
        <v>169</v>
      </c>
      <c r="C70" s="26" t="s">
        <v>101</v>
      </c>
      <c r="D70" t="s">
        <v>147</v>
      </c>
      <c r="E70" s="149" t="s">
        <v>732</v>
      </c>
      <c r="F70" s="149" t="s">
        <v>5</v>
      </c>
      <c r="G70" s="190">
        <v>885.52099999999996</v>
      </c>
      <c r="H70" s="190">
        <v>0</v>
      </c>
      <c r="I70" s="190">
        <v>0</v>
      </c>
      <c r="J70" s="190">
        <v>0</v>
      </c>
      <c r="K70" s="190">
        <v>0</v>
      </c>
      <c r="L70" s="190">
        <v>0</v>
      </c>
      <c r="M70" s="190">
        <v>0</v>
      </c>
      <c r="N70" s="190">
        <v>0</v>
      </c>
      <c r="O70" s="190">
        <v>63461</v>
      </c>
      <c r="P70" s="190">
        <v>0</v>
      </c>
      <c r="Q70" s="190">
        <v>0</v>
      </c>
      <c r="R70" s="149" t="s">
        <v>547</v>
      </c>
      <c r="S70" s="378">
        <v>12</v>
      </c>
      <c r="T70" s="149" t="s">
        <v>147</v>
      </c>
      <c r="U70"/>
    </row>
    <row r="71" spans="1:21" x14ac:dyDescent="0.25">
      <c r="A71" s="149" t="s">
        <v>1045</v>
      </c>
      <c r="B71" s="149">
        <v>409</v>
      </c>
      <c r="C71" s="26" t="s">
        <v>378</v>
      </c>
      <c r="D71" t="s">
        <v>379</v>
      </c>
      <c r="E71" s="149" t="s">
        <v>1279</v>
      </c>
      <c r="F71" s="149" t="s">
        <v>5</v>
      </c>
      <c r="G71" s="190">
        <v>858.15499999999986</v>
      </c>
      <c r="H71" s="190">
        <v>0</v>
      </c>
      <c r="I71" s="190">
        <v>0</v>
      </c>
      <c r="J71" s="190">
        <v>0</v>
      </c>
      <c r="K71" s="190">
        <v>0</v>
      </c>
      <c r="L71" s="190">
        <v>0</v>
      </c>
      <c r="M71" s="190">
        <v>0</v>
      </c>
      <c r="N71" s="190">
        <v>0</v>
      </c>
      <c r="O71" s="190">
        <v>65835</v>
      </c>
      <c r="P71" s="190">
        <v>0</v>
      </c>
      <c r="Q71" s="190">
        <v>0</v>
      </c>
      <c r="R71" s="149" t="s">
        <v>547</v>
      </c>
      <c r="S71" s="378">
        <v>12</v>
      </c>
      <c r="T71" s="149">
        <v>0</v>
      </c>
      <c r="U71"/>
    </row>
    <row r="72" spans="1:21" x14ac:dyDescent="0.25">
      <c r="A72" s="149" t="s">
        <v>644</v>
      </c>
      <c r="B72" s="149">
        <v>169</v>
      </c>
      <c r="C72" s="26" t="s">
        <v>101</v>
      </c>
      <c r="D72" t="s">
        <v>105</v>
      </c>
      <c r="E72" s="149" t="s">
        <v>645</v>
      </c>
      <c r="F72" s="149" t="s">
        <v>5</v>
      </c>
      <c r="G72" s="190">
        <v>1199.979</v>
      </c>
      <c r="H72" s="190">
        <v>0</v>
      </c>
      <c r="I72" s="190">
        <v>0</v>
      </c>
      <c r="J72" s="190">
        <v>0</v>
      </c>
      <c r="K72" s="190">
        <v>0</v>
      </c>
      <c r="L72" s="190">
        <v>0</v>
      </c>
      <c r="M72" s="190">
        <v>0</v>
      </c>
      <c r="N72" s="190">
        <v>0</v>
      </c>
      <c r="O72" s="190">
        <v>84646</v>
      </c>
      <c r="P72" s="190">
        <v>0</v>
      </c>
      <c r="Q72" s="190">
        <v>0</v>
      </c>
      <c r="R72" s="149" t="s">
        <v>547</v>
      </c>
      <c r="S72" s="378">
        <v>12</v>
      </c>
      <c r="T72" s="149" t="s">
        <v>105</v>
      </c>
      <c r="U72"/>
    </row>
    <row r="73" spans="1:21" x14ac:dyDescent="0.25">
      <c r="A73" s="149" t="s">
        <v>663</v>
      </c>
      <c r="B73" s="149">
        <v>169</v>
      </c>
      <c r="C73" s="26" t="s">
        <v>101</v>
      </c>
      <c r="D73" t="s">
        <v>122</v>
      </c>
      <c r="E73" s="149" t="s">
        <v>664</v>
      </c>
      <c r="F73" s="149" t="s">
        <v>5</v>
      </c>
      <c r="G73" s="190">
        <v>1307.0090000000002</v>
      </c>
      <c r="H73" s="190">
        <v>0</v>
      </c>
      <c r="I73" s="190">
        <v>0</v>
      </c>
      <c r="J73" s="190">
        <v>0</v>
      </c>
      <c r="K73" s="190">
        <v>0</v>
      </c>
      <c r="L73" s="190">
        <v>0</v>
      </c>
      <c r="M73" s="190">
        <v>0</v>
      </c>
      <c r="N73" s="190">
        <v>0</v>
      </c>
      <c r="O73" s="190">
        <v>96331</v>
      </c>
      <c r="P73" s="190">
        <v>0</v>
      </c>
      <c r="Q73" s="190">
        <v>0</v>
      </c>
      <c r="R73" s="149" t="s">
        <v>547</v>
      </c>
      <c r="S73" s="378">
        <v>12</v>
      </c>
      <c r="T73" s="149" t="s">
        <v>122</v>
      </c>
      <c r="U73"/>
    </row>
    <row r="74" spans="1:21" x14ac:dyDescent="0.25">
      <c r="A74" s="149" t="s">
        <v>648</v>
      </c>
      <c r="B74" s="149">
        <v>169</v>
      </c>
      <c r="C74" s="26" t="s">
        <v>101</v>
      </c>
      <c r="D74" t="s">
        <v>109</v>
      </c>
      <c r="E74" s="149" t="s">
        <v>649</v>
      </c>
      <c r="F74" s="149" t="s">
        <v>5</v>
      </c>
      <c r="G74" s="190">
        <v>1333.8040000000001</v>
      </c>
      <c r="H74" s="190">
        <v>0</v>
      </c>
      <c r="I74" s="190">
        <v>0</v>
      </c>
      <c r="J74" s="190">
        <v>0</v>
      </c>
      <c r="K74" s="190">
        <v>0</v>
      </c>
      <c r="L74" s="190">
        <v>0</v>
      </c>
      <c r="M74" s="190">
        <v>0</v>
      </c>
      <c r="N74" s="190">
        <v>0</v>
      </c>
      <c r="O74" s="190">
        <v>98087</v>
      </c>
      <c r="P74" s="190">
        <v>0</v>
      </c>
      <c r="Q74" s="190">
        <v>0</v>
      </c>
      <c r="R74" s="149" t="s">
        <v>547</v>
      </c>
      <c r="S74" s="378">
        <v>12</v>
      </c>
      <c r="T74" s="149" t="s">
        <v>109</v>
      </c>
      <c r="U74" s="137"/>
    </row>
    <row r="75" spans="1:21" x14ac:dyDescent="0.25">
      <c r="A75" s="149" t="s">
        <v>688</v>
      </c>
      <c r="B75" s="149">
        <v>169</v>
      </c>
      <c r="C75" s="26" t="s">
        <v>101</v>
      </c>
      <c r="D75" t="s">
        <v>144</v>
      </c>
      <c r="E75" s="149" t="s">
        <v>689</v>
      </c>
      <c r="F75" s="149" t="s">
        <v>5</v>
      </c>
      <c r="G75" s="190">
        <v>1642.816</v>
      </c>
      <c r="H75" s="190">
        <v>0</v>
      </c>
      <c r="I75" s="190">
        <v>0</v>
      </c>
      <c r="J75" s="190">
        <v>0</v>
      </c>
      <c r="K75" s="190">
        <v>0</v>
      </c>
      <c r="L75" s="190">
        <v>0</v>
      </c>
      <c r="M75" s="190">
        <v>0</v>
      </c>
      <c r="N75" s="190">
        <v>0</v>
      </c>
      <c r="O75" s="190">
        <v>132110</v>
      </c>
      <c r="P75" s="190">
        <v>0</v>
      </c>
      <c r="Q75" s="190">
        <v>0</v>
      </c>
      <c r="R75" s="149" t="s">
        <v>547</v>
      </c>
      <c r="S75" s="378">
        <v>12</v>
      </c>
      <c r="T75" s="149" t="s">
        <v>144</v>
      </c>
    </row>
    <row r="76" spans="1:21" x14ac:dyDescent="0.25">
      <c r="A76" s="149" t="s">
        <v>693</v>
      </c>
      <c r="B76" s="149">
        <v>169</v>
      </c>
      <c r="C76" s="26" t="s">
        <v>101</v>
      </c>
      <c r="D76" t="s">
        <v>146</v>
      </c>
      <c r="E76" s="149" t="s">
        <v>694</v>
      </c>
      <c r="F76" s="149" t="s">
        <v>5</v>
      </c>
      <c r="G76" s="190">
        <v>3519.4559999999997</v>
      </c>
      <c r="H76" s="190">
        <v>0</v>
      </c>
      <c r="I76" s="190">
        <v>0</v>
      </c>
      <c r="J76" s="190">
        <v>0</v>
      </c>
      <c r="K76" s="190">
        <v>0</v>
      </c>
      <c r="L76" s="190">
        <v>0</v>
      </c>
      <c r="M76" s="190">
        <v>0</v>
      </c>
      <c r="N76" s="190">
        <v>0</v>
      </c>
      <c r="O76" s="190">
        <v>248774</v>
      </c>
      <c r="P76" s="190">
        <v>0</v>
      </c>
      <c r="Q76" s="190">
        <v>0</v>
      </c>
      <c r="R76" s="149" t="s">
        <v>547</v>
      </c>
      <c r="S76" s="378">
        <v>12</v>
      </c>
      <c r="T76" s="149" t="s">
        <v>146</v>
      </c>
      <c r="U76"/>
    </row>
    <row r="77" spans="1:21" x14ac:dyDescent="0.25">
      <c r="A77" s="149" t="s">
        <v>959</v>
      </c>
      <c r="B77" s="149">
        <v>662</v>
      </c>
      <c r="C77" s="26" t="s">
        <v>315</v>
      </c>
      <c r="D77" t="s">
        <v>316</v>
      </c>
      <c r="E77" s="149" t="s">
        <v>960</v>
      </c>
      <c r="F77" s="149" t="s">
        <v>6</v>
      </c>
      <c r="G77" s="190">
        <v>200.19899999999998</v>
      </c>
      <c r="H77" s="190">
        <v>0</v>
      </c>
      <c r="I77" s="190">
        <v>0</v>
      </c>
      <c r="J77" s="190">
        <v>0</v>
      </c>
      <c r="K77" s="190">
        <v>0</v>
      </c>
      <c r="L77" s="190">
        <v>0</v>
      </c>
      <c r="M77" s="190">
        <v>0</v>
      </c>
      <c r="N77" s="190">
        <v>0</v>
      </c>
      <c r="O77" s="190">
        <v>18833</v>
      </c>
      <c r="P77" s="190">
        <v>0</v>
      </c>
      <c r="Q77" s="190">
        <v>0</v>
      </c>
      <c r="R77" s="149" t="s">
        <v>547</v>
      </c>
      <c r="S77" s="378">
        <v>12</v>
      </c>
      <c r="T77" s="149" t="s">
        <v>316</v>
      </c>
      <c r="U77"/>
    </row>
    <row r="78" spans="1:21" x14ac:dyDescent="0.25">
      <c r="A78" s="149" t="s">
        <v>845</v>
      </c>
      <c r="B78" s="149">
        <v>681</v>
      </c>
      <c r="C78" s="26" t="s">
        <v>234</v>
      </c>
      <c r="D78" t="s">
        <v>235</v>
      </c>
      <c r="E78" s="149" t="s">
        <v>846</v>
      </c>
      <c r="F78" s="149" t="s">
        <v>6</v>
      </c>
      <c r="G78" s="190">
        <v>322.11</v>
      </c>
      <c r="H78" s="190">
        <v>0</v>
      </c>
      <c r="I78" s="190">
        <v>0</v>
      </c>
      <c r="J78" s="190">
        <v>0</v>
      </c>
      <c r="K78" s="190">
        <v>0</v>
      </c>
      <c r="L78" s="190">
        <v>0</v>
      </c>
      <c r="M78" s="190">
        <v>0</v>
      </c>
      <c r="N78" s="190">
        <v>0</v>
      </c>
      <c r="O78" s="190">
        <v>24440</v>
      </c>
      <c r="P78" s="190">
        <v>0</v>
      </c>
      <c r="Q78" s="190">
        <v>0</v>
      </c>
      <c r="R78" s="149" t="s">
        <v>547</v>
      </c>
      <c r="S78" s="378">
        <v>12</v>
      </c>
      <c r="T78" s="149" t="s">
        <v>235</v>
      </c>
    </row>
    <row r="79" spans="1:21" x14ac:dyDescent="0.25">
      <c r="A79" s="149" t="s">
        <v>767</v>
      </c>
      <c r="B79" s="149">
        <v>437</v>
      </c>
      <c r="C79" s="26" t="s">
        <v>183</v>
      </c>
      <c r="D79" t="s">
        <v>184</v>
      </c>
      <c r="E79" s="149" t="s">
        <v>768</v>
      </c>
      <c r="F79" s="149" t="s">
        <v>6</v>
      </c>
      <c r="G79" s="190">
        <v>312.851</v>
      </c>
      <c r="H79" s="190">
        <v>0</v>
      </c>
      <c r="I79" s="190">
        <v>0</v>
      </c>
      <c r="J79" s="190">
        <v>0</v>
      </c>
      <c r="K79" s="190">
        <v>0</v>
      </c>
      <c r="L79" s="190">
        <v>0</v>
      </c>
      <c r="M79" s="190">
        <v>0</v>
      </c>
      <c r="N79" s="190">
        <v>0</v>
      </c>
      <c r="O79" s="190">
        <v>32149</v>
      </c>
      <c r="P79" s="190">
        <v>0</v>
      </c>
      <c r="Q79" s="190">
        <v>0</v>
      </c>
      <c r="R79" s="149" t="s">
        <v>547</v>
      </c>
      <c r="S79" s="378">
        <v>12</v>
      </c>
      <c r="T79" s="149" t="s">
        <v>184</v>
      </c>
      <c r="U79"/>
    </row>
    <row r="80" spans="1:21" x14ac:dyDescent="0.25">
      <c r="A80" s="149" t="s">
        <v>781</v>
      </c>
      <c r="B80" s="149">
        <v>360</v>
      </c>
      <c r="C80" s="26" t="s">
        <v>193</v>
      </c>
      <c r="D80" t="s">
        <v>194</v>
      </c>
      <c r="E80" s="149" t="s">
        <v>782</v>
      </c>
      <c r="F80" s="149" t="s">
        <v>6</v>
      </c>
      <c r="G80" s="190">
        <v>296.06034416712373</v>
      </c>
      <c r="H80" s="190">
        <v>0</v>
      </c>
      <c r="I80" s="190">
        <v>0</v>
      </c>
      <c r="J80" s="190">
        <v>0</v>
      </c>
      <c r="K80" s="190">
        <v>0</v>
      </c>
      <c r="L80" s="190">
        <v>0</v>
      </c>
      <c r="M80" s="190">
        <v>0</v>
      </c>
      <c r="N80" s="190">
        <v>0</v>
      </c>
      <c r="O80" s="190">
        <v>33026</v>
      </c>
      <c r="P80" s="190">
        <v>0</v>
      </c>
      <c r="Q80" s="190">
        <v>0</v>
      </c>
      <c r="R80" s="149" t="s">
        <v>547</v>
      </c>
      <c r="S80" s="378">
        <v>12</v>
      </c>
      <c r="T80" s="149" t="s">
        <v>194</v>
      </c>
      <c r="U80"/>
    </row>
    <row r="81" spans="1:21" x14ac:dyDescent="0.25">
      <c r="A81" s="149" t="s">
        <v>886</v>
      </c>
      <c r="B81" s="149">
        <v>660</v>
      </c>
      <c r="C81" s="26" t="s">
        <v>256</v>
      </c>
      <c r="D81" t="s">
        <v>257</v>
      </c>
      <c r="E81" s="149" t="s">
        <v>887</v>
      </c>
      <c r="F81" s="149" t="s">
        <v>6</v>
      </c>
      <c r="G81" s="190">
        <v>460.52600000000001</v>
      </c>
      <c r="H81" s="190">
        <v>0</v>
      </c>
      <c r="I81" s="190">
        <v>0</v>
      </c>
      <c r="J81" s="190">
        <v>0</v>
      </c>
      <c r="K81" s="190">
        <v>0</v>
      </c>
      <c r="L81" s="190">
        <v>0</v>
      </c>
      <c r="M81" s="190">
        <v>0</v>
      </c>
      <c r="N81" s="190">
        <v>0</v>
      </c>
      <c r="O81" s="190">
        <v>41207</v>
      </c>
      <c r="P81" s="190">
        <v>0</v>
      </c>
      <c r="Q81" s="190">
        <v>0</v>
      </c>
      <c r="R81" s="149" t="s">
        <v>547</v>
      </c>
      <c r="S81" s="378">
        <v>12</v>
      </c>
      <c r="T81" s="149" t="s">
        <v>257</v>
      </c>
      <c r="U81"/>
    </row>
    <row r="82" spans="1:21" x14ac:dyDescent="0.25">
      <c r="A82" s="149" t="s">
        <v>966</v>
      </c>
      <c r="B82" s="149">
        <v>425</v>
      </c>
      <c r="C82" s="26" t="s">
        <v>322</v>
      </c>
      <c r="D82" t="s">
        <v>323</v>
      </c>
      <c r="E82" s="149" t="s">
        <v>967</v>
      </c>
      <c r="F82" s="149" t="s">
        <v>6</v>
      </c>
      <c r="G82" s="190">
        <v>467.70499999999998</v>
      </c>
      <c r="H82" s="190">
        <v>0</v>
      </c>
      <c r="I82" s="190">
        <v>0</v>
      </c>
      <c r="J82" s="190">
        <v>0</v>
      </c>
      <c r="K82" s="190">
        <v>0</v>
      </c>
      <c r="L82" s="190">
        <v>0</v>
      </c>
      <c r="M82" s="190">
        <v>0</v>
      </c>
      <c r="N82" s="190">
        <v>0</v>
      </c>
      <c r="O82" s="190">
        <v>45255</v>
      </c>
      <c r="P82" s="190">
        <v>0</v>
      </c>
      <c r="Q82" s="190">
        <v>0</v>
      </c>
      <c r="R82" s="149" t="s">
        <v>547</v>
      </c>
      <c r="S82" s="378">
        <v>12</v>
      </c>
      <c r="T82" s="149" t="s">
        <v>323</v>
      </c>
    </row>
    <row r="83" spans="1:21" x14ac:dyDescent="0.25">
      <c r="A83" s="149" t="s">
        <v>968</v>
      </c>
      <c r="B83" s="149">
        <v>399</v>
      </c>
      <c r="C83" s="26" t="s">
        <v>326</v>
      </c>
      <c r="D83" t="s">
        <v>327</v>
      </c>
      <c r="E83" s="149" t="s">
        <v>969</v>
      </c>
      <c r="F83" s="149" t="s">
        <v>6</v>
      </c>
      <c r="G83" s="190">
        <v>570.6</v>
      </c>
      <c r="H83" s="190">
        <v>0</v>
      </c>
      <c r="I83" s="190">
        <v>0</v>
      </c>
      <c r="J83" s="190">
        <v>0</v>
      </c>
      <c r="K83" s="190">
        <v>0</v>
      </c>
      <c r="L83" s="190">
        <v>0</v>
      </c>
      <c r="M83" s="190">
        <v>0</v>
      </c>
      <c r="N83" s="190">
        <v>0</v>
      </c>
      <c r="O83" s="190">
        <v>51751</v>
      </c>
      <c r="P83" s="190">
        <v>0</v>
      </c>
      <c r="Q83" s="190">
        <v>0</v>
      </c>
      <c r="R83" s="149" t="s">
        <v>547</v>
      </c>
      <c r="S83" s="378">
        <v>12</v>
      </c>
      <c r="T83" s="149" t="s">
        <v>327</v>
      </c>
      <c r="U83"/>
    </row>
    <row r="84" spans="1:21" x14ac:dyDescent="0.25">
      <c r="A84" s="149" t="s">
        <v>807</v>
      </c>
      <c r="B84" s="149">
        <v>320</v>
      </c>
      <c r="C84" s="26" t="s">
        <v>204</v>
      </c>
      <c r="D84" t="s">
        <v>205</v>
      </c>
      <c r="E84" s="149" t="s">
        <v>808</v>
      </c>
      <c r="F84" s="149" t="s">
        <v>6</v>
      </c>
      <c r="G84" s="190">
        <v>627.31799999999998</v>
      </c>
      <c r="H84" s="190">
        <v>0</v>
      </c>
      <c r="I84" s="190">
        <v>0</v>
      </c>
      <c r="J84" s="190">
        <v>0</v>
      </c>
      <c r="K84" s="190">
        <v>0</v>
      </c>
      <c r="L84" s="190">
        <v>0</v>
      </c>
      <c r="M84" s="190">
        <v>0</v>
      </c>
      <c r="N84" s="190">
        <v>0</v>
      </c>
      <c r="O84" s="190">
        <v>53023</v>
      </c>
      <c r="P84" s="190">
        <v>0</v>
      </c>
      <c r="Q84" s="190">
        <v>0</v>
      </c>
      <c r="R84" s="149" t="s">
        <v>547</v>
      </c>
      <c r="S84" s="378">
        <v>12</v>
      </c>
      <c r="T84" s="149" t="s">
        <v>205</v>
      </c>
    </row>
    <row r="85" spans="1:21" x14ac:dyDescent="0.25">
      <c r="A85" s="149" t="s">
        <v>769</v>
      </c>
      <c r="B85" s="149">
        <v>297</v>
      </c>
      <c r="C85" s="26" t="s">
        <v>179</v>
      </c>
      <c r="D85" t="s">
        <v>180</v>
      </c>
      <c r="E85" s="149" t="s">
        <v>770</v>
      </c>
      <c r="F85" s="149" t="s">
        <v>6</v>
      </c>
      <c r="G85" s="190">
        <v>848.61555684292625</v>
      </c>
      <c r="H85" s="190">
        <v>0</v>
      </c>
      <c r="I85" s="190">
        <v>0</v>
      </c>
      <c r="J85" s="190">
        <v>0</v>
      </c>
      <c r="K85" s="190">
        <v>0</v>
      </c>
      <c r="L85" s="190">
        <v>0</v>
      </c>
      <c r="M85" s="190">
        <v>0</v>
      </c>
      <c r="N85" s="190">
        <v>0</v>
      </c>
      <c r="O85" s="190">
        <v>57993</v>
      </c>
      <c r="P85" s="190">
        <v>0</v>
      </c>
      <c r="Q85" s="190">
        <v>0</v>
      </c>
      <c r="R85" s="149" t="s">
        <v>547</v>
      </c>
      <c r="S85" s="378">
        <v>12</v>
      </c>
      <c r="T85" s="149" t="s">
        <v>180</v>
      </c>
    </row>
    <row r="86" spans="1:21" x14ac:dyDescent="0.25">
      <c r="A86" s="149" t="s">
        <v>992</v>
      </c>
      <c r="B86" s="149">
        <v>447</v>
      </c>
      <c r="C86" s="26" t="s">
        <v>349</v>
      </c>
      <c r="D86" t="s">
        <v>350</v>
      </c>
      <c r="E86" s="149" t="s">
        <v>993</v>
      </c>
      <c r="F86" s="149" t="s">
        <v>6</v>
      </c>
      <c r="G86" s="190">
        <v>947.25499999999988</v>
      </c>
      <c r="H86" s="190">
        <v>0</v>
      </c>
      <c r="I86" s="190">
        <v>0</v>
      </c>
      <c r="J86" s="190">
        <v>0</v>
      </c>
      <c r="K86" s="190">
        <v>0</v>
      </c>
      <c r="L86" s="190">
        <v>0</v>
      </c>
      <c r="M86" s="190">
        <v>0</v>
      </c>
      <c r="N86" s="190">
        <v>0</v>
      </c>
      <c r="O86" s="190">
        <v>75269</v>
      </c>
      <c r="P86" s="190">
        <v>0</v>
      </c>
      <c r="Q86" s="190">
        <v>0</v>
      </c>
      <c r="R86" s="149" t="s">
        <v>547</v>
      </c>
      <c r="S86" s="378">
        <v>12</v>
      </c>
      <c r="T86" s="149" t="s">
        <v>350</v>
      </c>
      <c r="U86"/>
    </row>
    <row r="87" spans="1:21" x14ac:dyDescent="0.25">
      <c r="A87" s="149" t="s">
        <v>669</v>
      </c>
      <c r="B87" s="149">
        <v>169</v>
      </c>
      <c r="C87" s="26" t="s">
        <v>101</v>
      </c>
      <c r="D87" t="s">
        <v>127</v>
      </c>
      <c r="E87" s="149" t="s">
        <v>670</v>
      </c>
      <c r="F87" s="149" t="s">
        <v>6</v>
      </c>
      <c r="G87" s="190">
        <v>1832.2800000000002</v>
      </c>
      <c r="H87" s="190">
        <v>0</v>
      </c>
      <c r="I87" s="190">
        <v>0</v>
      </c>
      <c r="J87" s="190">
        <v>0</v>
      </c>
      <c r="K87" s="190">
        <v>0</v>
      </c>
      <c r="L87" s="190">
        <v>0</v>
      </c>
      <c r="M87" s="190">
        <v>0</v>
      </c>
      <c r="N87" s="190">
        <v>0</v>
      </c>
      <c r="O87" s="190">
        <v>138825</v>
      </c>
      <c r="P87" s="190">
        <v>0</v>
      </c>
      <c r="Q87" s="190">
        <v>0</v>
      </c>
      <c r="R87" s="149" t="s">
        <v>547</v>
      </c>
      <c r="S87" s="378">
        <v>12</v>
      </c>
      <c r="T87" s="149" t="s">
        <v>127</v>
      </c>
      <c r="U87"/>
    </row>
    <row r="88" spans="1:21" x14ac:dyDescent="0.25">
      <c r="A88" s="149" t="s">
        <v>695</v>
      </c>
      <c r="B88" s="149">
        <v>169</v>
      </c>
      <c r="C88" s="26" t="s">
        <v>101</v>
      </c>
      <c r="D88" t="s">
        <v>148</v>
      </c>
      <c r="E88" s="149" t="s">
        <v>696</v>
      </c>
      <c r="F88" s="149" t="s">
        <v>6</v>
      </c>
      <c r="G88" s="190">
        <v>3084.0729999999999</v>
      </c>
      <c r="H88" s="190">
        <v>0</v>
      </c>
      <c r="I88" s="190">
        <v>0</v>
      </c>
      <c r="J88" s="190">
        <v>0</v>
      </c>
      <c r="K88" s="190">
        <v>0</v>
      </c>
      <c r="L88" s="190">
        <v>0</v>
      </c>
      <c r="M88" s="190">
        <v>0</v>
      </c>
      <c r="N88" s="190">
        <v>0</v>
      </c>
      <c r="O88" s="190">
        <v>241156</v>
      </c>
      <c r="P88" s="190">
        <v>0</v>
      </c>
      <c r="Q88" s="190">
        <v>0</v>
      </c>
      <c r="R88" s="149" t="s">
        <v>547</v>
      </c>
      <c r="S88" s="378">
        <v>12</v>
      </c>
      <c r="T88" s="149" t="s">
        <v>148</v>
      </c>
      <c r="U88"/>
    </row>
    <row r="89" spans="1:21" x14ac:dyDescent="0.25">
      <c r="A89" s="149" t="s">
        <v>954</v>
      </c>
      <c r="B89" s="149">
        <v>45</v>
      </c>
      <c r="C89" s="26" t="s">
        <v>311</v>
      </c>
      <c r="D89" t="s">
        <v>312</v>
      </c>
      <c r="E89" s="149" t="s">
        <v>955</v>
      </c>
      <c r="F89" s="149" t="s">
        <v>6</v>
      </c>
      <c r="G89" s="190">
        <v>19186.147000000004</v>
      </c>
      <c r="H89" s="190">
        <v>0</v>
      </c>
      <c r="I89" s="190">
        <v>0</v>
      </c>
      <c r="J89" s="190">
        <v>0</v>
      </c>
      <c r="K89" s="190">
        <v>0</v>
      </c>
      <c r="L89" s="190">
        <v>0</v>
      </c>
      <c r="M89" s="190">
        <v>0</v>
      </c>
      <c r="N89" s="190">
        <v>0</v>
      </c>
      <c r="O89" s="190">
        <v>1289604</v>
      </c>
      <c r="P89" s="190">
        <v>0</v>
      </c>
      <c r="Q89" s="190">
        <v>0</v>
      </c>
      <c r="R89" s="149" t="s">
        <v>547</v>
      </c>
      <c r="S89" s="378">
        <v>12</v>
      </c>
      <c r="T89" s="149" t="s">
        <v>956</v>
      </c>
      <c r="U89"/>
    </row>
    <row r="90" spans="1:21" x14ac:dyDescent="0.25">
      <c r="A90" s="149" t="s">
        <v>923</v>
      </c>
      <c r="B90" s="149">
        <v>22</v>
      </c>
      <c r="C90" s="26" t="s">
        <v>285</v>
      </c>
      <c r="D90" t="s">
        <v>286</v>
      </c>
      <c r="E90" s="149" t="s">
        <v>924</v>
      </c>
      <c r="F90" s="149" t="s">
        <v>6</v>
      </c>
      <c r="G90" s="190">
        <v>24837.295000000002</v>
      </c>
      <c r="H90" s="190">
        <v>0</v>
      </c>
      <c r="I90" s="190">
        <v>0</v>
      </c>
      <c r="J90" s="190">
        <v>0</v>
      </c>
      <c r="K90" s="190">
        <v>0</v>
      </c>
      <c r="L90" s="190">
        <v>0</v>
      </c>
      <c r="M90" s="190">
        <v>0</v>
      </c>
      <c r="N90" s="190">
        <v>0</v>
      </c>
      <c r="O90" s="190">
        <v>1682174</v>
      </c>
      <c r="P90" s="190">
        <v>0</v>
      </c>
      <c r="Q90" s="190">
        <v>0</v>
      </c>
      <c r="R90" s="149" t="s">
        <v>547</v>
      </c>
      <c r="S90" s="378">
        <v>12</v>
      </c>
      <c r="T90" s="149" t="s">
        <v>925</v>
      </c>
      <c r="U90"/>
    </row>
    <row r="91" spans="1:21" x14ac:dyDescent="0.25">
      <c r="A91" s="149" t="s">
        <v>791</v>
      </c>
      <c r="B91" s="149">
        <v>160</v>
      </c>
      <c r="C91" s="26" t="s">
        <v>200</v>
      </c>
      <c r="D91" t="s">
        <v>201</v>
      </c>
      <c r="E91" s="149" t="s">
        <v>792</v>
      </c>
      <c r="F91" s="149" t="s">
        <v>7</v>
      </c>
      <c r="G91" s="190">
        <v>0</v>
      </c>
      <c r="H91" s="190">
        <v>0</v>
      </c>
      <c r="I91" s="190">
        <v>0</v>
      </c>
      <c r="J91" s="190">
        <v>3267</v>
      </c>
      <c r="K91" s="190">
        <v>0</v>
      </c>
      <c r="L91" s="190">
        <v>0</v>
      </c>
      <c r="M91" s="190">
        <v>0</v>
      </c>
      <c r="N91" s="190">
        <v>0</v>
      </c>
      <c r="O91" s="190">
        <v>0</v>
      </c>
      <c r="P91" s="190">
        <v>0</v>
      </c>
      <c r="Q91" s="190">
        <v>0</v>
      </c>
      <c r="R91" s="149" t="s">
        <v>584</v>
      </c>
      <c r="S91" s="378">
        <v>12</v>
      </c>
      <c r="T91" s="149" t="s">
        <v>793</v>
      </c>
      <c r="U91"/>
    </row>
    <row r="92" spans="1:21" x14ac:dyDescent="0.25">
      <c r="A92" s="149" t="s">
        <v>795</v>
      </c>
      <c r="B92" s="149">
        <v>160</v>
      </c>
      <c r="C92" s="26" t="s">
        <v>200</v>
      </c>
      <c r="D92" t="s">
        <v>203</v>
      </c>
      <c r="E92" s="149" t="s">
        <v>792</v>
      </c>
      <c r="F92" s="149" t="s">
        <v>7</v>
      </c>
      <c r="G92" s="190">
        <v>0</v>
      </c>
      <c r="H92" s="190">
        <v>0</v>
      </c>
      <c r="I92" s="190">
        <v>0</v>
      </c>
      <c r="J92" s="190">
        <v>15171</v>
      </c>
      <c r="K92" s="190">
        <v>0</v>
      </c>
      <c r="L92" s="190">
        <v>0</v>
      </c>
      <c r="M92" s="190">
        <v>0</v>
      </c>
      <c r="N92" s="190">
        <v>0</v>
      </c>
      <c r="O92" s="190">
        <v>0</v>
      </c>
      <c r="P92" s="190">
        <v>0</v>
      </c>
      <c r="Q92" s="190">
        <v>0</v>
      </c>
      <c r="R92" s="149" t="s">
        <v>584</v>
      </c>
      <c r="S92" s="378">
        <v>12</v>
      </c>
      <c r="T92" s="149" t="s">
        <v>793</v>
      </c>
      <c r="U92"/>
    </row>
    <row r="93" spans="1:21" x14ac:dyDescent="0.25">
      <c r="A93" s="149" t="s">
        <v>783</v>
      </c>
      <c r="B93" s="149">
        <v>10</v>
      </c>
      <c r="C93" s="26" t="s">
        <v>784</v>
      </c>
      <c r="D93" t="s">
        <v>785</v>
      </c>
      <c r="E93" s="149" t="s">
        <v>786</v>
      </c>
      <c r="F93" s="149" t="s">
        <v>7</v>
      </c>
      <c r="G93" s="190">
        <v>0</v>
      </c>
      <c r="H93" s="190">
        <v>0</v>
      </c>
      <c r="I93" s="190">
        <v>0</v>
      </c>
      <c r="J93" s="190">
        <v>23077.000000000004</v>
      </c>
      <c r="K93" s="190">
        <v>0</v>
      </c>
      <c r="L93" s="190">
        <v>0</v>
      </c>
      <c r="M93" s="190">
        <v>0</v>
      </c>
      <c r="N93" s="190">
        <v>0</v>
      </c>
      <c r="O93" s="190">
        <v>0</v>
      </c>
      <c r="P93" s="190">
        <v>0</v>
      </c>
      <c r="Q93" s="190">
        <v>0</v>
      </c>
      <c r="R93" s="149" t="s">
        <v>584</v>
      </c>
      <c r="S93" s="378">
        <v>12</v>
      </c>
      <c r="T93" s="149">
        <v>0</v>
      </c>
      <c r="U93"/>
    </row>
    <row r="94" spans="1:21" x14ac:dyDescent="0.25">
      <c r="A94" s="149" t="s">
        <v>763</v>
      </c>
      <c r="B94" s="149">
        <v>686</v>
      </c>
      <c r="C94" s="26" t="s">
        <v>177</v>
      </c>
      <c r="D94" t="s">
        <v>178</v>
      </c>
      <c r="E94" s="149" t="s">
        <v>764</v>
      </c>
      <c r="F94" s="149" t="s">
        <v>7</v>
      </c>
      <c r="G94" s="190">
        <v>246.47</v>
      </c>
      <c r="H94" s="190">
        <v>0</v>
      </c>
      <c r="I94" s="190">
        <v>0</v>
      </c>
      <c r="J94" s="190">
        <v>0</v>
      </c>
      <c r="K94" s="190">
        <v>0</v>
      </c>
      <c r="L94" s="190">
        <v>0</v>
      </c>
      <c r="M94" s="190">
        <v>0</v>
      </c>
      <c r="N94" s="190">
        <v>0</v>
      </c>
      <c r="O94" s="190">
        <v>28291</v>
      </c>
      <c r="P94" s="190">
        <v>0</v>
      </c>
      <c r="Q94" s="190">
        <v>0</v>
      </c>
      <c r="R94" s="149" t="s">
        <v>547</v>
      </c>
      <c r="S94" s="378">
        <v>12</v>
      </c>
      <c r="T94" s="149" t="s">
        <v>178</v>
      </c>
      <c r="U94"/>
    </row>
    <row r="95" spans="1:21" x14ac:dyDescent="0.25">
      <c r="A95" s="149" t="s">
        <v>996</v>
      </c>
      <c r="B95" s="149">
        <v>586</v>
      </c>
      <c r="C95" s="26" t="s">
        <v>353</v>
      </c>
      <c r="D95" t="s">
        <v>354</v>
      </c>
      <c r="E95" s="149" t="s">
        <v>997</v>
      </c>
      <c r="F95" s="149" t="s">
        <v>7</v>
      </c>
      <c r="G95" s="190">
        <v>404.71199999999999</v>
      </c>
      <c r="H95" s="190">
        <v>0</v>
      </c>
      <c r="I95" s="190">
        <v>0</v>
      </c>
      <c r="J95" s="190">
        <v>0</v>
      </c>
      <c r="K95" s="190">
        <v>0</v>
      </c>
      <c r="L95" s="190">
        <v>0</v>
      </c>
      <c r="M95" s="190">
        <v>0</v>
      </c>
      <c r="N95" s="190">
        <v>0</v>
      </c>
      <c r="O95" s="190">
        <v>33579</v>
      </c>
      <c r="P95" s="190">
        <v>0</v>
      </c>
      <c r="Q95" s="190">
        <v>0</v>
      </c>
      <c r="R95" s="149" t="s">
        <v>547</v>
      </c>
      <c r="S95" s="378">
        <v>12</v>
      </c>
      <c r="T95" s="149" t="s">
        <v>354</v>
      </c>
      <c r="U95"/>
    </row>
    <row r="96" spans="1:21" x14ac:dyDescent="0.25">
      <c r="A96" s="149" t="s">
        <v>771</v>
      </c>
      <c r="B96" s="149">
        <v>368</v>
      </c>
      <c r="C96" s="26" t="s">
        <v>185</v>
      </c>
      <c r="D96" t="s">
        <v>186</v>
      </c>
      <c r="E96" s="149" t="s">
        <v>772</v>
      </c>
      <c r="F96" s="149" t="s">
        <v>7</v>
      </c>
      <c r="G96" s="190">
        <v>436.32700000000006</v>
      </c>
      <c r="H96" s="190">
        <v>0</v>
      </c>
      <c r="I96" s="190">
        <v>0</v>
      </c>
      <c r="J96" s="190">
        <v>0</v>
      </c>
      <c r="K96" s="190">
        <v>0</v>
      </c>
      <c r="L96" s="190">
        <v>0</v>
      </c>
      <c r="M96" s="190">
        <v>0</v>
      </c>
      <c r="N96" s="190">
        <v>0</v>
      </c>
      <c r="O96" s="190">
        <v>37054</v>
      </c>
      <c r="P96" s="190">
        <v>0</v>
      </c>
      <c r="Q96" s="190">
        <v>0</v>
      </c>
      <c r="R96" s="149" t="s">
        <v>547</v>
      </c>
      <c r="S96" s="378">
        <v>12</v>
      </c>
      <c r="T96" s="149" t="s">
        <v>186</v>
      </c>
      <c r="U96"/>
    </row>
    <row r="97" spans="1:21" x14ac:dyDescent="0.25">
      <c r="A97" s="149" t="s">
        <v>788</v>
      </c>
      <c r="B97" s="149">
        <v>10</v>
      </c>
      <c r="C97" s="26" t="s">
        <v>784</v>
      </c>
      <c r="D97" t="s">
        <v>197</v>
      </c>
      <c r="E97" s="149" t="s">
        <v>786</v>
      </c>
      <c r="F97" s="149" t="s">
        <v>7</v>
      </c>
      <c r="G97" s="190">
        <v>0</v>
      </c>
      <c r="H97" s="190">
        <v>0</v>
      </c>
      <c r="I97" s="190">
        <v>0</v>
      </c>
      <c r="J97" s="190">
        <v>42086.999999999993</v>
      </c>
      <c r="K97" s="190">
        <v>0</v>
      </c>
      <c r="L97" s="190">
        <v>0</v>
      </c>
      <c r="M97" s="190">
        <v>0</v>
      </c>
      <c r="N97" s="190">
        <v>0</v>
      </c>
      <c r="O97" s="190">
        <v>0</v>
      </c>
      <c r="P97" s="190">
        <v>0</v>
      </c>
      <c r="Q97" s="190">
        <v>0</v>
      </c>
      <c r="R97" s="149" t="s">
        <v>584</v>
      </c>
      <c r="S97" s="378">
        <v>12</v>
      </c>
      <c r="T97" s="149">
        <v>0</v>
      </c>
      <c r="U97"/>
    </row>
    <row r="98" spans="1:21" x14ac:dyDescent="0.25">
      <c r="A98" s="149" t="s">
        <v>618</v>
      </c>
      <c r="B98" s="149">
        <v>2</v>
      </c>
      <c r="C98" s="26" t="s">
        <v>78</v>
      </c>
      <c r="D98" t="s">
        <v>94</v>
      </c>
      <c r="E98" s="149" t="s">
        <v>619</v>
      </c>
      <c r="F98" s="149" t="s">
        <v>7</v>
      </c>
      <c r="G98" s="190">
        <v>1377.2139999999999</v>
      </c>
      <c r="H98" s="190">
        <v>0</v>
      </c>
      <c r="I98" s="190">
        <v>0</v>
      </c>
      <c r="J98" s="190">
        <v>0</v>
      </c>
      <c r="K98" s="190">
        <v>0</v>
      </c>
      <c r="L98" s="190">
        <v>0</v>
      </c>
      <c r="M98" s="190">
        <v>0</v>
      </c>
      <c r="N98" s="190">
        <v>0</v>
      </c>
      <c r="O98" s="190">
        <v>92587</v>
      </c>
      <c r="P98" s="190">
        <v>0</v>
      </c>
      <c r="Q98" s="190">
        <v>0</v>
      </c>
      <c r="R98" s="149" t="s">
        <v>547</v>
      </c>
      <c r="S98" s="378">
        <v>12</v>
      </c>
      <c r="T98" s="149" t="s">
        <v>94</v>
      </c>
      <c r="U98"/>
    </row>
    <row r="99" spans="1:21" x14ac:dyDescent="0.25">
      <c r="A99" s="149" t="s">
        <v>794</v>
      </c>
      <c r="B99" s="149">
        <v>160</v>
      </c>
      <c r="C99" s="26" t="s">
        <v>200</v>
      </c>
      <c r="D99" t="s">
        <v>202</v>
      </c>
      <c r="E99" s="149" t="s">
        <v>792</v>
      </c>
      <c r="F99" s="149" t="s">
        <v>7</v>
      </c>
      <c r="G99" s="190">
        <v>7021</v>
      </c>
      <c r="H99" s="190">
        <v>0</v>
      </c>
      <c r="I99" s="190">
        <v>0</v>
      </c>
      <c r="J99" s="190">
        <v>0</v>
      </c>
      <c r="K99" s="190">
        <v>0</v>
      </c>
      <c r="L99" s="190">
        <v>0</v>
      </c>
      <c r="M99" s="190">
        <v>0</v>
      </c>
      <c r="N99" s="190">
        <v>0</v>
      </c>
      <c r="O99" s="190">
        <v>524412</v>
      </c>
      <c r="P99" s="190">
        <v>0</v>
      </c>
      <c r="Q99" s="190">
        <v>0</v>
      </c>
      <c r="R99" s="149" t="s">
        <v>584</v>
      </c>
      <c r="S99" s="378">
        <v>12</v>
      </c>
      <c r="T99" s="149" t="s">
        <v>793</v>
      </c>
      <c r="U99"/>
    </row>
    <row r="100" spans="1:21" x14ac:dyDescent="0.25">
      <c r="A100" s="149" t="s">
        <v>787</v>
      </c>
      <c r="B100" s="149">
        <v>10</v>
      </c>
      <c r="C100" s="26" t="s">
        <v>784</v>
      </c>
      <c r="D100" t="s">
        <v>196</v>
      </c>
      <c r="E100" s="149" t="s">
        <v>786</v>
      </c>
      <c r="F100" s="149" t="s">
        <v>7</v>
      </c>
      <c r="G100" s="190">
        <v>9662.0000000000018</v>
      </c>
      <c r="H100" s="190">
        <v>0</v>
      </c>
      <c r="I100" s="190">
        <v>0</v>
      </c>
      <c r="J100" s="190">
        <v>0</v>
      </c>
      <c r="K100" s="190">
        <v>0</v>
      </c>
      <c r="L100" s="190">
        <v>0</v>
      </c>
      <c r="M100" s="190">
        <v>0</v>
      </c>
      <c r="N100" s="190">
        <v>0</v>
      </c>
      <c r="O100" s="190">
        <v>696948</v>
      </c>
      <c r="P100" s="190">
        <v>0</v>
      </c>
      <c r="Q100" s="190">
        <v>0</v>
      </c>
      <c r="R100" s="149" t="s">
        <v>584</v>
      </c>
      <c r="S100" s="378">
        <v>12</v>
      </c>
      <c r="T100" s="149">
        <v>0</v>
      </c>
      <c r="U100"/>
    </row>
    <row r="101" spans="1:21" x14ac:dyDescent="0.25">
      <c r="A101" s="149" t="s">
        <v>874</v>
      </c>
      <c r="B101" s="149">
        <v>16</v>
      </c>
      <c r="C101" s="26" t="s">
        <v>255</v>
      </c>
      <c r="D101" t="s">
        <v>875</v>
      </c>
      <c r="E101" s="149" t="s">
        <v>872</v>
      </c>
      <c r="F101" s="149" t="s">
        <v>8</v>
      </c>
      <c r="G101" s="190">
        <v>0</v>
      </c>
      <c r="H101" s="190">
        <v>0</v>
      </c>
      <c r="I101" s="190">
        <v>0</v>
      </c>
      <c r="J101" s="190">
        <v>0</v>
      </c>
      <c r="K101" s="190">
        <v>0</v>
      </c>
      <c r="L101" s="190">
        <v>0</v>
      </c>
      <c r="M101" s="190">
        <v>-342</v>
      </c>
      <c r="N101" s="190">
        <v>0</v>
      </c>
      <c r="O101" s="190">
        <v>0</v>
      </c>
      <c r="P101" s="190">
        <v>0</v>
      </c>
      <c r="Q101" s="190">
        <v>0</v>
      </c>
      <c r="R101" s="149" t="s">
        <v>584</v>
      </c>
      <c r="S101" s="378">
        <v>12</v>
      </c>
      <c r="T101" s="149" t="s">
        <v>873</v>
      </c>
      <c r="U101"/>
    </row>
    <row r="102" spans="1:21" x14ac:dyDescent="0.25">
      <c r="A102" s="149" t="s">
        <v>870</v>
      </c>
      <c r="B102" s="149">
        <v>16</v>
      </c>
      <c r="C102" s="26" t="s">
        <v>255</v>
      </c>
      <c r="D102" t="s">
        <v>871</v>
      </c>
      <c r="E102" s="149" t="s">
        <v>872</v>
      </c>
      <c r="F102" s="149" t="s">
        <v>8</v>
      </c>
      <c r="G102" s="190">
        <v>0</v>
      </c>
      <c r="H102" s="190">
        <v>0</v>
      </c>
      <c r="I102" s="190">
        <v>0</v>
      </c>
      <c r="J102" s="190">
        <v>0</v>
      </c>
      <c r="K102" s="190">
        <v>0</v>
      </c>
      <c r="L102" s="190">
        <v>0</v>
      </c>
      <c r="M102" s="190">
        <v>-240</v>
      </c>
      <c r="N102" s="190">
        <v>0</v>
      </c>
      <c r="O102" s="190">
        <v>0</v>
      </c>
      <c r="P102" s="190">
        <v>0</v>
      </c>
      <c r="Q102" s="190">
        <v>0</v>
      </c>
      <c r="R102" s="149" t="s">
        <v>584</v>
      </c>
      <c r="S102" s="378">
        <v>12</v>
      </c>
      <c r="T102" s="149" t="s">
        <v>873</v>
      </c>
      <c r="U102"/>
    </row>
    <row r="103" spans="1:21" x14ac:dyDescent="0.25">
      <c r="A103" s="149" t="s">
        <v>878</v>
      </c>
      <c r="B103" s="149">
        <v>16</v>
      </c>
      <c r="C103" s="26" t="s">
        <v>255</v>
      </c>
      <c r="D103" t="s">
        <v>879</v>
      </c>
      <c r="E103" s="149" t="s">
        <v>872</v>
      </c>
      <c r="F103" s="149" t="s">
        <v>8</v>
      </c>
      <c r="G103" s="190">
        <v>0</v>
      </c>
      <c r="H103" s="190">
        <v>0</v>
      </c>
      <c r="I103" s="190">
        <v>0</v>
      </c>
      <c r="J103" s="190">
        <v>0</v>
      </c>
      <c r="K103" s="190">
        <v>0</v>
      </c>
      <c r="L103" s="190">
        <v>0</v>
      </c>
      <c r="M103" s="190">
        <v>0</v>
      </c>
      <c r="N103" s="190">
        <v>0</v>
      </c>
      <c r="O103" s="190">
        <v>6762</v>
      </c>
      <c r="P103" s="190">
        <v>0</v>
      </c>
      <c r="Q103" s="190">
        <v>0</v>
      </c>
      <c r="R103" s="149" t="s">
        <v>584</v>
      </c>
      <c r="S103" s="378">
        <v>12</v>
      </c>
      <c r="T103" s="149" t="s">
        <v>873</v>
      </c>
      <c r="U103"/>
    </row>
    <row r="104" spans="1:21" x14ac:dyDescent="0.25">
      <c r="A104" s="149" t="s">
        <v>882</v>
      </c>
      <c r="B104" s="149">
        <v>16</v>
      </c>
      <c r="C104" s="26" t="s">
        <v>255</v>
      </c>
      <c r="D104" t="s">
        <v>883</v>
      </c>
      <c r="E104" s="149" t="s">
        <v>872</v>
      </c>
      <c r="F104" s="149" t="s">
        <v>8</v>
      </c>
      <c r="G104" s="190">
        <v>0</v>
      </c>
      <c r="H104" s="190">
        <v>0</v>
      </c>
      <c r="I104" s="190">
        <v>0</v>
      </c>
      <c r="J104" s="190">
        <v>0</v>
      </c>
      <c r="K104" s="190">
        <v>0</v>
      </c>
      <c r="L104" s="190">
        <v>0</v>
      </c>
      <c r="M104" s="190">
        <v>0</v>
      </c>
      <c r="N104" s="190">
        <v>0</v>
      </c>
      <c r="O104" s="190">
        <v>9912</v>
      </c>
      <c r="P104" s="190">
        <v>0</v>
      </c>
      <c r="Q104" s="190">
        <v>0</v>
      </c>
      <c r="R104" s="149" t="s">
        <v>584</v>
      </c>
      <c r="S104" s="378">
        <v>12</v>
      </c>
      <c r="T104" s="149" t="s">
        <v>873</v>
      </c>
      <c r="U104"/>
    </row>
    <row r="105" spans="1:21" x14ac:dyDescent="0.25">
      <c r="A105" s="149" t="s">
        <v>735</v>
      </c>
      <c r="B105" s="149">
        <v>683</v>
      </c>
      <c r="C105" s="26" t="s">
        <v>152</v>
      </c>
      <c r="D105" t="s">
        <v>153</v>
      </c>
      <c r="E105" s="149" t="s">
        <v>736</v>
      </c>
      <c r="F105" s="149" t="s">
        <v>8</v>
      </c>
      <c r="G105" s="190">
        <v>218.20699999999997</v>
      </c>
      <c r="H105" s="190">
        <v>0</v>
      </c>
      <c r="I105" s="190">
        <v>0</v>
      </c>
      <c r="J105" s="190">
        <v>0</v>
      </c>
      <c r="K105" s="190">
        <v>0</v>
      </c>
      <c r="L105" s="190">
        <v>0</v>
      </c>
      <c r="M105" s="190">
        <v>0</v>
      </c>
      <c r="N105" s="190">
        <v>0</v>
      </c>
      <c r="O105" s="190">
        <v>20148</v>
      </c>
      <c r="P105" s="190">
        <v>0</v>
      </c>
      <c r="Q105" s="190">
        <v>0</v>
      </c>
      <c r="R105" s="149" t="s">
        <v>547</v>
      </c>
      <c r="S105" s="378">
        <v>12</v>
      </c>
      <c r="T105" s="149" t="s">
        <v>153</v>
      </c>
      <c r="U105"/>
    </row>
    <row r="106" spans="1:21" x14ac:dyDescent="0.25">
      <c r="A106" s="149" t="s">
        <v>880</v>
      </c>
      <c r="B106" s="149">
        <v>16</v>
      </c>
      <c r="C106" s="26" t="s">
        <v>255</v>
      </c>
      <c r="D106" t="s">
        <v>881</v>
      </c>
      <c r="E106" s="149" t="s">
        <v>872</v>
      </c>
      <c r="F106" s="149" t="s">
        <v>8</v>
      </c>
      <c r="G106" s="190">
        <v>0</v>
      </c>
      <c r="H106" s="190">
        <v>0</v>
      </c>
      <c r="I106" s="190">
        <v>0</v>
      </c>
      <c r="J106" s="190">
        <v>0</v>
      </c>
      <c r="K106" s="190">
        <v>26170</v>
      </c>
      <c r="L106" s="190">
        <v>0</v>
      </c>
      <c r="M106" s="190">
        <v>0</v>
      </c>
      <c r="N106" s="190">
        <v>0</v>
      </c>
      <c r="O106" s="190">
        <v>0</v>
      </c>
      <c r="P106" s="190">
        <v>0</v>
      </c>
      <c r="Q106" s="190">
        <v>0</v>
      </c>
      <c r="R106" s="149" t="s">
        <v>584</v>
      </c>
      <c r="S106" s="378">
        <v>12</v>
      </c>
      <c r="T106" s="149" t="s">
        <v>873</v>
      </c>
      <c r="U106"/>
    </row>
    <row r="107" spans="1:21" x14ac:dyDescent="0.25">
      <c r="A107" s="149" t="s">
        <v>573</v>
      </c>
      <c r="B107" s="149">
        <v>449</v>
      </c>
      <c r="C107" s="26" t="s">
        <v>59</v>
      </c>
      <c r="D107" t="s">
        <v>60</v>
      </c>
      <c r="E107" s="149" t="s">
        <v>574</v>
      </c>
      <c r="F107" s="149" t="s">
        <v>8</v>
      </c>
      <c r="G107" s="190">
        <v>275.529</v>
      </c>
      <c r="H107" s="190">
        <v>0</v>
      </c>
      <c r="I107" s="190">
        <v>0</v>
      </c>
      <c r="J107" s="190">
        <v>0</v>
      </c>
      <c r="K107" s="190">
        <v>0</v>
      </c>
      <c r="L107" s="190">
        <v>0</v>
      </c>
      <c r="M107" s="190">
        <v>0</v>
      </c>
      <c r="N107" s="190">
        <v>0</v>
      </c>
      <c r="O107" s="190">
        <v>28443</v>
      </c>
      <c r="P107" s="190">
        <v>0</v>
      </c>
      <c r="Q107" s="190">
        <v>0</v>
      </c>
      <c r="R107" s="149" t="s">
        <v>547</v>
      </c>
      <c r="S107" s="378">
        <v>12</v>
      </c>
      <c r="T107" s="149" t="s">
        <v>60</v>
      </c>
      <c r="U107"/>
    </row>
    <row r="108" spans="1:21" x14ac:dyDescent="0.25">
      <c r="A108" s="149" t="s">
        <v>723</v>
      </c>
      <c r="B108" s="149">
        <v>169</v>
      </c>
      <c r="C108" s="26" t="s">
        <v>101</v>
      </c>
      <c r="D108" t="s">
        <v>133</v>
      </c>
      <c r="E108" s="149" t="s">
        <v>724</v>
      </c>
      <c r="F108" s="149" t="s">
        <v>8</v>
      </c>
      <c r="G108" s="190">
        <v>809.97600000000011</v>
      </c>
      <c r="H108" s="190">
        <v>0</v>
      </c>
      <c r="I108" s="190">
        <v>0</v>
      </c>
      <c r="J108" s="190">
        <v>0</v>
      </c>
      <c r="K108" s="190">
        <v>0</v>
      </c>
      <c r="L108" s="190">
        <v>0</v>
      </c>
      <c r="M108" s="190">
        <v>0</v>
      </c>
      <c r="N108" s="190">
        <v>0</v>
      </c>
      <c r="O108" s="190">
        <v>54737</v>
      </c>
      <c r="P108" s="190">
        <v>0</v>
      </c>
      <c r="Q108" s="190">
        <v>0</v>
      </c>
      <c r="R108" s="149" t="s">
        <v>547</v>
      </c>
      <c r="S108" s="378">
        <v>12</v>
      </c>
      <c r="T108" s="149" t="s">
        <v>133</v>
      </c>
      <c r="U108"/>
    </row>
    <row r="109" spans="1:21" x14ac:dyDescent="0.25">
      <c r="A109" s="149" t="s">
        <v>876</v>
      </c>
      <c r="B109" s="149">
        <v>16</v>
      </c>
      <c r="C109" s="26" t="s">
        <v>255</v>
      </c>
      <c r="D109" t="s">
        <v>877</v>
      </c>
      <c r="E109" s="149" t="s">
        <v>872</v>
      </c>
      <c r="F109" s="149" t="s">
        <v>8</v>
      </c>
      <c r="G109" s="190">
        <v>74</v>
      </c>
      <c r="H109" s="190">
        <v>0</v>
      </c>
      <c r="I109" s="190">
        <v>0</v>
      </c>
      <c r="J109" s="190">
        <v>0</v>
      </c>
      <c r="K109" s="190">
        <v>0</v>
      </c>
      <c r="L109" s="190">
        <v>0</v>
      </c>
      <c r="M109" s="190">
        <v>0</v>
      </c>
      <c r="N109" s="190">
        <v>0</v>
      </c>
      <c r="O109" s="190">
        <v>77952</v>
      </c>
      <c r="P109" s="190">
        <v>0</v>
      </c>
      <c r="Q109" s="190">
        <v>0</v>
      </c>
      <c r="R109" s="149" t="s">
        <v>584</v>
      </c>
      <c r="S109" s="378">
        <v>12</v>
      </c>
      <c r="T109" s="149" t="s">
        <v>873</v>
      </c>
    </row>
    <row r="110" spans="1:21" x14ac:dyDescent="0.25">
      <c r="A110" s="149" t="s">
        <v>884</v>
      </c>
      <c r="B110" s="149">
        <v>16</v>
      </c>
      <c r="C110" s="26" t="s">
        <v>255</v>
      </c>
      <c r="D110" t="s">
        <v>885</v>
      </c>
      <c r="E110" s="149" t="s">
        <v>872</v>
      </c>
      <c r="F110" s="149" t="s">
        <v>8</v>
      </c>
      <c r="G110" s="190">
        <v>0</v>
      </c>
      <c r="H110" s="190">
        <v>0</v>
      </c>
      <c r="I110" s="190">
        <v>0</v>
      </c>
      <c r="J110" s="190">
        <v>121969.00000000001</v>
      </c>
      <c r="K110" s="190">
        <v>0</v>
      </c>
      <c r="L110" s="190">
        <v>0</v>
      </c>
      <c r="M110" s="190">
        <v>0</v>
      </c>
      <c r="N110" s="190">
        <v>0</v>
      </c>
      <c r="O110" s="190">
        <v>0</v>
      </c>
      <c r="P110" s="190">
        <v>0</v>
      </c>
      <c r="Q110" s="190">
        <v>0</v>
      </c>
      <c r="R110" s="149" t="s">
        <v>584</v>
      </c>
      <c r="S110" s="378">
        <v>12</v>
      </c>
      <c r="T110" s="149" t="s">
        <v>873</v>
      </c>
      <c r="U110"/>
    </row>
    <row r="111" spans="1:21" x14ac:dyDescent="0.25">
      <c r="A111" s="149" t="s">
        <v>637</v>
      </c>
      <c r="B111" s="149">
        <v>169</v>
      </c>
      <c r="C111" s="26" t="s">
        <v>101</v>
      </c>
      <c r="D111" t="s">
        <v>102</v>
      </c>
      <c r="E111" s="149" t="s">
        <v>638</v>
      </c>
      <c r="F111" s="149" t="s">
        <v>9</v>
      </c>
      <c r="G111" s="190">
        <v>0</v>
      </c>
      <c r="H111" s="190">
        <v>0</v>
      </c>
      <c r="I111" s="190">
        <v>0</v>
      </c>
      <c r="J111" s="190">
        <v>0</v>
      </c>
      <c r="K111" s="190">
        <v>0</v>
      </c>
      <c r="L111" s="190">
        <v>0</v>
      </c>
      <c r="M111" s="190">
        <v>0</v>
      </c>
      <c r="N111" s="190">
        <v>0</v>
      </c>
      <c r="O111" s="190">
        <v>1092</v>
      </c>
      <c r="P111" s="190">
        <v>0</v>
      </c>
      <c r="Q111" s="190">
        <v>0</v>
      </c>
      <c r="R111" s="149" t="s">
        <v>584</v>
      </c>
      <c r="S111" s="378">
        <v>12</v>
      </c>
      <c r="T111" s="149" t="s">
        <v>110</v>
      </c>
      <c r="U111"/>
    </row>
    <row r="112" spans="1:21" x14ac:dyDescent="0.25">
      <c r="A112" s="149" t="s">
        <v>917</v>
      </c>
      <c r="B112" s="149">
        <v>343</v>
      </c>
      <c r="C112" s="26" t="s">
        <v>279</v>
      </c>
      <c r="D112" t="s">
        <v>282</v>
      </c>
      <c r="E112" s="149" t="s">
        <v>918</v>
      </c>
      <c r="F112" s="149" t="s">
        <v>9</v>
      </c>
      <c r="G112" s="190">
        <v>64.384999999999991</v>
      </c>
      <c r="H112" s="190">
        <v>0</v>
      </c>
      <c r="I112" s="190">
        <v>0</v>
      </c>
      <c r="J112" s="190">
        <v>0</v>
      </c>
      <c r="K112" s="190">
        <v>0</v>
      </c>
      <c r="L112" s="190">
        <v>0</v>
      </c>
      <c r="M112" s="190">
        <v>0</v>
      </c>
      <c r="N112" s="190">
        <v>0</v>
      </c>
      <c r="O112" s="190">
        <v>9055</v>
      </c>
      <c r="P112" s="190">
        <v>0</v>
      </c>
      <c r="Q112" s="190">
        <v>0</v>
      </c>
      <c r="R112" s="149" t="s">
        <v>547</v>
      </c>
      <c r="S112" s="378">
        <v>12</v>
      </c>
      <c r="T112" s="149" t="s">
        <v>282</v>
      </c>
      <c r="U112"/>
    </row>
    <row r="113" spans="1:21" x14ac:dyDescent="0.25">
      <c r="A113" s="149" t="s">
        <v>921</v>
      </c>
      <c r="B113" s="149">
        <v>343</v>
      </c>
      <c r="C113" s="26" t="s">
        <v>279</v>
      </c>
      <c r="D113" t="s">
        <v>284</v>
      </c>
      <c r="E113" s="149" t="s">
        <v>922</v>
      </c>
      <c r="F113" s="149" t="s">
        <v>9</v>
      </c>
      <c r="G113" s="190">
        <v>126.36048224652583</v>
      </c>
      <c r="H113" s="190">
        <v>0</v>
      </c>
      <c r="I113" s="190">
        <v>0</v>
      </c>
      <c r="J113" s="190">
        <v>0</v>
      </c>
      <c r="K113" s="190">
        <v>0</v>
      </c>
      <c r="L113" s="190">
        <v>0</v>
      </c>
      <c r="M113" s="190">
        <v>0</v>
      </c>
      <c r="N113" s="190">
        <v>0</v>
      </c>
      <c r="O113" s="190">
        <v>14877</v>
      </c>
      <c r="P113" s="190">
        <v>0</v>
      </c>
      <c r="Q113" s="190">
        <v>0</v>
      </c>
      <c r="R113" s="149" t="s">
        <v>547</v>
      </c>
      <c r="S113" s="378">
        <v>12</v>
      </c>
      <c r="T113" s="149" t="s">
        <v>284</v>
      </c>
      <c r="U113"/>
    </row>
    <row r="114" spans="1:21" x14ac:dyDescent="0.25">
      <c r="A114" s="149" t="s">
        <v>913</v>
      </c>
      <c r="B114" s="149">
        <v>343</v>
      </c>
      <c r="C114" s="26" t="s">
        <v>279</v>
      </c>
      <c r="D114" t="s">
        <v>280</v>
      </c>
      <c r="E114" s="149" t="s">
        <v>914</v>
      </c>
      <c r="F114" s="149" t="s">
        <v>9</v>
      </c>
      <c r="G114" s="190">
        <v>232.44499999999999</v>
      </c>
      <c r="H114" s="190">
        <v>0</v>
      </c>
      <c r="I114" s="190">
        <v>0</v>
      </c>
      <c r="J114" s="190">
        <v>0</v>
      </c>
      <c r="K114" s="190">
        <v>0</v>
      </c>
      <c r="L114" s="190">
        <v>0</v>
      </c>
      <c r="M114" s="190">
        <v>0</v>
      </c>
      <c r="N114" s="190">
        <v>0</v>
      </c>
      <c r="O114" s="190">
        <v>20882</v>
      </c>
      <c r="P114" s="190">
        <v>0</v>
      </c>
      <c r="Q114" s="190">
        <v>0</v>
      </c>
      <c r="R114" s="149" t="s">
        <v>547</v>
      </c>
      <c r="S114" s="378">
        <v>12</v>
      </c>
      <c r="T114" s="149" t="s">
        <v>280</v>
      </c>
      <c r="U114"/>
    </row>
    <row r="115" spans="1:21" x14ac:dyDescent="0.25">
      <c r="A115" s="149" t="s">
        <v>915</v>
      </c>
      <c r="B115" s="149">
        <v>343</v>
      </c>
      <c r="C115" s="26" t="s">
        <v>279</v>
      </c>
      <c r="D115" t="s">
        <v>281</v>
      </c>
      <c r="E115" s="149" t="s">
        <v>916</v>
      </c>
      <c r="F115" s="149" t="s">
        <v>9</v>
      </c>
      <c r="G115" s="190">
        <v>242.86200000000002</v>
      </c>
      <c r="H115" s="190">
        <v>0</v>
      </c>
      <c r="I115" s="190">
        <v>0</v>
      </c>
      <c r="J115" s="190">
        <v>0</v>
      </c>
      <c r="K115" s="190">
        <v>0</v>
      </c>
      <c r="L115" s="190">
        <v>0</v>
      </c>
      <c r="M115" s="190">
        <v>0</v>
      </c>
      <c r="N115" s="190">
        <v>0</v>
      </c>
      <c r="O115" s="190">
        <v>21764</v>
      </c>
      <c r="P115" s="190">
        <v>0</v>
      </c>
      <c r="Q115" s="190">
        <v>0</v>
      </c>
      <c r="R115" s="149" t="s">
        <v>547</v>
      </c>
      <c r="S115" s="378">
        <v>12</v>
      </c>
      <c r="T115" s="149" t="s">
        <v>281</v>
      </c>
      <c r="U115"/>
    </row>
    <row r="116" spans="1:21" x14ac:dyDescent="0.25">
      <c r="A116" s="149" t="s">
        <v>919</v>
      </c>
      <c r="B116" s="149">
        <v>343</v>
      </c>
      <c r="C116" s="26" t="s">
        <v>279</v>
      </c>
      <c r="D116" t="s">
        <v>283</v>
      </c>
      <c r="E116" s="149" t="s">
        <v>920</v>
      </c>
      <c r="F116" s="149" t="s">
        <v>9</v>
      </c>
      <c r="G116" s="190">
        <v>253.75399999999999</v>
      </c>
      <c r="H116" s="190">
        <v>0</v>
      </c>
      <c r="I116" s="190">
        <v>0</v>
      </c>
      <c r="J116" s="190">
        <v>0</v>
      </c>
      <c r="K116" s="190">
        <v>0</v>
      </c>
      <c r="L116" s="190">
        <v>0</v>
      </c>
      <c r="M116" s="190">
        <v>0</v>
      </c>
      <c r="N116" s="190">
        <v>0</v>
      </c>
      <c r="O116" s="190">
        <v>23397</v>
      </c>
      <c r="P116" s="190">
        <v>0</v>
      </c>
      <c r="Q116" s="190">
        <v>0</v>
      </c>
      <c r="R116" s="149" t="s">
        <v>547</v>
      </c>
      <c r="S116" s="378">
        <v>12</v>
      </c>
      <c r="T116" s="149" t="s">
        <v>283</v>
      </c>
      <c r="U116"/>
    </row>
    <row r="117" spans="1:21" x14ac:dyDescent="0.25">
      <c r="A117" s="149" t="s">
        <v>707</v>
      </c>
      <c r="B117" s="149">
        <v>169</v>
      </c>
      <c r="C117" s="26" t="s">
        <v>101</v>
      </c>
      <c r="D117" t="s">
        <v>112</v>
      </c>
      <c r="E117" s="149" t="s">
        <v>708</v>
      </c>
      <c r="F117" s="149" t="s">
        <v>9</v>
      </c>
      <c r="G117" s="190">
        <v>740.61099999999988</v>
      </c>
      <c r="H117" s="190">
        <v>0</v>
      </c>
      <c r="I117" s="190">
        <v>0</v>
      </c>
      <c r="J117" s="190">
        <v>0</v>
      </c>
      <c r="K117" s="190">
        <v>0</v>
      </c>
      <c r="L117" s="190">
        <v>0</v>
      </c>
      <c r="M117" s="190">
        <v>0</v>
      </c>
      <c r="N117" s="190">
        <v>0</v>
      </c>
      <c r="O117" s="190">
        <v>51071</v>
      </c>
      <c r="P117" s="190">
        <v>0</v>
      </c>
      <c r="Q117" s="190">
        <v>0</v>
      </c>
      <c r="R117" s="149" t="s">
        <v>547</v>
      </c>
      <c r="S117" s="378">
        <v>12</v>
      </c>
      <c r="T117" s="149" t="s">
        <v>112</v>
      </c>
      <c r="U117"/>
    </row>
    <row r="118" spans="1:21" x14ac:dyDescent="0.25">
      <c r="A118" s="149" t="s">
        <v>952</v>
      </c>
      <c r="B118" s="149">
        <v>408</v>
      </c>
      <c r="C118" s="26" t="s">
        <v>309</v>
      </c>
      <c r="D118" t="s">
        <v>310</v>
      </c>
      <c r="E118" s="149" t="s">
        <v>953</v>
      </c>
      <c r="F118" s="149" t="s">
        <v>9</v>
      </c>
      <c r="G118" s="190">
        <v>773.08100000000013</v>
      </c>
      <c r="H118" s="190">
        <v>0</v>
      </c>
      <c r="I118" s="190">
        <v>0</v>
      </c>
      <c r="J118" s="190">
        <v>0</v>
      </c>
      <c r="K118" s="190">
        <v>0</v>
      </c>
      <c r="L118" s="190">
        <v>0</v>
      </c>
      <c r="M118" s="190">
        <v>0</v>
      </c>
      <c r="N118" s="190">
        <v>0</v>
      </c>
      <c r="O118" s="190">
        <v>60987</v>
      </c>
      <c r="P118" s="190">
        <v>0</v>
      </c>
      <c r="Q118" s="190">
        <v>0</v>
      </c>
      <c r="R118" s="149" t="s">
        <v>547</v>
      </c>
      <c r="S118" s="378">
        <v>12</v>
      </c>
      <c r="T118" s="149" t="s">
        <v>310</v>
      </c>
      <c r="U118"/>
    </row>
    <row r="119" spans="1:21" x14ac:dyDescent="0.25">
      <c r="A119" s="149" t="s">
        <v>725</v>
      </c>
      <c r="B119" s="149">
        <v>169</v>
      </c>
      <c r="C119" s="26" t="s">
        <v>101</v>
      </c>
      <c r="D119" t="s">
        <v>136</v>
      </c>
      <c r="E119" s="149" t="s">
        <v>726</v>
      </c>
      <c r="F119" s="149" t="s">
        <v>9</v>
      </c>
      <c r="G119" s="190">
        <v>1010.729</v>
      </c>
      <c r="H119" s="190">
        <v>0</v>
      </c>
      <c r="I119" s="190">
        <v>0</v>
      </c>
      <c r="J119" s="190">
        <v>0</v>
      </c>
      <c r="K119" s="190">
        <v>0</v>
      </c>
      <c r="L119" s="190">
        <v>0</v>
      </c>
      <c r="M119" s="190">
        <v>0</v>
      </c>
      <c r="N119" s="190">
        <v>0</v>
      </c>
      <c r="O119" s="190">
        <v>70049</v>
      </c>
      <c r="P119" s="190">
        <v>0</v>
      </c>
      <c r="Q119" s="190">
        <v>0</v>
      </c>
      <c r="R119" s="149" t="s">
        <v>547</v>
      </c>
      <c r="S119" s="378">
        <v>12</v>
      </c>
      <c r="T119" s="149" t="s">
        <v>136</v>
      </c>
    </row>
    <row r="120" spans="1:21" x14ac:dyDescent="0.25">
      <c r="A120" s="149" t="s">
        <v>705</v>
      </c>
      <c r="B120" s="149">
        <v>169</v>
      </c>
      <c r="C120" s="26" t="s">
        <v>101</v>
      </c>
      <c r="D120" t="s">
        <v>107</v>
      </c>
      <c r="E120" s="149" t="s">
        <v>706</v>
      </c>
      <c r="F120" s="149" t="s">
        <v>9</v>
      </c>
      <c r="G120" s="190">
        <v>961.73899999999992</v>
      </c>
      <c r="H120" s="190">
        <v>0</v>
      </c>
      <c r="I120" s="190">
        <v>0</v>
      </c>
      <c r="J120" s="190">
        <v>0</v>
      </c>
      <c r="K120" s="190">
        <v>0</v>
      </c>
      <c r="L120" s="190">
        <v>0</v>
      </c>
      <c r="M120" s="190">
        <v>0</v>
      </c>
      <c r="N120" s="190">
        <v>0</v>
      </c>
      <c r="O120" s="190">
        <v>74803</v>
      </c>
      <c r="P120" s="190">
        <v>0</v>
      </c>
      <c r="Q120" s="190">
        <v>0</v>
      </c>
      <c r="R120" s="149" t="s">
        <v>547</v>
      </c>
      <c r="S120" s="378">
        <v>12</v>
      </c>
      <c r="T120" s="149" t="s">
        <v>107</v>
      </c>
      <c r="U120"/>
    </row>
    <row r="121" spans="1:21" x14ac:dyDescent="0.25">
      <c r="A121" s="149" t="s">
        <v>577</v>
      </c>
      <c r="B121" s="149">
        <v>635</v>
      </c>
      <c r="C121" s="26" t="s">
        <v>63</v>
      </c>
      <c r="D121" t="s">
        <v>64</v>
      </c>
      <c r="E121" s="149" t="s">
        <v>578</v>
      </c>
      <c r="F121" s="149" t="s">
        <v>9</v>
      </c>
      <c r="G121" s="190">
        <v>1202.145</v>
      </c>
      <c r="H121" s="190">
        <v>0</v>
      </c>
      <c r="I121" s="190">
        <v>0</v>
      </c>
      <c r="J121" s="190">
        <v>0</v>
      </c>
      <c r="K121" s="190">
        <v>0</v>
      </c>
      <c r="L121" s="190">
        <v>0</v>
      </c>
      <c r="M121" s="190">
        <v>0</v>
      </c>
      <c r="N121" s="190">
        <v>0</v>
      </c>
      <c r="O121" s="190">
        <v>93696</v>
      </c>
      <c r="P121" s="190">
        <v>0</v>
      </c>
      <c r="Q121" s="190">
        <v>0</v>
      </c>
      <c r="R121" s="149" t="s">
        <v>547</v>
      </c>
      <c r="S121" s="378">
        <v>12</v>
      </c>
      <c r="T121" s="149" t="s">
        <v>64</v>
      </c>
      <c r="U121"/>
    </row>
    <row r="122" spans="1:21" x14ac:dyDescent="0.25">
      <c r="A122" s="149" t="s">
        <v>665</v>
      </c>
      <c r="B122" s="149">
        <v>169</v>
      </c>
      <c r="C122" s="26" t="s">
        <v>101</v>
      </c>
      <c r="D122" t="s">
        <v>123</v>
      </c>
      <c r="E122" s="149" t="s">
        <v>666</v>
      </c>
      <c r="F122" s="149" t="s">
        <v>9</v>
      </c>
      <c r="G122" s="190">
        <v>1502.1280000000002</v>
      </c>
      <c r="H122" s="190">
        <v>0</v>
      </c>
      <c r="I122" s="190">
        <v>0</v>
      </c>
      <c r="J122" s="190">
        <v>0</v>
      </c>
      <c r="K122" s="190">
        <v>0</v>
      </c>
      <c r="L122" s="190">
        <v>0</v>
      </c>
      <c r="M122" s="190">
        <v>0</v>
      </c>
      <c r="N122" s="190">
        <v>0</v>
      </c>
      <c r="O122" s="190">
        <v>105255</v>
      </c>
      <c r="P122" s="190">
        <v>0</v>
      </c>
      <c r="Q122" s="190">
        <v>0</v>
      </c>
      <c r="R122" s="149" t="s">
        <v>547</v>
      </c>
      <c r="S122" s="378">
        <v>12</v>
      </c>
      <c r="T122" s="149" t="s">
        <v>123</v>
      </c>
      <c r="U122"/>
    </row>
    <row r="123" spans="1:21" x14ac:dyDescent="0.25">
      <c r="A123" s="149" t="s">
        <v>699</v>
      </c>
      <c r="B123" s="149">
        <v>169</v>
      </c>
      <c r="C123" s="26" t="s">
        <v>101</v>
      </c>
      <c r="D123" t="s">
        <v>394</v>
      </c>
      <c r="E123" s="149" t="s">
        <v>700</v>
      </c>
      <c r="F123" s="149" t="s">
        <v>9</v>
      </c>
      <c r="G123" s="190">
        <v>1570.604</v>
      </c>
      <c r="H123" s="190">
        <v>0</v>
      </c>
      <c r="I123" s="190">
        <v>0</v>
      </c>
      <c r="J123" s="190">
        <v>0</v>
      </c>
      <c r="K123" s="190">
        <v>0</v>
      </c>
      <c r="L123" s="190">
        <v>0</v>
      </c>
      <c r="M123" s="190">
        <v>0</v>
      </c>
      <c r="N123" s="190">
        <v>0</v>
      </c>
      <c r="O123" s="190">
        <v>111006</v>
      </c>
      <c r="P123" s="190">
        <v>0</v>
      </c>
      <c r="Q123" s="190">
        <v>0</v>
      </c>
      <c r="R123" s="149" t="s">
        <v>547</v>
      </c>
      <c r="S123" s="378">
        <v>12</v>
      </c>
      <c r="T123" s="149" t="s">
        <v>394</v>
      </c>
    </row>
    <row r="124" spans="1:21" x14ac:dyDescent="0.25">
      <c r="A124" s="149" t="s">
        <v>928</v>
      </c>
      <c r="B124" s="149">
        <v>365</v>
      </c>
      <c r="C124" s="26" t="s">
        <v>289</v>
      </c>
      <c r="D124" t="s">
        <v>290</v>
      </c>
      <c r="E124" s="149" t="s">
        <v>929</v>
      </c>
      <c r="F124" s="149" t="s">
        <v>9</v>
      </c>
      <c r="G124" s="190">
        <v>1507.8440000000001</v>
      </c>
      <c r="H124" s="190">
        <v>0</v>
      </c>
      <c r="I124" s="190">
        <v>0</v>
      </c>
      <c r="J124" s="190">
        <v>0</v>
      </c>
      <c r="K124" s="190">
        <v>0</v>
      </c>
      <c r="L124" s="190">
        <v>0</v>
      </c>
      <c r="M124" s="190">
        <v>0</v>
      </c>
      <c r="N124" s="190">
        <v>0</v>
      </c>
      <c r="O124" s="190">
        <v>115108</v>
      </c>
      <c r="P124" s="190">
        <v>0</v>
      </c>
      <c r="Q124" s="190">
        <v>0</v>
      </c>
      <c r="R124" s="149" t="s">
        <v>547</v>
      </c>
      <c r="S124" s="378">
        <v>12</v>
      </c>
      <c r="T124" s="149" t="s">
        <v>290</v>
      </c>
    </row>
    <row r="125" spans="1:21" x14ac:dyDescent="0.25">
      <c r="A125" s="149" t="s">
        <v>684</v>
      </c>
      <c r="B125" s="149">
        <v>169</v>
      </c>
      <c r="C125" s="26" t="s">
        <v>101</v>
      </c>
      <c r="D125" t="s">
        <v>140</v>
      </c>
      <c r="E125" s="149" t="s">
        <v>685</v>
      </c>
      <c r="F125" s="149" t="s">
        <v>9</v>
      </c>
      <c r="G125" s="190">
        <v>1672.489</v>
      </c>
      <c r="H125" s="190">
        <v>0</v>
      </c>
      <c r="I125" s="190">
        <v>0</v>
      </c>
      <c r="J125" s="190">
        <v>0</v>
      </c>
      <c r="K125" s="190">
        <v>0</v>
      </c>
      <c r="L125" s="190">
        <v>0</v>
      </c>
      <c r="M125" s="190">
        <v>0</v>
      </c>
      <c r="N125" s="190">
        <v>0</v>
      </c>
      <c r="O125" s="190">
        <v>123363</v>
      </c>
      <c r="P125" s="190">
        <v>0</v>
      </c>
      <c r="Q125" s="190">
        <v>0</v>
      </c>
      <c r="R125" s="149" t="s">
        <v>547</v>
      </c>
      <c r="S125" s="378">
        <v>12</v>
      </c>
      <c r="T125" s="149" t="s">
        <v>140</v>
      </c>
      <c r="U125"/>
    </row>
    <row r="126" spans="1:21" x14ac:dyDescent="0.25">
      <c r="A126" s="149" t="s">
        <v>675</v>
      </c>
      <c r="B126" s="149">
        <v>169</v>
      </c>
      <c r="C126" s="26" t="s">
        <v>101</v>
      </c>
      <c r="D126" t="s">
        <v>134</v>
      </c>
      <c r="E126" s="149" t="s">
        <v>676</v>
      </c>
      <c r="F126" s="149" t="s">
        <v>9</v>
      </c>
      <c r="G126" s="190">
        <v>1824.9559999999997</v>
      </c>
      <c r="H126" s="190">
        <v>0</v>
      </c>
      <c r="I126" s="190">
        <v>0</v>
      </c>
      <c r="J126" s="190">
        <v>0</v>
      </c>
      <c r="K126" s="190">
        <v>0</v>
      </c>
      <c r="L126" s="190">
        <v>0</v>
      </c>
      <c r="M126" s="190">
        <v>0</v>
      </c>
      <c r="N126" s="190">
        <v>0</v>
      </c>
      <c r="O126" s="190">
        <v>129554</v>
      </c>
      <c r="P126" s="190">
        <v>0</v>
      </c>
      <c r="Q126" s="190">
        <v>0</v>
      </c>
      <c r="R126" s="149" t="s">
        <v>547</v>
      </c>
      <c r="S126" s="378">
        <v>12</v>
      </c>
      <c r="T126" s="149" t="s">
        <v>134</v>
      </c>
      <c r="U126"/>
    </row>
    <row r="127" spans="1:21" x14ac:dyDescent="0.25">
      <c r="A127" s="149" t="s">
        <v>575</v>
      </c>
      <c r="B127" s="149">
        <v>412</v>
      </c>
      <c r="C127" s="26" t="s">
        <v>61</v>
      </c>
      <c r="D127" t="s">
        <v>62</v>
      </c>
      <c r="E127" s="149" t="s">
        <v>576</v>
      </c>
      <c r="F127" s="149" t="s">
        <v>9</v>
      </c>
      <c r="G127" s="190">
        <v>1919.9660000000001</v>
      </c>
      <c r="H127" s="190">
        <v>0</v>
      </c>
      <c r="I127" s="190">
        <v>0</v>
      </c>
      <c r="J127" s="190">
        <v>0</v>
      </c>
      <c r="K127" s="190">
        <v>0</v>
      </c>
      <c r="L127" s="190">
        <v>0</v>
      </c>
      <c r="M127" s="190">
        <v>0</v>
      </c>
      <c r="N127" s="190">
        <v>0</v>
      </c>
      <c r="O127" s="190">
        <v>136836</v>
      </c>
      <c r="P127" s="190">
        <v>0</v>
      </c>
      <c r="Q127" s="190">
        <v>0</v>
      </c>
      <c r="R127" s="149" t="s">
        <v>547</v>
      </c>
      <c r="S127" s="378">
        <v>12</v>
      </c>
      <c r="T127" s="149" t="s">
        <v>62</v>
      </c>
      <c r="U127"/>
    </row>
    <row r="128" spans="1:21" x14ac:dyDescent="0.25">
      <c r="A128" s="149" t="s">
        <v>892</v>
      </c>
      <c r="B128" s="149">
        <v>281</v>
      </c>
      <c r="C128" s="26" t="s">
        <v>262</v>
      </c>
      <c r="D128" t="s">
        <v>263</v>
      </c>
      <c r="E128" s="149" t="s">
        <v>893</v>
      </c>
      <c r="F128" s="149" t="s">
        <v>9</v>
      </c>
      <c r="G128" s="190">
        <v>1685.6730000000005</v>
      </c>
      <c r="H128" s="190">
        <v>0</v>
      </c>
      <c r="I128" s="190">
        <v>0</v>
      </c>
      <c r="J128" s="190">
        <v>0</v>
      </c>
      <c r="K128" s="190">
        <v>0</v>
      </c>
      <c r="L128" s="190">
        <v>0</v>
      </c>
      <c r="M128" s="190">
        <v>0</v>
      </c>
      <c r="N128" s="190">
        <v>0</v>
      </c>
      <c r="O128" s="190">
        <v>143051</v>
      </c>
      <c r="P128" s="190">
        <v>0</v>
      </c>
      <c r="Q128" s="190">
        <v>0</v>
      </c>
      <c r="R128" s="149" t="s">
        <v>547</v>
      </c>
      <c r="S128" s="378">
        <v>12</v>
      </c>
      <c r="T128" s="149" t="s">
        <v>263</v>
      </c>
      <c r="U128"/>
    </row>
    <row r="129" spans="1:21" x14ac:dyDescent="0.25">
      <c r="A129" s="149" t="s">
        <v>661</v>
      </c>
      <c r="B129" s="149">
        <v>169</v>
      </c>
      <c r="C129" s="26" t="s">
        <v>101</v>
      </c>
      <c r="D129" t="s">
        <v>121</v>
      </c>
      <c r="E129" s="149" t="s">
        <v>662</v>
      </c>
      <c r="F129" s="149" t="s">
        <v>9</v>
      </c>
      <c r="G129" s="190">
        <v>1968.7629999999999</v>
      </c>
      <c r="H129" s="190">
        <v>0</v>
      </c>
      <c r="I129" s="190">
        <v>0</v>
      </c>
      <c r="J129" s="190">
        <v>0</v>
      </c>
      <c r="K129" s="190">
        <v>0</v>
      </c>
      <c r="L129" s="190">
        <v>0</v>
      </c>
      <c r="M129" s="190">
        <v>0</v>
      </c>
      <c r="N129" s="190">
        <v>0</v>
      </c>
      <c r="O129" s="190">
        <v>147778</v>
      </c>
      <c r="P129" s="190">
        <v>0</v>
      </c>
      <c r="Q129" s="190">
        <v>0</v>
      </c>
      <c r="R129" s="149" t="s">
        <v>547</v>
      </c>
      <c r="S129" s="378">
        <v>12</v>
      </c>
      <c r="T129" s="149" t="s">
        <v>121</v>
      </c>
      <c r="U129"/>
    </row>
    <row r="130" spans="1:21" x14ac:dyDescent="0.25">
      <c r="A130" s="149" t="s">
        <v>667</v>
      </c>
      <c r="B130" s="149">
        <v>169</v>
      </c>
      <c r="C130" s="26" t="s">
        <v>101</v>
      </c>
      <c r="D130" t="s">
        <v>126</v>
      </c>
      <c r="E130" s="149" t="s">
        <v>668</v>
      </c>
      <c r="F130" s="149" t="s">
        <v>9</v>
      </c>
      <c r="G130" s="190">
        <v>2773.6680000000001</v>
      </c>
      <c r="H130" s="190">
        <v>0</v>
      </c>
      <c r="I130" s="190">
        <v>0</v>
      </c>
      <c r="J130" s="190">
        <v>0</v>
      </c>
      <c r="K130" s="190">
        <v>0</v>
      </c>
      <c r="L130" s="190">
        <v>0</v>
      </c>
      <c r="M130" s="190">
        <v>0</v>
      </c>
      <c r="N130" s="190">
        <v>0</v>
      </c>
      <c r="O130" s="190">
        <v>201266</v>
      </c>
      <c r="P130" s="190">
        <v>0</v>
      </c>
      <c r="Q130" s="190">
        <v>0</v>
      </c>
      <c r="R130" s="149" t="s">
        <v>547</v>
      </c>
      <c r="S130" s="378">
        <v>12</v>
      </c>
      <c r="T130" s="149" t="s">
        <v>126</v>
      </c>
      <c r="U130"/>
    </row>
    <row r="131" spans="1:21" x14ac:dyDescent="0.25">
      <c r="A131" s="149" t="s">
        <v>741</v>
      </c>
      <c r="B131" s="149">
        <v>5</v>
      </c>
      <c r="C131" s="26" t="s">
        <v>157</v>
      </c>
      <c r="D131" t="s">
        <v>158</v>
      </c>
      <c r="E131" s="149" t="s">
        <v>742</v>
      </c>
      <c r="F131" s="149" t="s">
        <v>9</v>
      </c>
      <c r="G131" s="190">
        <v>2582.3000000000002</v>
      </c>
      <c r="H131" s="190">
        <v>0</v>
      </c>
      <c r="I131" s="190">
        <v>0</v>
      </c>
      <c r="J131" s="190">
        <v>0</v>
      </c>
      <c r="K131" s="190">
        <v>0</v>
      </c>
      <c r="L131" s="190">
        <v>0</v>
      </c>
      <c r="M131" s="190">
        <v>0</v>
      </c>
      <c r="N131" s="190">
        <v>0</v>
      </c>
      <c r="O131" s="190">
        <v>203061</v>
      </c>
      <c r="P131" s="190">
        <v>0</v>
      </c>
      <c r="Q131" s="190">
        <v>0</v>
      </c>
      <c r="R131" s="149" t="s">
        <v>547</v>
      </c>
      <c r="S131" s="378">
        <v>12</v>
      </c>
      <c r="T131" s="149" t="s">
        <v>158</v>
      </c>
      <c r="U131"/>
    </row>
    <row r="132" spans="1:21" x14ac:dyDescent="0.25">
      <c r="A132" s="149" t="s">
        <v>679</v>
      </c>
      <c r="B132" s="149">
        <v>169</v>
      </c>
      <c r="C132" s="26" t="s">
        <v>101</v>
      </c>
      <c r="D132" t="s">
        <v>137</v>
      </c>
      <c r="E132" s="149" t="s">
        <v>680</v>
      </c>
      <c r="F132" s="149" t="s">
        <v>9</v>
      </c>
      <c r="G132" s="190">
        <v>3071.1440000000002</v>
      </c>
      <c r="H132" s="190">
        <v>0</v>
      </c>
      <c r="I132" s="190">
        <v>0</v>
      </c>
      <c r="J132" s="190">
        <v>0</v>
      </c>
      <c r="K132" s="190">
        <v>0</v>
      </c>
      <c r="L132" s="190">
        <v>0</v>
      </c>
      <c r="M132" s="190">
        <v>0</v>
      </c>
      <c r="N132" s="190">
        <v>0</v>
      </c>
      <c r="O132" s="190">
        <v>249568</v>
      </c>
      <c r="P132" s="190">
        <v>0</v>
      </c>
      <c r="Q132" s="190">
        <v>0</v>
      </c>
      <c r="R132" s="149" t="s">
        <v>547</v>
      </c>
      <c r="S132" s="378">
        <v>12</v>
      </c>
      <c r="T132" s="149" t="s">
        <v>681</v>
      </c>
      <c r="U132"/>
    </row>
    <row r="133" spans="1:21" x14ac:dyDescent="0.25">
      <c r="A133" s="149" t="s">
        <v>1009</v>
      </c>
      <c r="B133" s="149">
        <v>227</v>
      </c>
      <c r="C133" s="26" t="s">
        <v>1276</v>
      </c>
      <c r="D133" t="s">
        <v>1010</v>
      </c>
      <c r="E133" s="149" t="s">
        <v>1008</v>
      </c>
      <c r="F133" s="149" t="s">
        <v>10</v>
      </c>
      <c r="G133" s="190">
        <v>0</v>
      </c>
      <c r="H133" s="190">
        <v>-480</v>
      </c>
      <c r="I133" s="190">
        <v>0</v>
      </c>
      <c r="J133" s="190">
        <v>0</v>
      </c>
      <c r="K133" s="190">
        <v>0</v>
      </c>
      <c r="L133" s="190">
        <v>0</v>
      </c>
      <c r="M133" s="190">
        <v>0</v>
      </c>
      <c r="N133" s="190">
        <v>0</v>
      </c>
      <c r="O133" s="190">
        <v>0</v>
      </c>
      <c r="P133" s="190">
        <v>1277</v>
      </c>
      <c r="Q133" s="190">
        <v>0</v>
      </c>
      <c r="R133" s="149" t="s">
        <v>584</v>
      </c>
      <c r="S133" s="378">
        <v>12</v>
      </c>
      <c r="T133" s="149" t="s">
        <v>1007</v>
      </c>
      <c r="U133"/>
    </row>
    <row r="134" spans="1:21" x14ac:dyDescent="0.25">
      <c r="A134" s="149" t="s">
        <v>948</v>
      </c>
      <c r="B134" s="149">
        <v>254</v>
      </c>
      <c r="C134" s="26" t="s">
        <v>301</v>
      </c>
      <c r="D134" t="s">
        <v>307</v>
      </c>
      <c r="E134" s="149" t="s">
        <v>949</v>
      </c>
      <c r="F134" s="149" t="s">
        <v>10</v>
      </c>
      <c r="G134" s="190">
        <v>3587.4149999999995</v>
      </c>
      <c r="H134" s="190">
        <v>0</v>
      </c>
      <c r="I134" s="190">
        <v>0</v>
      </c>
      <c r="J134" s="190">
        <v>0</v>
      </c>
      <c r="K134" s="190">
        <v>0</v>
      </c>
      <c r="L134" s="190">
        <v>0</v>
      </c>
      <c r="M134" s="190">
        <v>0</v>
      </c>
      <c r="N134" s="190">
        <v>0</v>
      </c>
      <c r="O134" s="190">
        <v>265610</v>
      </c>
      <c r="P134" s="190">
        <v>0</v>
      </c>
      <c r="Q134" s="190">
        <v>0</v>
      </c>
      <c r="R134" s="149" t="s">
        <v>547</v>
      </c>
      <c r="S134" s="378">
        <v>12</v>
      </c>
      <c r="T134" s="149" t="s">
        <v>307</v>
      </c>
      <c r="U134"/>
    </row>
    <row r="135" spans="1:21" x14ac:dyDescent="0.25">
      <c r="A135" s="149" t="s">
        <v>938</v>
      </c>
      <c r="B135" s="149">
        <v>254</v>
      </c>
      <c r="C135" s="26" t="s">
        <v>301</v>
      </c>
      <c r="D135" t="s">
        <v>302</v>
      </c>
      <c r="E135" s="149" t="s">
        <v>939</v>
      </c>
      <c r="F135" s="149" t="s">
        <v>10</v>
      </c>
      <c r="G135" s="190">
        <v>4033</v>
      </c>
      <c r="H135" s="190">
        <v>0</v>
      </c>
      <c r="I135" s="190">
        <v>0</v>
      </c>
      <c r="J135" s="190">
        <v>0</v>
      </c>
      <c r="K135" s="190">
        <v>0</v>
      </c>
      <c r="L135" s="190">
        <v>0</v>
      </c>
      <c r="M135" s="190">
        <v>0</v>
      </c>
      <c r="N135" s="190">
        <v>0</v>
      </c>
      <c r="O135" s="190">
        <v>299612</v>
      </c>
      <c r="P135" s="190">
        <v>0</v>
      </c>
      <c r="Q135" s="190">
        <v>0</v>
      </c>
      <c r="R135" s="149" t="s">
        <v>547</v>
      </c>
      <c r="S135" s="378">
        <v>12</v>
      </c>
      <c r="T135" s="149" t="s">
        <v>302</v>
      </c>
      <c r="U135"/>
    </row>
    <row r="136" spans="1:21" x14ac:dyDescent="0.25">
      <c r="A136" s="149" t="s">
        <v>950</v>
      </c>
      <c r="B136" s="149">
        <v>254</v>
      </c>
      <c r="C136" s="26" t="s">
        <v>301</v>
      </c>
      <c r="D136" t="s">
        <v>308</v>
      </c>
      <c r="E136" s="149" t="s">
        <v>951</v>
      </c>
      <c r="F136" s="149" t="s">
        <v>10</v>
      </c>
      <c r="G136" s="190">
        <v>7424.42</v>
      </c>
      <c r="H136" s="190">
        <v>0</v>
      </c>
      <c r="I136" s="190">
        <v>0</v>
      </c>
      <c r="J136" s="190">
        <v>0</v>
      </c>
      <c r="K136" s="190">
        <v>0</v>
      </c>
      <c r="L136" s="190">
        <v>0</v>
      </c>
      <c r="M136" s="190">
        <v>0</v>
      </c>
      <c r="N136" s="190">
        <v>0</v>
      </c>
      <c r="O136" s="190">
        <v>548714</v>
      </c>
      <c r="P136" s="190">
        <v>0</v>
      </c>
      <c r="Q136" s="190">
        <v>0</v>
      </c>
      <c r="R136" s="149" t="s">
        <v>547</v>
      </c>
      <c r="S136" s="378">
        <v>12</v>
      </c>
      <c r="T136" s="149" t="s">
        <v>308</v>
      </c>
      <c r="U136"/>
    </row>
    <row r="137" spans="1:21" x14ac:dyDescent="0.25">
      <c r="A137" s="149" t="s">
        <v>946</v>
      </c>
      <c r="B137" s="149">
        <v>254</v>
      </c>
      <c r="C137" s="26" t="s">
        <v>301</v>
      </c>
      <c r="D137" t="s">
        <v>306</v>
      </c>
      <c r="E137" s="149" t="s">
        <v>947</v>
      </c>
      <c r="F137" s="149" t="s">
        <v>10</v>
      </c>
      <c r="G137" s="190">
        <v>6768.5589999999993</v>
      </c>
      <c r="H137" s="190">
        <v>0</v>
      </c>
      <c r="I137" s="190">
        <v>0</v>
      </c>
      <c r="J137" s="190">
        <v>0</v>
      </c>
      <c r="K137" s="190">
        <v>0</v>
      </c>
      <c r="L137" s="190">
        <v>0</v>
      </c>
      <c r="M137" s="190">
        <v>0</v>
      </c>
      <c r="N137" s="190">
        <v>0</v>
      </c>
      <c r="O137" s="190">
        <v>560801</v>
      </c>
      <c r="P137" s="190">
        <v>0</v>
      </c>
      <c r="Q137" s="190">
        <v>0</v>
      </c>
      <c r="R137" s="149" t="s">
        <v>547</v>
      </c>
      <c r="S137" s="378">
        <v>12</v>
      </c>
      <c r="T137" s="149" t="s">
        <v>306</v>
      </c>
      <c r="U137"/>
    </row>
    <row r="138" spans="1:21" x14ac:dyDescent="0.25">
      <c r="A138" s="149" t="s">
        <v>639</v>
      </c>
      <c r="B138" s="149">
        <v>169</v>
      </c>
      <c r="C138" s="26" t="s">
        <v>101</v>
      </c>
      <c r="D138" t="s">
        <v>103</v>
      </c>
      <c r="E138" s="149" t="s">
        <v>640</v>
      </c>
      <c r="F138" s="149" t="s">
        <v>11</v>
      </c>
      <c r="G138" s="190">
        <v>1234.8069999999998</v>
      </c>
      <c r="H138" s="190">
        <v>0</v>
      </c>
      <c r="I138" s="190">
        <v>0</v>
      </c>
      <c r="J138" s="190">
        <v>0</v>
      </c>
      <c r="K138" s="190">
        <v>0</v>
      </c>
      <c r="L138" s="190">
        <v>0</v>
      </c>
      <c r="M138" s="190">
        <v>0</v>
      </c>
      <c r="N138" s="190">
        <v>0</v>
      </c>
      <c r="O138" s="190">
        <v>91297</v>
      </c>
      <c r="P138" s="190">
        <v>0</v>
      </c>
      <c r="Q138" s="190">
        <v>0</v>
      </c>
      <c r="R138" s="149" t="s">
        <v>547</v>
      </c>
      <c r="S138" s="378">
        <v>12</v>
      </c>
      <c r="T138" s="149" t="s">
        <v>103</v>
      </c>
      <c r="U138"/>
    </row>
    <row r="139" spans="1:21" x14ac:dyDescent="0.25">
      <c r="A139" s="149" t="s">
        <v>659</v>
      </c>
      <c r="B139" s="149">
        <v>169</v>
      </c>
      <c r="C139" s="26" t="s">
        <v>101</v>
      </c>
      <c r="D139" t="s">
        <v>120</v>
      </c>
      <c r="E139" s="149" t="s">
        <v>660</v>
      </c>
      <c r="F139" s="149" t="s">
        <v>11</v>
      </c>
      <c r="G139" s="190">
        <v>1295.2530000000002</v>
      </c>
      <c r="H139" s="190">
        <v>0</v>
      </c>
      <c r="I139" s="190">
        <v>0</v>
      </c>
      <c r="J139" s="190">
        <v>0</v>
      </c>
      <c r="K139" s="190">
        <v>0</v>
      </c>
      <c r="L139" s="190">
        <v>0</v>
      </c>
      <c r="M139" s="190">
        <v>0</v>
      </c>
      <c r="N139" s="190">
        <v>0</v>
      </c>
      <c r="O139" s="190">
        <v>93935</v>
      </c>
      <c r="P139" s="190">
        <v>0</v>
      </c>
      <c r="Q139" s="190">
        <v>0</v>
      </c>
      <c r="R139" s="149" t="s">
        <v>547</v>
      </c>
      <c r="S139" s="378">
        <v>12</v>
      </c>
      <c r="T139" s="149" t="s">
        <v>120</v>
      </c>
      <c r="U139"/>
    </row>
    <row r="140" spans="1:21" x14ac:dyDescent="0.25">
      <c r="A140" s="149" t="s">
        <v>690</v>
      </c>
      <c r="B140" s="149">
        <v>169</v>
      </c>
      <c r="C140" s="26" t="s">
        <v>101</v>
      </c>
      <c r="D140" t="s">
        <v>145</v>
      </c>
      <c r="E140" s="149" t="s">
        <v>691</v>
      </c>
      <c r="F140" s="149" t="s">
        <v>11</v>
      </c>
      <c r="G140" s="190">
        <v>1627.662</v>
      </c>
      <c r="H140" s="190">
        <v>0</v>
      </c>
      <c r="I140" s="190">
        <v>0</v>
      </c>
      <c r="J140" s="190">
        <v>0</v>
      </c>
      <c r="K140" s="190">
        <v>0</v>
      </c>
      <c r="L140" s="190">
        <v>0</v>
      </c>
      <c r="M140" s="190">
        <v>0</v>
      </c>
      <c r="N140" s="190">
        <v>0</v>
      </c>
      <c r="O140" s="190">
        <v>119998</v>
      </c>
      <c r="P140" s="190">
        <v>0</v>
      </c>
      <c r="Q140" s="190">
        <v>0</v>
      </c>
      <c r="R140" s="149" t="s">
        <v>547</v>
      </c>
      <c r="S140" s="378">
        <v>12</v>
      </c>
      <c r="T140" s="149" t="s">
        <v>692</v>
      </c>
      <c r="U140"/>
    </row>
    <row r="141" spans="1:21" x14ac:dyDescent="0.25">
      <c r="A141" s="149" t="s">
        <v>657</v>
      </c>
      <c r="B141" s="149">
        <v>169</v>
      </c>
      <c r="C141" s="26" t="s">
        <v>101</v>
      </c>
      <c r="D141" t="s">
        <v>119</v>
      </c>
      <c r="E141" s="149" t="s">
        <v>658</v>
      </c>
      <c r="F141" s="149" t="s">
        <v>11</v>
      </c>
      <c r="G141" s="190">
        <v>1668.5030000000002</v>
      </c>
      <c r="H141" s="190">
        <v>0</v>
      </c>
      <c r="I141" s="190">
        <v>0</v>
      </c>
      <c r="J141" s="190">
        <v>0</v>
      </c>
      <c r="K141" s="190">
        <v>0</v>
      </c>
      <c r="L141" s="190">
        <v>0</v>
      </c>
      <c r="M141" s="190">
        <v>0</v>
      </c>
      <c r="N141" s="190">
        <v>0</v>
      </c>
      <c r="O141" s="190">
        <v>120931</v>
      </c>
      <c r="P141" s="190">
        <v>0</v>
      </c>
      <c r="Q141" s="190">
        <v>0</v>
      </c>
      <c r="R141" s="149" t="s">
        <v>547</v>
      </c>
      <c r="S141" s="378">
        <v>12</v>
      </c>
      <c r="T141" s="149" t="s">
        <v>119</v>
      </c>
    </row>
    <row r="142" spans="1:21" x14ac:dyDescent="0.25">
      <c r="A142" s="149" t="s">
        <v>671</v>
      </c>
      <c r="B142" s="149">
        <v>169</v>
      </c>
      <c r="C142" s="26" t="s">
        <v>101</v>
      </c>
      <c r="D142" t="s">
        <v>129</v>
      </c>
      <c r="E142" s="149" t="s">
        <v>672</v>
      </c>
      <c r="F142" s="149" t="s">
        <v>11</v>
      </c>
      <c r="G142" s="190">
        <v>1941.3519999999999</v>
      </c>
      <c r="H142" s="190">
        <v>0</v>
      </c>
      <c r="I142" s="190">
        <v>0</v>
      </c>
      <c r="J142" s="190">
        <v>0</v>
      </c>
      <c r="K142" s="190">
        <v>0</v>
      </c>
      <c r="L142" s="190">
        <v>0</v>
      </c>
      <c r="M142" s="190">
        <v>0</v>
      </c>
      <c r="N142" s="190">
        <v>0</v>
      </c>
      <c r="O142" s="190">
        <v>134607</v>
      </c>
      <c r="P142" s="190">
        <v>0</v>
      </c>
      <c r="Q142" s="190">
        <v>0</v>
      </c>
      <c r="R142" s="149" t="s">
        <v>547</v>
      </c>
      <c r="S142" s="378">
        <v>12</v>
      </c>
      <c r="T142" s="149" t="s">
        <v>129</v>
      </c>
      <c r="U142"/>
    </row>
    <row r="143" spans="1:21" x14ac:dyDescent="0.25">
      <c r="A143" s="149" t="s">
        <v>686</v>
      </c>
      <c r="B143" s="149">
        <v>169</v>
      </c>
      <c r="C143" s="26" t="s">
        <v>101</v>
      </c>
      <c r="D143" t="s">
        <v>141</v>
      </c>
      <c r="E143" s="149" t="s">
        <v>687</v>
      </c>
      <c r="F143" s="149" t="s">
        <v>11</v>
      </c>
      <c r="G143" s="190">
        <v>2713.8259999999991</v>
      </c>
      <c r="H143" s="190">
        <v>0</v>
      </c>
      <c r="I143" s="190">
        <v>0</v>
      </c>
      <c r="J143" s="190">
        <v>0</v>
      </c>
      <c r="K143" s="190">
        <v>0</v>
      </c>
      <c r="L143" s="190">
        <v>0</v>
      </c>
      <c r="M143" s="190">
        <v>0</v>
      </c>
      <c r="N143" s="190">
        <v>0</v>
      </c>
      <c r="O143" s="190">
        <v>198317</v>
      </c>
      <c r="P143" s="190">
        <v>0</v>
      </c>
      <c r="Q143" s="190">
        <v>0</v>
      </c>
      <c r="R143" s="149" t="s">
        <v>547</v>
      </c>
      <c r="S143" s="378">
        <v>12</v>
      </c>
      <c r="T143" s="149" t="s">
        <v>141</v>
      </c>
      <c r="U143"/>
    </row>
    <row r="144" spans="1:21" x14ac:dyDescent="0.25">
      <c r="A144" s="149" t="s">
        <v>822</v>
      </c>
      <c r="B144" s="149">
        <v>13</v>
      </c>
      <c r="C144" s="26" t="s">
        <v>218</v>
      </c>
      <c r="D144" t="s">
        <v>542</v>
      </c>
      <c r="E144" s="149" t="s">
        <v>596</v>
      </c>
      <c r="F144" s="149" t="s">
        <v>12</v>
      </c>
      <c r="G144" s="190">
        <v>0</v>
      </c>
      <c r="H144" s="190">
        <v>0</v>
      </c>
      <c r="I144" s="190">
        <v>0</v>
      </c>
      <c r="J144" s="190">
        <v>0</v>
      </c>
      <c r="K144" s="190">
        <v>0</v>
      </c>
      <c r="L144" s="190">
        <v>0</v>
      </c>
      <c r="M144" s="190">
        <v>-2428</v>
      </c>
      <c r="N144" s="190">
        <v>0</v>
      </c>
      <c r="O144" s="190">
        <v>0</v>
      </c>
      <c r="P144" s="190">
        <v>0</v>
      </c>
      <c r="Q144" s="190">
        <v>0</v>
      </c>
      <c r="R144" s="149" t="s">
        <v>584</v>
      </c>
      <c r="S144" s="378">
        <v>12</v>
      </c>
      <c r="T144" s="149">
        <v>0</v>
      </c>
      <c r="U144"/>
    </row>
    <row r="145" spans="1:21" x14ac:dyDescent="0.25">
      <c r="A145" s="149" t="s">
        <v>823</v>
      </c>
      <c r="B145" s="149">
        <v>13</v>
      </c>
      <c r="C145" s="26" t="s">
        <v>218</v>
      </c>
      <c r="D145" t="s">
        <v>219</v>
      </c>
      <c r="E145" s="149" t="s">
        <v>596</v>
      </c>
      <c r="F145" s="149" t="s">
        <v>12</v>
      </c>
      <c r="G145" s="190">
        <v>-176</v>
      </c>
      <c r="H145" s="190">
        <v>0</v>
      </c>
      <c r="I145" s="190">
        <v>0</v>
      </c>
      <c r="J145" s="190">
        <v>0</v>
      </c>
      <c r="K145" s="190">
        <v>0</v>
      </c>
      <c r="L145" s="190">
        <v>0</v>
      </c>
      <c r="M145" s="190">
        <v>0</v>
      </c>
      <c r="N145" s="190">
        <v>0</v>
      </c>
      <c r="O145" s="190">
        <v>0</v>
      </c>
      <c r="P145" s="190">
        <v>0</v>
      </c>
      <c r="Q145" s="190">
        <v>0</v>
      </c>
      <c r="R145" s="149" t="s">
        <v>584</v>
      </c>
      <c r="S145" s="378">
        <v>12</v>
      </c>
      <c r="T145" s="149">
        <v>0</v>
      </c>
      <c r="U145"/>
    </row>
    <row r="146" spans="1:21" x14ac:dyDescent="0.25">
      <c r="A146" s="149" t="s">
        <v>594</v>
      </c>
      <c r="B146" s="149">
        <v>742</v>
      </c>
      <c r="C146" s="26" t="s">
        <v>75</v>
      </c>
      <c r="D146" t="s">
        <v>76</v>
      </c>
      <c r="E146" s="149" t="s">
        <v>596</v>
      </c>
      <c r="F146" s="149" t="s">
        <v>12</v>
      </c>
      <c r="G146" s="190">
        <v>0</v>
      </c>
      <c r="H146" s="190">
        <v>0</v>
      </c>
      <c r="I146" s="190">
        <v>0</v>
      </c>
      <c r="J146" s="190">
        <v>0</v>
      </c>
      <c r="K146" s="190">
        <v>4498</v>
      </c>
      <c r="L146" s="190">
        <v>0</v>
      </c>
      <c r="M146" s="190">
        <v>0</v>
      </c>
      <c r="N146" s="190">
        <v>0</v>
      </c>
      <c r="O146" s="190">
        <v>0</v>
      </c>
      <c r="P146" s="190">
        <v>0</v>
      </c>
      <c r="Q146" s="190">
        <v>0</v>
      </c>
      <c r="R146" s="149" t="s">
        <v>584</v>
      </c>
      <c r="S146" s="378">
        <v>12</v>
      </c>
      <c r="T146" s="149">
        <v>0</v>
      </c>
      <c r="U146"/>
    </row>
    <row r="147" spans="1:21" x14ac:dyDescent="0.25">
      <c r="A147" s="149" t="s">
        <v>798</v>
      </c>
      <c r="B147" s="149">
        <v>720</v>
      </c>
      <c r="C147" s="26" t="s">
        <v>799</v>
      </c>
      <c r="D147" t="s">
        <v>800</v>
      </c>
      <c r="E147" s="149" t="s">
        <v>596</v>
      </c>
      <c r="F147" s="149" t="s">
        <v>12</v>
      </c>
      <c r="G147" s="190">
        <v>69.58</v>
      </c>
      <c r="H147" s="190">
        <v>0</v>
      </c>
      <c r="I147" s="190">
        <v>0</v>
      </c>
      <c r="J147" s="190">
        <v>0</v>
      </c>
      <c r="K147" s="190">
        <v>0</v>
      </c>
      <c r="L147" s="190">
        <v>0</v>
      </c>
      <c r="M147" s="190">
        <v>0</v>
      </c>
      <c r="N147" s="190">
        <v>0</v>
      </c>
      <c r="O147" s="190">
        <v>4452</v>
      </c>
      <c r="P147" s="190">
        <v>0</v>
      </c>
      <c r="Q147" s="190">
        <v>0</v>
      </c>
      <c r="R147" s="149" t="s">
        <v>584</v>
      </c>
      <c r="S147" s="378">
        <v>12</v>
      </c>
      <c r="T147" s="149">
        <v>0</v>
      </c>
      <c r="U147"/>
    </row>
    <row r="148" spans="1:21" x14ac:dyDescent="0.25">
      <c r="A148" s="149" t="s">
        <v>775</v>
      </c>
      <c r="B148" s="149">
        <v>8</v>
      </c>
      <c r="C148" s="26" t="s">
        <v>187</v>
      </c>
      <c r="D148" t="s">
        <v>190</v>
      </c>
      <c r="E148" s="149" t="s">
        <v>596</v>
      </c>
      <c r="F148" s="149" t="s">
        <v>12</v>
      </c>
      <c r="G148" s="190">
        <v>0</v>
      </c>
      <c r="H148" s="190">
        <v>-752</v>
      </c>
      <c r="I148" s="190">
        <v>0</v>
      </c>
      <c r="J148" s="190">
        <v>0</v>
      </c>
      <c r="K148" s="190">
        <v>0</v>
      </c>
      <c r="L148" s="190">
        <v>0</v>
      </c>
      <c r="M148" s="190">
        <v>0</v>
      </c>
      <c r="N148" s="190">
        <v>0</v>
      </c>
      <c r="O148" s="190">
        <v>0</v>
      </c>
      <c r="P148" s="190">
        <v>5735</v>
      </c>
      <c r="Q148" s="190">
        <v>0</v>
      </c>
      <c r="R148" s="149" t="s">
        <v>584</v>
      </c>
      <c r="S148" s="378">
        <v>12</v>
      </c>
      <c r="T148" s="149">
        <v>0</v>
      </c>
      <c r="U148"/>
    </row>
    <row r="149" spans="1:21" x14ac:dyDescent="0.25">
      <c r="A149" s="149" t="s">
        <v>840</v>
      </c>
      <c r="B149" s="149">
        <v>32</v>
      </c>
      <c r="C149" s="26" t="s">
        <v>227</v>
      </c>
      <c r="D149" t="s">
        <v>231</v>
      </c>
      <c r="E149" s="149" t="s">
        <v>596</v>
      </c>
      <c r="F149" s="149" t="s">
        <v>12</v>
      </c>
      <c r="G149" s="190">
        <v>85</v>
      </c>
      <c r="H149" s="190">
        <v>0</v>
      </c>
      <c r="I149" s="190">
        <v>0</v>
      </c>
      <c r="J149" s="190">
        <v>0</v>
      </c>
      <c r="K149" s="190">
        <v>0</v>
      </c>
      <c r="L149" s="190">
        <v>0</v>
      </c>
      <c r="M149" s="190">
        <v>0</v>
      </c>
      <c r="N149" s="190">
        <v>0</v>
      </c>
      <c r="O149" s="190">
        <v>7602</v>
      </c>
      <c r="P149" s="190">
        <v>0</v>
      </c>
      <c r="Q149" s="190">
        <v>0</v>
      </c>
      <c r="R149" s="149" t="s">
        <v>584</v>
      </c>
      <c r="S149" s="378">
        <v>12</v>
      </c>
      <c r="T149" s="149">
        <v>0</v>
      </c>
      <c r="U149"/>
    </row>
    <row r="150" spans="1:21" x14ac:dyDescent="0.25">
      <c r="A150" s="149" t="s">
        <v>779</v>
      </c>
      <c r="B150" s="149">
        <v>108</v>
      </c>
      <c r="C150" s="26" t="s">
        <v>1633</v>
      </c>
      <c r="D150" t="s">
        <v>339</v>
      </c>
      <c r="E150" s="149" t="s">
        <v>596</v>
      </c>
      <c r="F150" s="149" t="s">
        <v>12</v>
      </c>
      <c r="G150" s="190">
        <v>144</v>
      </c>
      <c r="H150" s="190">
        <v>0</v>
      </c>
      <c r="I150" s="190">
        <v>0</v>
      </c>
      <c r="J150" s="190">
        <v>0</v>
      </c>
      <c r="K150" s="190">
        <v>0</v>
      </c>
      <c r="L150" s="190">
        <v>0</v>
      </c>
      <c r="M150" s="190">
        <v>0</v>
      </c>
      <c r="N150" s="190">
        <v>0</v>
      </c>
      <c r="O150" s="190">
        <v>13902</v>
      </c>
      <c r="P150" s="190">
        <v>0</v>
      </c>
      <c r="Q150" s="190">
        <v>0</v>
      </c>
      <c r="R150" s="149" t="s">
        <v>584</v>
      </c>
      <c r="S150" s="378">
        <v>12</v>
      </c>
      <c r="T150" s="149">
        <v>0</v>
      </c>
      <c r="U150"/>
    </row>
    <row r="151" spans="1:21" s="137" customFormat="1" x14ac:dyDescent="0.25">
      <c r="A151" s="149" t="s">
        <v>836</v>
      </c>
      <c r="B151" s="149">
        <v>32</v>
      </c>
      <c r="C151" s="26" t="s">
        <v>227</v>
      </c>
      <c r="D151" t="s">
        <v>228</v>
      </c>
      <c r="E151" s="149" t="s">
        <v>596</v>
      </c>
      <c r="F151" s="149" t="s">
        <v>12</v>
      </c>
      <c r="G151" s="190">
        <v>0</v>
      </c>
      <c r="H151" s="190">
        <v>396</v>
      </c>
      <c r="I151" s="190">
        <v>0</v>
      </c>
      <c r="J151" s="190">
        <v>0</v>
      </c>
      <c r="K151" s="190">
        <v>0</v>
      </c>
      <c r="L151" s="190">
        <v>0</v>
      </c>
      <c r="M151" s="190">
        <v>0</v>
      </c>
      <c r="N151" s="190">
        <v>0</v>
      </c>
      <c r="O151" s="190">
        <v>0</v>
      </c>
      <c r="P151" s="190">
        <v>23602</v>
      </c>
      <c r="Q151" s="190">
        <v>0</v>
      </c>
      <c r="R151" s="149" t="s">
        <v>584</v>
      </c>
      <c r="S151" s="378">
        <v>12</v>
      </c>
      <c r="T151" s="149">
        <v>0</v>
      </c>
      <c r="U151"/>
    </row>
    <row r="152" spans="1:21" x14ac:dyDescent="0.25">
      <c r="A152" s="149" t="s">
        <v>813</v>
      </c>
      <c r="B152" s="149">
        <v>0</v>
      </c>
      <c r="C152" s="26" t="s">
        <v>211</v>
      </c>
      <c r="D152" t="s">
        <v>814</v>
      </c>
      <c r="E152" s="149" t="s">
        <v>596</v>
      </c>
      <c r="F152" s="149" t="s">
        <v>12</v>
      </c>
      <c r="G152" s="190">
        <v>0</v>
      </c>
      <c r="H152" s="190">
        <v>0</v>
      </c>
      <c r="I152" s="190">
        <v>0</v>
      </c>
      <c r="J152" s="190">
        <v>0</v>
      </c>
      <c r="K152" s="190">
        <v>51828.999999999993</v>
      </c>
      <c r="L152" s="190">
        <v>0</v>
      </c>
      <c r="M152" s="190">
        <v>0</v>
      </c>
      <c r="N152" s="190">
        <v>0</v>
      </c>
      <c r="O152" s="190">
        <v>0</v>
      </c>
      <c r="P152" s="190">
        <v>0</v>
      </c>
      <c r="Q152" s="190">
        <v>0</v>
      </c>
      <c r="R152" s="149" t="s">
        <v>584</v>
      </c>
      <c r="S152" s="378">
        <v>12</v>
      </c>
      <c r="T152" s="149">
        <v>0</v>
      </c>
      <c r="U152"/>
    </row>
    <row r="153" spans="1:21" x14ac:dyDescent="0.25">
      <c r="A153" s="149" t="s">
        <v>774</v>
      </c>
      <c r="B153" s="149">
        <v>8</v>
      </c>
      <c r="C153" s="26" t="s">
        <v>187</v>
      </c>
      <c r="D153" t="s">
        <v>189</v>
      </c>
      <c r="E153" s="149" t="s">
        <v>596</v>
      </c>
      <c r="F153" s="149" t="s">
        <v>12</v>
      </c>
      <c r="G153" s="190">
        <v>0</v>
      </c>
      <c r="H153" s="190">
        <v>0</v>
      </c>
      <c r="I153" s="190">
        <v>0</v>
      </c>
      <c r="J153" s="190">
        <v>59832</v>
      </c>
      <c r="K153" s="190">
        <v>0</v>
      </c>
      <c r="L153" s="190">
        <v>0</v>
      </c>
      <c r="M153" s="190">
        <v>0</v>
      </c>
      <c r="N153" s="190">
        <v>0</v>
      </c>
      <c r="O153" s="190">
        <v>0</v>
      </c>
      <c r="P153" s="190">
        <v>0</v>
      </c>
      <c r="Q153" s="190">
        <v>0</v>
      </c>
      <c r="R153" s="149" t="s">
        <v>584</v>
      </c>
      <c r="S153" s="378">
        <v>12</v>
      </c>
      <c r="T153" s="149">
        <v>0</v>
      </c>
      <c r="U153"/>
    </row>
    <row r="154" spans="1:21" x14ac:dyDescent="0.25">
      <c r="A154" s="149" t="s">
        <v>824</v>
      </c>
      <c r="B154" s="149">
        <v>13</v>
      </c>
      <c r="C154" s="26" t="s">
        <v>218</v>
      </c>
      <c r="D154" t="s">
        <v>825</v>
      </c>
      <c r="E154" s="149" t="s">
        <v>596</v>
      </c>
      <c r="F154" s="149" t="s">
        <v>12</v>
      </c>
      <c r="G154" s="190">
        <v>0</v>
      </c>
      <c r="H154" s="190">
        <v>0</v>
      </c>
      <c r="I154" s="190">
        <v>0</v>
      </c>
      <c r="J154" s="190">
        <v>0</v>
      </c>
      <c r="K154" s="190">
        <v>65514</v>
      </c>
      <c r="L154" s="190">
        <v>0</v>
      </c>
      <c r="M154" s="190">
        <v>0</v>
      </c>
      <c r="N154" s="190">
        <v>0</v>
      </c>
      <c r="O154" s="190">
        <v>0</v>
      </c>
      <c r="P154" s="190">
        <v>0</v>
      </c>
      <c r="Q154" s="190">
        <v>0</v>
      </c>
      <c r="R154" s="149" t="s">
        <v>584</v>
      </c>
      <c r="S154" s="378">
        <v>12</v>
      </c>
      <c r="T154" s="149">
        <v>0</v>
      </c>
      <c r="U154"/>
    </row>
    <row r="155" spans="1:21" x14ac:dyDescent="0.25">
      <c r="A155" s="149" t="s">
        <v>801</v>
      </c>
      <c r="B155" s="149">
        <v>726</v>
      </c>
      <c r="C155" s="26" t="s">
        <v>2161</v>
      </c>
      <c r="D155" t="s">
        <v>803</v>
      </c>
      <c r="E155" s="149" t="s">
        <v>596</v>
      </c>
      <c r="F155" s="149" t="s">
        <v>12</v>
      </c>
      <c r="G155" s="190">
        <v>0</v>
      </c>
      <c r="H155" s="190">
        <v>0</v>
      </c>
      <c r="I155" s="190">
        <v>90177</v>
      </c>
      <c r="J155" s="190">
        <v>0</v>
      </c>
      <c r="K155" s="190">
        <v>0</v>
      </c>
      <c r="L155" s="190">
        <v>0</v>
      </c>
      <c r="M155" s="190">
        <v>0</v>
      </c>
      <c r="N155" s="190">
        <v>0</v>
      </c>
      <c r="O155" s="190">
        <v>0</v>
      </c>
      <c r="P155" s="190">
        <v>0</v>
      </c>
      <c r="Q155" s="190">
        <v>52209</v>
      </c>
      <c r="R155" s="149" t="s">
        <v>584</v>
      </c>
      <c r="S155" s="378">
        <v>12</v>
      </c>
      <c r="T155" s="149">
        <v>0</v>
      </c>
      <c r="U155"/>
    </row>
    <row r="156" spans="1:21" x14ac:dyDescent="0.25">
      <c r="A156" s="149" t="s">
        <v>738</v>
      </c>
      <c r="B156" s="149">
        <v>121</v>
      </c>
      <c r="C156" s="26" t="s">
        <v>2004</v>
      </c>
      <c r="D156" t="s">
        <v>739</v>
      </c>
      <c r="E156" s="149" t="s">
        <v>596</v>
      </c>
      <c r="F156" s="149" t="s">
        <v>12</v>
      </c>
      <c r="G156" s="190">
        <v>0</v>
      </c>
      <c r="H156" s="190">
        <v>0</v>
      </c>
      <c r="I156" s="190">
        <v>0</v>
      </c>
      <c r="J156" s="190">
        <v>168115</v>
      </c>
      <c r="K156" s="190">
        <v>0</v>
      </c>
      <c r="L156" s="190">
        <v>0</v>
      </c>
      <c r="M156" s="190">
        <v>0</v>
      </c>
      <c r="N156" s="190">
        <v>0</v>
      </c>
      <c r="O156" s="190">
        <v>0</v>
      </c>
      <c r="P156" s="190">
        <v>0</v>
      </c>
      <c r="Q156" s="190">
        <v>0</v>
      </c>
      <c r="R156" s="149" t="s">
        <v>584</v>
      </c>
      <c r="S156" s="378">
        <v>12</v>
      </c>
      <c r="T156" s="149">
        <v>0</v>
      </c>
      <c r="U156"/>
    </row>
    <row r="157" spans="1:21" x14ac:dyDescent="0.25">
      <c r="A157" s="149" t="s">
        <v>841</v>
      </c>
      <c r="B157" s="149">
        <v>32</v>
      </c>
      <c r="C157" s="26" t="s">
        <v>227</v>
      </c>
      <c r="D157" t="s">
        <v>842</v>
      </c>
      <c r="E157" s="149" t="s">
        <v>596</v>
      </c>
      <c r="F157" s="149" t="s">
        <v>12</v>
      </c>
      <c r="G157" s="190">
        <v>0</v>
      </c>
      <c r="H157" s="190">
        <v>23756</v>
      </c>
      <c r="I157" s="190">
        <v>0</v>
      </c>
      <c r="J157" s="190">
        <v>0</v>
      </c>
      <c r="K157" s="190">
        <v>0</v>
      </c>
      <c r="L157" s="190">
        <v>0</v>
      </c>
      <c r="M157" s="190">
        <v>0</v>
      </c>
      <c r="N157" s="190">
        <v>0</v>
      </c>
      <c r="O157" s="190">
        <v>0</v>
      </c>
      <c r="P157" s="190">
        <v>279659</v>
      </c>
      <c r="Q157" s="190">
        <v>0</v>
      </c>
      <c r="R157" s="149" t="s">
        <v>584</v>
      </c>
      <c r="S157" s="378">
        <v>12</v>
      </c>
      <c r="T157" s="149">
        <v>0</v>
      </c>
      <c r="U157"/>
    </row>
    <row r="158" spans="1:21" x14ac:dyDescent="0.25">
      <c r="A158" s="149" t="s">
        <v>838</v>
      </c>
      <c r="B158" s="149">
        <v>32</v>
      </c>
      <c r="C158" s="26" t="s">
        <v>227</v>
      </c>
      <c r="D158" t="s">
        <v>229</v>
      </c>
      <c r="E158" s="149" t="s">
        <v>596</v>
      </c>
      <c r="F158" s="149" t="s">
        <v>12</v>
      </c>
      <c r="G158" s="190">
        <v>0</v>
      </c>
      <c r="H158" s="190">
        <v>0</v>
      </c>
      <c r="I158" s="190">
        <v>0</v>
      </c>
      <c r="J158" s="190">
        <v>404479.00000000006</v>
      </c>
      <c r="K158" s="190">
        <v>0</v>
      </c>
      <c r="L158" s="190">
        <v>0</v>
      </c>
      <c r="M158" s="190">
        <v>0</v>
      </c>
      <c r="N158" s="190">
        <v>0</v>
      </c>
      <c r="O158" s="190">
        <v>0</v>
      </c>
      <c r="P158" s="190">
        <v>0</v>
      </c>
      <c r="Q158" s="190">
        <v>0</v>
      </c>
      <c r="R158" s="149" t="s">
        <v>584</v>
      </c>
      <c r="S158" s="378">
        <v>12</v>
      </c>
      <c r="T158" s="149">
        <v>0</v>
      </c>
      <c r="U158"/>
    </row>
    <row r="159" spans="1:21" x14ac:dyDescent="0.25">
      <c r="A159" s="149" t="s">
        <v>773</v>
      </c>
      <c r="B159" s="149">
        <v>8</v>
      </c>
      <c r="C159" s="26" t="s">
        <v>187</v>
      </c>
      <c r="D159" t="s">
        <v>188</v>
      </c>
      <c r="E159" s="149" t="s">
        <v>596</v>
      </c>
      <c r="F159" s="149" t="s">
        <v>12</v>
      </c>
      <c r="G159" s="190">
        <v>0</v>
      </c>
      <c r="H159" s="190">
        <v>37832</v>
      </c>
      <c r="I159" s="190">
        <v>0</v>
      </c>
      <c r="J159" s="190">
        <v>0</v>
      </c>
      <c r="K159" s="190">
        <v>0</v>
      </c>
      <c r="L159" s="190">
        <v>0</v>
      </c>
      <c r="M159" s="190">
        <v>0</v>
      </c>
      <c r="N159" s="190">
        <v>0</v>
      </c>
      <c r="O159" s="190">
        <v>0</v>
      </c>
      <c r="P159" s="190">
        <v>706081</v>
      </c>
      <c r="Q159" s="190">
        <v>0</v>
      </c>
      <c r="R159" s="149" t="s">
        <v>584</v>
      </c>
      <c r="S159" s="378">
        <v>12</v>
      </c>
      <c r="T159" s="149">
        <v>0</v>
      </c>
      <c r="U159"/>
    </row>
    <row r="160" spans="1:21" x14ac:dyDescent="0.25">
      <c r="A160" s="149" t="s">
        <v>856</v>
      </c>
      <c r="B160" s="149">
        <v>240</v>
      </c>
      <c r="C160" s="26" t="s">
        <v>1342</v>
      </c>
      <c r="D160" t="s">
        <v>240</v>
      </c>
      <c r="E160" s="149" t="s">
        <v>602</v>
      </c>
      <c r="F160" s="149" t="s">
        <v>13</v>
      </c>
      <c r="G160" s="190">
        <v>0</v>
      </c>
      <c r="H160" s="190">
        <v>0</v>
      </c>
      <c r="I160" s="190">
        <v>0</v>
      </c>
      <c r="J160" s="190">
        <v>887.76</v>
      </c>
      <c r="K160" s="190">
        <v>0</v>
      </c>
      <c r="L160" s="190">
        <v>0</v>
      </c>
      <c r="M160" s="190">
        <v>0</v>
      </c>
      <c r="N160" s="190">
        <v>0</v>
      </c>
      <c r="O160" s="190">
        <v>0</v>
      </c>
      <c r="P160" s="190">
        <v>0</v>
      </c>
      <c r="Q160" s="190">
        <v>0</v>
      </c>
      <c r="R160" s="149" t="s">
        <v>547</v>
      </c>
      <c r="S160" s="378">
        <v>12</v>
      </c>
      <c r="T160" s="149" t="s">
        <v>603</v>
      </c>
      <c r="U160"/>
    </row>
    <row r="161" spans="1:21" x14ac:dyDescent="0.25">
      <c r="A161" s="149" t="s">
        <v>611</v>
      </c>
      <c r="B161" s="149">
        <v>2</v>
      </c>
      <c r="C161" s="26" t="s">
        <v>78</v>
      </c>
      <c r="D161" t="s">
        <v>90</v>
      </c>
      <c r="E161" s="149" t="s">
        <v>598</v>
      </c>
      <c r="F161" s="149" t="s">
        <v>13</v>
      </c>
      <c r="G161" s="190">
        <v>3</v>
      </c>
      <c r="H161" s="190">
        <v>0</v>
      </c>
      <c r="I161" s="190">
        <v>0</v>
      </c>
      <c r="J161" s="190">
        <v>0</v>
      </c>
      <c r="K161" s="190">
        <v>0</v>
      </c>
      <c r="L161" s="190">
        <v>0</v>
      </c>
      <c r="M161" s="190">
        <v>0</v>
      </c>
      <c r="N161" s="190">
        <v>0</v>
      </c>
      <c r="O161" s="190">
        <v>2058</v>
      </c>
      <c r="P161" s="190">
        <v>0</v>
      </c>
      <c r="Q161" s="190">
        <v>0</v>
      </c>
      <c r="R161" s="149" t="s">
        <v>584</v>
      </c>
      <c r="S161" s="378">
        <v>12</v>
      </c>
      <c r="T161" s="149" t="s">
        <v>599</v>
      </c>
      <c r="U161"/>
    </row>
    <row r="162" spans="1:21" x14ac:dyDescent="0.25">
      <c r="A162" s="149" t="s">
        <v>606</v>
      </c>
      <c r="B162" s="149">
        <v>2</v>
      </c>
      <c r="C162" s="26" t="s">
        <v>78</v>
      </c>
      <c r="D162" t="s">
        <v>95</v>
      </c>
      <c r="E162" s="149" t="s">
        <v>598</v>
      </c>
      <c r="F162" s="149" t="s">
        <v>13</v>
      </c>
      <c r="G162" s="190">
        <v>0</v>
      </c>
      <c r="H162" s="190">
        <v>0</v>
      </c>
      <c r="I162" s="190">
        <v>0</v>
      </c>
      <c r="J162" s="190">
        <v>4146.0000000000009</v>
      </c>
      <c r="K162" s="190">
        <v>0</v>
      </c>
      <c r="L162" s="190">
        <v>0</v>
      </c>
      <c r="M162" s="190">
        <v>0</v>
      </c>
      <c r="N162" s="190">
        <v>0</v>
      </c>
      <c r="O162" s="190">
        <v>0</v>
      </c>
      <c r="P162" s="190">
        <v>0</v>
      </c>
      <c r="Q162" s="190">
        <v>0</v>
      </c>
      <c r="R162" s="149" t="s">
        <v>584</v>
      </c>
      <c r="S162" s="378">
        <v>12</v>
      </c>
      <c r="T162" s="149" t="s">
        <v>599</v>
      </c>
      <c r="U162"/>
    </row>
    <row r="163" spans="1:21" x14ac:dyDescent="0.25">
      <c r="A163" s="149" t="s">
        <v>911</v>
      </c>
      <c r="B163" s="149">
        <v>0</v>
      </c>
      <c r="C163" s="26" t="s">
        <v>274</v>
      </c>
      <c r="D163" t="s">
        <v>277</v>
      </c>
      <c r="E163" s="149" t="s">
        <v>910</v>
      </c>
      <c r="F163" s="149" t="s">
        <v>13</v>
      </c>
      <c r="G163" s="190">
        <v>0</v>
      </c>
      <c r="H163" s="190">
        <v>0</v>
      </c>
      <c r="I163" s="190">
        <v>0</v>
      </c>
      <c r="J163" s="190">
        <v>5384</v>
      </c>
      <c r="K163" s="190">
        <v>0</v>
      </c>
      <c r="L163" s="190">
        <v>0</v>
      </c>
      <c r="M163" s="190">
        <v>0</v>
      </c>
      <c r="N163" s="190">
        <v>0</v>
      </c>
      <c r="O163" s="190">
        <v>0</v>
      </c>
      <c r="P163" s="190">
        <v>0</v>
      </c>
      <c r="Q163" s="190">
        <v>0</v>
      </c>
      <c r="R163" s="149" t="s">
        <v>584</v>
      </c>
      <c r="S163" s="378">
        <v>12</v>
      </c>
      <c r="T163" s="149" t="s">
        <v>276</v>
      </c>
    </row>
    <row r="164" spans="1:21" x14ac:dyDescent="0.25">
      <c r="A164" s="149" t="s">
        <v>864</v>
      </c>
      <c r="B164" s="149">
        <v>103</v>
      </c>
      <c r="C164" s="26" t="s">
        <v>245</v>
      </c>
      <c r="D164" t="s">
        <v>865</v>
      </c>
      <c r="E164" s="149" t="s">
        <v>860</v>
      </c>
      <c r="F164" s="149" t="s">
        <v>13</v>
      </c>
      <c r="G164" s="190">
        <v>0</v>
      </c>
      <c r="H164" s="190">
        <v>0</v>
      </c>
      <c r="I164" s="190">
        <v>0</v>
      </c>
      <c r="J164" s="190">
        <v>6997.9999999999982</v>
      </c>
      <c r="K164" s="190">
        <v>0</v>
      </c>
      <c r="L164" s="190">
        <v>0</v>
      </c>
      <c r="M164" s="190">
        <v>0</v>
      </c>
      <c r="N164" s="190">
        <v>0</v>
      </c>
      <c r="O164" s="190">
        <v>0</v>
      </c>
      <c r="P164" s="190">
        <v>0</v>
      </c>
      <c r="Q164" s="190">
        <v>0</v>
      </c>
      <c r="R164" s="149" t="s">
        <v>584</v>
      </c>
      <c r="S164" s="378">
        <v>12</v>
      </c>
      <c r="T164" s="149" t="s">
        <v>965</v>
      </c>
      <c r="U164"/>
    </row>
    <row r="165" spans="1:21" x14ac:dyDescent="0.25">
      <c r="A165" s="149" t="s">
        <v>912</v>
      </c>
      <c r="B165" s="149">
        <v>0</v>
      </c>
      <c r="C165" s="26" t="s">
        <v>274</v>
      </c>
      <c r="D165" t="s">
        <v>278</v>
      </c>
      <c r="E165" s="149" t="s">
        <v>910</v>
      </c>
      <c r="F165" s="149" t="s">
        <v>13</v>
      </c>
      <c r="G165" s="190">
        <v>0</v>
      </c>
      <c r="H165" s="190">
        <v>0</v>
      </c>
      <c r="I165" s="190">
        <v>0</v>
      </c>
      <c r="J165" s="190">
        <v>8156.9999999999982</v>
      </c>
      <c r="K165" s="190">
        <v>0</v>
      </c>
      <c r="L165" s="190">
        <v>0</v>
      </c>
      <c r="M165" s="190">
        <v>0</v>
      </c>
      <c r="N165" s="190">
        <v>0</v>
      </c>
      <c r="O165" s="190">
        <v>0</v>
      </c>
      <c r="P165" s="190">
        <v>0</v>
      </c>
      <c r="Q165" s="190">
        <v>0</v>
      </c>
      <c r="R165" s="149" t="s">
        <v>584</v>
      </c>
      <c r="S165" s="378">
        <v>12</v>
      </c>
      <c r="T165" s="149" t="s">
        <v>276</v>
      </c>
      <c r="U165"/>
    </row>
    <row r="166" spans="1:21" x14ac:dyDescent="0.25">
      <c r="A166" s="149" t="s">
        <v>617</v>
      </c>
      <c r="B166" s="149">
        <v>2</v>
      </c>
      <c r="C166" s="26" t="s">
        <v>78</v>
      </c>
      <c r="D166" t="s">
        <v>93</v>
      </c>
      <c r="E166" s="149" t="s">
        <v>602</v>
      </c>
      <c r="F166" s="149" t="s">
        <v>13</v>
      </c>
      <c r="G166" s="190">
        <v>73.685000000000016</v>
      </c>
      <c r="H166" s="190">
        <v>0</v>
      </c>
      <c r="I166" s="190">
        <v>0</v>
      </c>
      <c r="J166" s="190">
        <v>1987.9999999999998</v>
      </c>
      <c r="K166" s="190">
        <v>0</v>
      </c>
      <c r="L166" s="190">
        <v>0</v>
      </c>
      <c r="M166" s="190">
        <v>0</v>
      </c>
      <c r="N166" s="190">
        <v>0</v>
      </c>
      <c r="O166" s="190">
        <v>6115</v>
      </c>
      <c r="P166" s="190">
        <v>0</v>
      </c>
      <c r="Q166" s="190">
        <v>0</v>
      </c>
      <c r="R166" s="149" t="s">
        <v>547</v>
      </c>
      <c r="S166" s="378">
        <v>12</v>
      </c>
      <c r="T166" s="149" t="s">
        <v>603</v>
      </c>
      <c r="U166"/>
    </row>
    <row r="167" spans="1:21" x14ac:dyDescent="0.25">
      <c r="A167" s="149" t="s">
        <v>863</v>
      </c>
      <c r="B167" s="149">
        <v>103</v>
      </c>
      <c r="C167" s="26" t="s">
        <v>245</v>
      </c>
      <c r="D167" t="s">
        <v>248</v>
      </c>
      <c r="E167" s="149" t="s">
        <v>860</v>
      </c>
      <c r="F167" s="149" t="s">
        <v>13</v>
      </c>
      <c r="G167" s="190">
        <v>0</v>
      </c>
      <c r="H167" s="190">
        <v>0</v>
      </c>
      <c r="I167" s="190">
        <v>0</v>
      </c>
      <c r="J167" s="190">
        <v>9221.0000000000018</v>
      </c>
      <c r="K167" s="190">
        <v>0</v>
      </c>
      <c r="L167" s="190">
        <v>0</v>
      </c>
      <c r="M167" s="190">
        <v>0</v>
      </c>
      <c r="N167" s="190">
        <v>0</v>
      </c>
      <c r="O167" s="190">
        <v>0</v>
      </c>
      <c r="P167" s="190">
        <v>0</v>
      </c>
      <c r="Q167" s="190">
        <v>0</v>
      </c>
      <c r="R167" s="149" t="s">
        <v>584</v>
      </c>
      <c r="S167" s="378">
        <v>12</v>
      </c>
      <c r="T167" s="149" t="s">
        <v>965</v>
      </c>
    </row>
    <row r="168" spans="1:21" x14ac:dyDescent="0.25">
      <c r="A168" s="149" t="s">
        <v>620</v>
      </c>
      <c r="B168" s="149">
        <v>2</v>
      </c>
      <c r="C168" s="26" t="s">
        <v>78</v>
      </c>
      <c r="D168" t="s">
        <v>97</v>
      </c>
      <c r="E168" s="149" t="s">
        <v>598</v>
      </c>
      <c r="F168" s="149" t="s">
        <v>13</v>
      </c>
      <c r="G168" s="190">
        <v>77</v>
      </c>
      <c r="H168" s="190">
        <v>0</v>
      </c>
      <c r="I168" s="190">
        <v>0</v>
      </c>
      <c r="J168" s="190">
        <v>0</v>
      </c>
      <c r="K168" s="190">
        <v>0</v>
      </c>
      <c r="L168" s="190">
        <v>0</v>
      </c>
      <c r="M168" s="190">
        <v>0</v>
      </c>
      <c r="N168" s="190">
        <v>0</v>
      </c>
      <c r="O168" s="190">
        <v>10122</v>
      </c>
      <c r="P168" s="190">
        <v>0</v>
      </c>
      <c r="Q168" s="190">
        <v>0</v>
      </c>
      <c r="R168" s="149" t="s">
        <v>584</v>
      </c>
      <c r="S168" s="378">
        <v>12</v>
      </c>
      <c r="T168" s="149" t="s">
        <v>599</v>
      </c>
      <c r="U168"/>
    </row>
    <row r="169" spans="1:21" x14ac:dyDescent="0.25">
      <c r="A169" s="149" t="s">
        <v>604</v>
      </c>
      <c r="B169" s="149">
        <v>2</v>
      </c>
      <c r="C169" s="26" t="s">
        <v>78</v>
      </c>
      <c r="D169" t="s">
        <v>605</v>
      </c>
      <c r="E169" s="149" t="s">
        <v>602</v>
      </c>
      <c r="F169" s="149" t="s">
        <v>13</v>
      </c>
      <c r="G169" s="190">
        <v>0</v>
      </c>
      <c r="H169" s="190">
        <v>0</v>
      </c>
      <c r="I169" s="190">
        <v>0</v>
      </c>
      <c r="J169" s="190">
        <v>10606</v>
      </c>
      <c r="K169" s="190">
        <v>0</v>
      </c>
      <c r="L169" s="190">
        <v>0</v>
      </c>
      <c r="M169" s="190">
        <v>0</v>
      </c>
      <c r="N169" s="190">
        <v>0</v>
      </c>
      <c r="O169" s="190">
        <v>0</v>
      </c>
      <c r="P169" s="190">
        <v>0</v>
      </c>
      <c r="Q169" s="190">
        <v>0</v>
      </c>
      <c r="R169" s="149" t="s">
        <v>584</v>
      </c>
      <c r="S169" s="378">
        <v>12</v>
      </c>
      <c r="T169" s="149" t="s">
        <v>603</v>
      </c>
      <c r="U169"/>
    </row>
    <row r="170" spans="1:21" x14ac:dyDescent="0.25">
      <c r="A170" s="149" t="s">
        <v>600</v>
      </c>
      <c r="B170" s="149">
        <v>2</v>
      </c>
      <c r="C170" s="26" t="s">
        <v>78</v>
      </c>
      <c r="D170" t="s">
        <v>601</v>
      </c>
      <c r="E170" s="149" t="s">
        <v>602</v>
      </c>
      <c r="F170" s="149" t="s">
        <v>13</v>
      </c>
      <c r="G170" s="190">
        <v>0</v>
      </c>
      <c r="H170" s="190">
        <v>0</v>
      </c>
      <c r="I170" s="190">
        <v>0</v>
      </c>
      <c r="J170" s="190">
        <v>14916.000000000004</v>
      </c>
      <c r="K170" s="190">
        <v>0</v>
      </c>
      <c r="L170" s="190">
        <v>0</v>
      </c>
      <c r="M170" s="190">
        <v>0</v>
      </c>
      <c r="N170" s="190">
        <v>0</v>
      </c>
      <c r="O170" s="190">
        <v>0</v>
      </c>
      <c r="P170" s="190">
        <v>0</v>
      </c>
      <c r="Q170" s="190">
        <v>0</v>
      </c>
      <c r="R170" s="149" t="s">
        <v>584</v>
      </c>
      <c r="S170" s="378">
        <v>12</v>
      </c>
      <c r="T170" s="149" t="s">
        <v>603</v>
      </c>
      <c r="U170"/>
    </row>
    <row r="171" spans="1:21" x14ac:dyDescent="0.25">
      <c r="A171" s="149" t="s">
        <v>861</v>
      </c>
      <c r="B171" s="149">
        <v>103</v>
      </c>
      <c r="C171" s="26" t="s">
        <v>245</v>
      </c>
      <c r="D171" t="s">
        <v>247</v>
      </c>
      <c r="E171" s="149" t="s">
        <v>860</v>
      </c>
      <c r="F171" s="149" t="s">
        <v>13</v>
      </c>
      <c r="G171" s="190">
        <v>0</v>
      </c>
      <c r="H171" s="190">
        <v>0</v>
      </c>
      <c r="I171" s="190">
        <v>0</v>
      </c>
      <c r="J171" s="190">
        <v>15740.999999999998</v>
      </c>
      <c r="K171" s="190">
        <v>0</v>
      </c>
      <c r="L171" s="190">
        <v>0</v>
      </c>
      <c r="M171" s="190">
        <v>0</v>
      </c>
      <c r="N171" s="190">
        <v>0</v>
      </c>
      <c r="O171" s="190">
        <v>0</v>
      </c>
      <c r="P171" s="190">
        <v>0</v>
      </c>
      <c r="Q171" s="190">
        <v>0</v>
      </c>
      <c r="R171" s="149" t="s">
        <v>584</v>
      </c>
      <c r="S171" s="378">
        <v>12</v>
      </c>
      <c r="T171" s="149" t="s">
        <v>965</v>
      </c>
      <c r="U171"/>
    </row>
    <row r="172" spans="1:21" x14ac:dyDescent="0.25">
      <c r="A172" s="149" t="s">
        <v>597</v>
      </c>
      <c r="B172" s="149">
        <v>2</v>
      </c>
      <c r="C172" s="26" t="s">
        <v>78</v>
      </c>
      <c r="D172" t="s">
        <v>81</v>
      </c>
      <c r="E172" s="149" t="s">
        <v>598</v>
      </c>
      <c r="F172" s="149" t="s">
        <v>13</v>
      </c>
      <c r="G172" s="190">
        <v>0</v>
      </c>
      <c r="H172" s="190">
        <v>0</v>
      </c>
      <c r="I172" s="190">
        <v>0</v>
      </c>
      <c r="J172" s="190">
        <v>18099</v>
      </c>
      <c r="K172" s="190">
        <v>0</v>
      </c>
      <c r="L172" s="190">
        <v>0</v>
      </c>
      <c r="M172" s="190">
        <v>0</v>
      </c>
      <c r="N172" s="190">
        <v>0</v>
      </c>
      <c r="O172" s="190">
        <v>0</v>
      </c>
      <c r="P172" s="190">
        <v>0</v>
      </c>
      <c r="Q172" s="190">
        <v>0</v>
      </c>
      <c r="R172" s="149" t="s">
        <v>584</v>
      </c>
      <c r="S172" s="378">
        <v>12</v>
      </c>
      <c r="T172" s="149" t="s">
        <v>599</v>
      </c>
      <c r="U172"/>
    </row>
    <row r="173" spans="1:21" x14ac:dyDescent="0.25">
      <c r="A173" s="149" t="s">
        <v>587</v>
      </c>
      <c r="B173" s="149">
        <v>1</v>
      </c>
      <c r="C173" s="26" t="s">
        <v>67</v>
      </c>
      <c r="D173" t="s">
        <v>73</v>
      </c>
      <c r="E173" s="149" t="s">
        <v>583</v>
      </c>
      <c r="F173" s="149" t="s">
        <v>13</v>
      </c>
      <c r="G173" s="190">
        <v>0</v>
      </c>
      <c r="H173" s="190">
        <v>0</v>
      </c>
      <c r="I173" s="190">
        <v>0</v>
      </c>
      <c r="J173" s="190">
        <v>24389</v>
      </c>
      <c r="K173" s="190">
        <v>0</v>
      </c>
      <c r="L173" s="190">
        <v>0</v>
      </c>
      <c r="M173" s="190">
        <v>0</v>
      </c>
      <c r="N173" s="190">
        <v>0</v>
      </c>
      <c r="O173" s="190">
        <v>0</v>
      </c>
      <c r="P173" s="190">
        <v>0</v>
      </c>
      <c r="Q173" s="190">
        <v>0</v>
      </c>
      <c r="R173" s="149" t="s">
        <v>584</v>
      </c>
      <c r="S173" s="378">
        <v>12</v>
      </c>
      <c r="T173" s="149" t="s">
        <v>585</v>
      </c>
      <c r="U173"/>
    </row>
    <row r="174" spans="1:21" x14ac:dyDescent="0.25">
      <c r="A174" s="149" t="s">
        <v>589</v>
      </c>
      <c r="B174" s="149">
        <v>1</v>
      </c>
      <c r="C174" s="26" t="s">
        <v>67</v>
      </c>
      <c r="D174" t="s">
        <v>68</v>
      </c>
      <c r="E174" s="149" t="s">
        <v>583</v>
      </c>
      <c r="F174" s="149" t="s">
        <v>13</v>
      </c>
      <c r="G174" s="190">
        <v>0</v>
      </c>
      <c r="H174" s="190">
        <v>0</v>
      </c>
      <c r="I174" s="190">
        <v>0</v>
      </c>
      <c r="J174" s="190">
        <v>26657</v>
      </c>
      <c r="K174" s="190">
        <v>0</v>
      </c>
      <c r="L174" s="190">
        <v>0</v>
      </c>
      <c r="M174" s="190">
        <v>0</v>
      </c>
      <c r="N174" s="190">
        <v>0</v>
      </c>
      <c r="O174" s="190">
        <v>0</v>
      </c>
      <c r="P174" s="190">
        <v>0</v>
      </c>
      <c r="Q174" s="190">
        <v>0</v>
      </c>
      <c r="R174" s="149" t="s">
        <v>584</v>
      </c>
      <c r="S174" s="378">
        <v>12</v>
      </c>
      <c r="T174" s="149" t="s">
        <v>585</v>
      </c>
      <c r="U174"/>
    </row>
    <row r="175" spans="1:21" x14ac:dyDescent="0.25">
      <c r="A175" s="149" t="s">
        <v>809</v>
      </c>
      <c r="B175" s="149">
        <v>701</v>
      </c>
      <c r="C175" s="26" t="s">
        <v>206</v>
      </c>
      <c r="D175" t="s">
        <v>207</v>
      </c>
      <c r="E175" s="149" t="s">
        <v>810</v>
      </c>
      <c r="F175" s="149" t="s">
        <v>13</v>
      </c>
      <c r="G175" s="190">
        <v>337.00500000000005</v>
      </c>
      <c r="H175" s="190">
        <v>0</v>
      </c>
      <c r="I175" s="190">
        <v>0</v>
      </c>
      <c r="J175" s="190">
        <v>0</v>
      </c>
      <c r="K175" s="190">
        <v>0</v>
      </c>
      <c r="L175" s="190">
        <v>0</v>
      </c>
      <c r="M175" s="190">
        <v>0</v>
      </c>
      <c r="N175" s="190">
        <v>0</v>
      </c>
      <c r="O175" s="190">
        <v>27185</v>
      </c>
      <c r="P175" s="190">
        <v>0</v>
      </c>
      <c r="Q175" s="190">
        <v>0</v>
      </c>
      <c r="R175" s="149" t="s">
        <v>547</v>
      </c>
      <c r="S175" s="378">
        <v>12</v>
      </c>
      <c r="T175" s="149" t="s">
        <v>207</v>
      </c>
      <c r="U175"/>
    </row>
    <row r="176" spans="1:21" x14ac:dyDescent="0.25">
      <c r="A176" s="149" t="s">
        <v>635</v>
      </c>
      <c r="B176" s="149">
        <v>2</v>
      </c>
      <c r="C176" s="26" t="s">
        <v>78</v>
      </c>
      <c r="D176" t="s">
        <v>100</v>
      </c>
      <c r="E176" s="149" t="s">
        <v>636</v>
      </c>
      <c r="F176" s="149" t="s">
        <v>13</v>
      </c>
      <c r="G176" s="190">
        <v>400.00300000000004</v>
      </c>
      <c r="H176" s="190">
        <v>0</v>
      </c>
      <c r="I176" s="190">
        <v>0</v>
      </c>
      <c r="J176" s="190">
        <v>0</v>
      </c>
      <c r="K176" s="190">
        <v>0</v>
      </c>
      <c r="L176" s="190">
        <v>0</v>
      </c>
      <c r="M176" s="190">
        <v>0</v>
      </c>
      <c r="N176" s="190">
        <v>0</v>
      </c>
      <c r="O176" s="190">
        <v>30466</v>
      </c>
      <c r="P176" s="190">
        <v>0</v>
      </c>
      <c r="Q176" s="190">
        <v>0</v>
      </c>
      <c r="R176" s="149" t="s">
        <v>547</v>
      </c>
      <c r="S176" s="378">
        <v>12</v>
      </c>
      <c r="T176" s="149" t="s">
        <v>100</v>
      </c>
      <c r="U176"/>
    </row>
    <row r="177" spans="1:21" x14ac:dyDescent="0.25">
      <c r="A177" s="223" t="s">
        <v>1011</v>
      </c>
      <c r="B177" s="149">
        <v>363</v>
      </c>
      <c r="C177" s="26" t="s">
        <v>361</v>
      </c>
      <c r="D177" t="s">
        <v>362</v>
      </c>
      <c r="E177" s="149" t="s">
        <v>1012</v>
      </c>
      <c r="F177" s="149" t="s">
        <v>13</v>
      </c>
      <c r="G177" s="190">
        <v>389.923</v>
      </c>
      <c r="H177" s="190">
        <v>0</v>
      </c>
      <c r="I177" s="190">
        <v>0</v>
      </c>
      <c r="J177" s="190">
        <v>0</v>
      </c>
      <c r="K177" s="190">
        <v>0</v>
      </c>
      <c r="L177" s="190">
        <v>0</v>
      </c>
      <c r="M177" s="190">
        <v>0</v>
      </c>
      <c r="N177" s="190">
        <v>0</v>
      </c>
      <c r="O177" s="190">
        <v>30704</v>
      </c>
      <c r="P177" s="190">
        <v>0</v>
      </c>
      <c r="Q177" s="190">
        <v>0</v>
      </c>
      <c r="R177" s="149" t="s">
        <v>547</v>
      </c>
      <c r="S177" s="378">
        <v>12</v>
      </c>
      <c r="T177" s="149" t="s">
        <v>362</v>
      </c>
    </row>
    <row r="178" spans="1:21" x14ac:dyDescent="0.25">
      <c r="A178" s="149" t="s">
        <v>859</v>
      </c>
      <c r="B178" s="149">
        <v>103</v>
      </c>
      <c r="C178" s="26" t="s">
        <v>245</v>
      </c>
      <c r="D178" t="s">
        <v>246</v>
      </c>
      <c r="E178" s="149" t="s">
        <v>860</v>
      </c>
      <c r="F178" s="149" t="s">
        <v>13</v>
      </c>
      <c r="G178" s="190">
        <v>0</v>
      </c>
      <c r="H178" s="190">
        <v>0</v>
      </c>
      <c r="I178" s="190">
        <v>0</v>
      </c>
      <c r="J178" s="190">
        <v>33310</v>
      </c>
      <c r="K178" s="190">
        <v>0</v>
      </c>
      <c r="L178" s="190">
        <v>0</v>
      </c>
      <c r="M178" s="190">
        <v>0</v>
      </c>
      <c r="N178" s="190">
        <v>0</v>
      </c>
      <c r="O178" s="190">
        <v>0</v>
      </c>
      <c r="P178" s="190">
        <v>0</v>
      </c>
      <c r="Q178" s="190">
        <v>0</v>
      </c>
      <c r="R178" s="149" t="s">
        <v>584</v>
      </c>
      <c r="S178" s="378">
        <v>12</v>
      </c>
      <c r="T178" s="149" t="s">
        <v>965</v>
      </c>
      <c r="U178"/>
    </row>
    <row r="179" spans="1:21" x14ac:dyDescent="0.25">
      <c r="A179" s="149" t="s">
        <v>1047</v>
      </c>
      <c r="B179" s="149">
        <v>111</v>
      </c>
      <c r="C179" s="26" t="s">
        <v>380</v>
      </c>
      <c r="D179" t="s">
        <v>381</v>
      </c>
      <c r="E179" s="149" t="s">
        <v>860</v>
      </c>
      <c r="F179" s="149" t="s">
        <v>13</v>
      </c>
      <c r="G179" s="190">
        <v>520</v>
      </c>
      <c r="H179" s="190">
        <v>0</v>
      </c>
      <c r="I179" s="190">
        <v>0</v>
      </c>
      <c r="J179" s="190">
        <v>0</v>
      </c>
      <c r="K179" s="190">
        <v>0</v>
      </c>
      <c r="L179" s="190">
        <v>0</v>
      </c>
      <c r="M179" s="190">
        <v>0</v>
      </c>
      <c r="N179" s="190">
        <v>0</v>
      </c>
      <c r="O179" s="190">
        <v>40572</v>
      </c>
      <c r="P179" s="190">
        <v>0</v>
      </c>
      <c r="Q179" s="190">
        <v>0</v>
      </c>
      <c r="R179" s="149" t="s">
        <v>584</v>
      </c>
      <c r="S179" s="378">
        <v>12</v>
      </c>
      <c r="T179" s="149" t="s">
        <v>965</v>
      </c>
      <c r="U179"/>
    </row>
    <row r="180" spans="1:21" x14ac:dyDescent="0.25">
      <c r="A180" s="149" t="s">
        <v>592</v>
      </c>
      <c r="B180" s="149">
        <v>1</v>
      </c>
      <c r="C180" s="26" t="s">
        <v>67</v>
      </c>
      <c r="D180" t="s">
        <v>593</v>
      </c>
      <c r="E180" s="149" t="s">
        <v>583</v>
      </c>
      <c r="F180" s="149" t="s">
        <v>13</v>
      </c>
      <c r="G180" s="190">
        <v>130</v>
      </c>
      <c r="H180" s="190">
        <v>0</v>
      </c>
      <c r="I180" s="190">
        <v>0</v>
      </c>
      <c r="J180" s="190">
        <v>0</v>
      </c>
      <c r="K180" s="190">
        <v>0</v>
      </c>
      <c r="L180" s="190">
        <v>0</v>
      </c>
      <c r="M180" s="190">
        <v>0</v>
      </c>
      <c r="N180" s="190">
        <v>0</v>
      </c>
      <c r="O180" s="190">
        <v>41664</v>
      </c>
      <c r="P180" s="190">
        <v>0</v>
      </c>
      <c r="Q180" s="190">
        <v>0</v>
      </c>
      <c r="R180" s="149" t="s">
        <v>584</v>
      </c>
      <c r="S180" s="378">
        <v>12</v>
      </c>
      <c r="T180" s="149" t="s">
        <v>585</v>
      </c>
      <c r="U180"/>
    </row>
    <row r="181" spans="1:21" x14ac:dyDescent="0.25">
      <c r="A181" s="149" t="s">
        <v>984</v>
      </c>
      <c r="B181" s="149">
        <v>100</v>
      </c>
      <c r="C181" s="26" t="s">
        <v>340</v>
      </c>
      <c r="D181" t="s">
        <v>343</v>
      </c>
      <c r="E181" s="149" t="s">
        <v>982</v>
      </c>
      <c r="F181" s="149" t="s">
        <v>13</v>
      </c>
      <c r="G181" s="190">
        <v>-629.00000000000011</v>
      </c>
      <c r="H181" s="190">
        <v>0</v>
      </c>
      <c r="I181" s="190">
        <v>0</v>
      </c>
      <c r="J181" s="190">
        <v>0</v>
      </c>
      <c r="K181" s="190">
        <v>0</v>
      </c>
      <c r="L181" s="190">
        <v>0</v>
      </c>
      <c r="M181" s="190">
        <v>0</v>
      </c>
      <c r="N181" s="190">
        <v>0</v>
      </c>
      <c r="O181" s="190">
        <v>44688</v>
      </c>
      <c r="P181" s="190">
        <v>0</v>
      </c>
      <c r="Q181" s="190">
        <v>0</v>
      </c>
      <c r="R181" s="149" t="s">
        <v>584</v>
      </c>
      <c r="S181" s="378">
        <v>12</v>
      </c>
      <c r="T181" s="149" t="s">
        <v>341</v>
      </c>
      <c r="U181"/>
    </row>
    <row r="182" spans="1:21" x14ac:dyDescent="0.25">
      <c r="A182" s="149" t="s">
        <v>983</v>
      </c>
      <c r="B182" s="149">
        <v>100</v>
      </c>
      <c r="C182" s="26" t="s">
        <v>340</v>
      </c>
      <c r="D182" t="s">
        <v>342</v>
      </c>
      <c r="E182" s="149" t="s">
        <v>982</v>
      </c>
      <c r="F182" s="149" t="s">
        <v>13</v>
      </c>
      <c r="G182" s="190">
        <v>0</v>
      </c>
      <c r="H182" s="190">
        <v>0</v>
      </c>
      <c r="I182" s="190">
        <v>0</v>
      </c>
      <c r="J182" s="190">
        <v>52270</v>
      </c>
      <c r="K182" s="190">
        <v>0</v>
      </c>
      <c r="L182" s="190">
        <v>0</v>
      </c>
      <c r="M182" s="190">
        <v>0</v>
      </c>
      <c r="N182" s="190">
        <v>0</v>
      </c>
      <c r="O182" s="190">
        <v>0</v>
      </c>
      <c r="P182" s="190">
        <v>0</v>
      </c>
      <c r="Q182" s="190">
        <v>0</v>
      </c>
      <c r="R182" s="149" t="s">
        <v>584</v>
      </c>
      <c r="S182" s="378">
        <v>12</v>
      </c>
      <c r="T182" s="149" t="s">
        <v>341</v>
      </c>
      <c r="U182"/>
    </row>
    <row r="183" spans="1:21" x14ac:dyDescent="0.25">
      <c r="A183" s="149" t="s">
        <v>980</v>
      </c>
      <c r="B183" s="149">
        <v>100</v>
      </c>
      <c r="C183" s="26" t="s">
        <v>340</v>
      </c>
      <c r="D183" t="s">
        <v>981</v>
      </c>
      <c r="E183" s="149" t="s">
        <v>982</v>
      </c>
      <c r="F183" s="149" t="s">
        <v>13</v>
      </c>
      <c r="G183" s="190">
        <v>0</v>
      </c>
      <c r="H183" s="190">
        <v>0</v>
      </c>
      <c r="I183" s="190">
        <v>0</v>
      </c>
      <c r="J183" s="190">
        <v>56169.999999999993</v>
      </c>
      <c r="K183" s="190">
        <v>0</v>
      </c>
      <c r="L183" s="190">
        <v>0</v>
      </c>
      <c r="M183" s="190">
        <v>0</v>
      </c>
      <c r="N183" s="190">
        <v>0</v>
      </c>
      <c r="O183" s="190">
        <v>0</v>
      </c>
      <c r="P183" s="190">
        <v>0</v>
      </c>
      <c r="Q183" s="190">
        <v>0</v>
      </c>
      <c r="R183" s="149" t="s">
        <v>584</v>
      </c>
      <c r="S183" s="378">
        <v>12</v>
      </c>
      <c r="T183" s="149" t="s">
        <v>341</v>
      </c>
      <c r="U183"/>
    </row>
    <row r="184" spans="1:21" x14ac:dyDescent="0.25">
      <c r="A184" s="149" t="s">
        <v>985</v>
      </c>
      <c r="B184" s="149">
        <v>0</v>
      </c>
      <c r="C184" s="26" t="s">
        <v>344</v>
      </c>
      <c r="D184" t="s">
        <v>249</v>
      </c>
      <c r="E184" s="149" t="s">
        <v>860</v>
      </c>
      <c r="F184" s="149" t="s">
        <v>13</v>
      </c>
      <c r="G184" s="190">
        <v>0</v>
      </c>
      <c r="H184" s="190">
        <v>0</v>
      </c>
      <c r="I184" s="190">
        <v>0</v>
      </c>
      <c r="J184" s="190">
        <v>58415.999999999993</v>
      </c>
      <c r="K184" s="190">
        <v>0</v>
      </c>
      <c r="L184" s="190">
        <v>0</v>
      </c>
      <c r="M184" s="190">
        <v>0</v>
      </c>
      <c r="N184" s="190">
        <v>0</v>
      </c>
      <c r="O184" s="190">
        <v>0</v>
      </c>
      <c r="P184" s="190">
        <v>0</v>
      </c>
      <c r="Q184" s="190">
        <v>0</v>
      </c>
      <c r="R184" s="149" t="s">
        <v>584</v>
      </c>
      <c r="S184" s="378">
        <v>12</v>
      </c>
      <c r="T184" s="149" t="s">
        <v>965</v>
      </c>
      <c r="U184"/>
    </row>
    <row r="185" spans="1:21" s="137" customFormat="1" x14ac:dyDescent="0.25">
      <c r="A185" s="149" t="s">
        <v>581</v>
      </c>
      <c r="B185" s="149">
        <v>1</v>
      </c>
      <c r="C185" s="26" t="s">
        <v>67</v>
      </c>
      <c r="D185" t="s">
        <v>582</v>
      </c>
      <c r="E185" s="149" t="s">
        <v>583</v>
      </c>
      <c r="F185" s="149" t="s">
        <v>13</v>
      </c>
      <c r="G185" s="190">
        <v>0</v>
      </c>
      <c r="H185" s="190">
        <v>0</v>
      </c>
      <c r="I185" s="190">
        <v>0</v>
      </c>
      <c r="J185" s="190">
        <v>81558</v>
      </c>
      <c r="K185" s="190">
        <v>0</v>
      </c>
      <c r="L185" s="190">
        <v>0</v>
      </c>
      <c r="M185" s="190">
        <v>0</v>
      </c>
      <c r="N185" s="190">
        <v>0</v>
      </c>
      <c r="O185" s="190">
        <v>0</v>
      </c>
      <c r="P185" s="190">
        <v>0</v>
      </c>
      <c r="Q185" s="190">
        <v>0</v>
      </c>
      <c r="R185" s="149" t="s">
        <v>584</v>
      </c>
      <c r="S185" s="378">
        <v>12</v>
      </c>
      <c r="T185" s="149" t="s">
        <v>585</v>
      </c>
      <c r="U185"/>
    </row>
    <row r="186" spans="1:21" x14ac:dyDescent="0.25">
      <c r="A186" s="149" t="s">
        <v>612</v>
      </c>
      <c r="B186" s="149">
        <v>2</v>
      </c>
      <c r="C186" s="26" t="s">
        <v>78</v>
      </c>
      <c r="D186" t="s">
        <v>613</v>
      </c>
      <c r="E186" s="149" t="s">
        <v>598</v>
      </c>
      <c r="F186" s="149" t="s">
        <v>13</v>
      </c>
      <c r="G186" s="190">
        <v>1331</v>
      </c>
      <c r="H186" s="190">
        <v>0</v>
      </c>
      <c r="I186" s="190">
        <v>0</v>
      </c>
      <c r="J186" s="190">
        <v>0</v>
      </c>
      <c r="K186" s="190">
        <v>0</v>
      </c>
      <c r="L186" s="190">
        <v>0</v>
      </c>
      <c r="M186" s="190">
        <v>0</v>
      </c>
      <c r="N186" s="190">
        <v>0</v>
      </c>
      <c r="O186" s="190">
        <v>101430</v>
      </c>
      <c r="P186" s="190">
        <v>0</v>
      </c>
      <c r="Q186" s="190">
        <v>0</v>
      </c>
      <c r="R186" s="149" t="s">
        <v>584</v>
      </c>
      <c r="S186" s="378">
        <v>12</v>
      </c>
      <c r="T186" s="149" t="s">
        <v>599</v>
      </c>
      <c r="U186"/>
    </row>
    <row r="187" spans="1:21" x14ac:dyDescent="0.25">
      <c r="A187" s="149" t="s">
        <v>609</v>
      </c>
      <c r="B187" s="149">
        <v>2</v>
      </c>
      <c r="C187" s="26" t="s">
        <v>78</v>
      </c>
      <c r="D187" t="s">
        <v>86</v>
      </c>
      <c r="E187" s="149" t="s">
        <v>598</v>
      </c>
      <c r="F187" s="149" t="s">
        <v>13</v>
      </c>
      <c r="G187" s="190">
        <v>1575</v>
      </c>
      <c r="H187" s="190">
        <v>0</v>
      </c>
      <c r="I187" s="190">
        <v>0</v>
      </c>
      <c r="J187" s="190">
        <v>0</v>
      </c>
      <c r="K187" s="190">
        <v>0</v>
      </c>
      <c r="L187" s="190">
        <v>0</v>
      </c>
      <c r="M187" s="190">
        <v>0</v>
      </c>
      <c r="N187" s="190">
        <v>0</v>
      </c>
      <c r="O187" s="190">
        <v>109746</v>
      </c>
      <c r="P187" s="190">
        <v>0</v>
      </c>
      <c r="Q187" s="190">
        <v>0</v>
      </c>
      <c r="R187" s="149" t="s">
        <v>584</v>
      </c>
      <c r="S187" s="378">
        <v>12</v>
      </c>
      <c r="T187" s="149" t="s">
        <v>599</v>
      </c>
      <c r="U187"/>
    </row>
    <row r="188" spans="1:21" x14ac:dyDescent="0.25">
      <c r="A188" s="149" t="s">
        <v>986</v>
      </c>
      <c r="B188" s="149">
        <v>0</v>
      </c>
      <c r="C188" s="26" t="s">
        <v>344</v>
      </c>
      <c r="D188" t="s">
        <v>987</v>
      </c>
      <c r="E188" s="149" t="s">
        <v>860</v>
      </c>
      <c r="F188" s="149" t="s">
        <v>13</v>
      </c>
      <c r="G188" s="190">
        <v>0</v>
      </c>
      <c r="H188" s="190">
        <v>0</v>
      </c>
      <c r="I188" s="190">
        <v>0</v>
      </c>
      <c r="J188" s="190">
        <v>117206.00000000001</v>
      </c>
      <c r="K188" s="190">
        <v>0</v>
      </c>
      <c r="L188" s="190">
        <v>0</v>
      </c>
      <c r="M188" s="190">
        <v>0</v>
      </c>
      <c r="N188" s="190">
        <v>0</v>
      </c>
      <c r="O188" s="190">
        <v>0</v>
      </c>
      <c r="P188" s="190">
        <v>0</v>
      </c>
      <c r="Q188" s="190">
        <v>0</v>
      </c>
      <c r="R188" s="149" t="s">
        <v>584</v>
      </c>
      <c r="S188" s="378">
        <v>12</v>
      </c>
      <c r="T188" s="149" t="s">
        <v>965</v>
      </c>
      <c r="U188"/>
    </row>
    <row r="189" spans="1:21" x14ac:dyDescent="0.25">
      <c r="A189" s="149" t="s">
        <v>850</v>
      </c>
      <c r="B189" s="149">
        <v>240</v>
      </c>
      <c r="C189" s="26" t="s">
        <v>1342</v>
      </c>
      <c r="D189" t="s">
        <v>239</v>
      </c>
      <c r="E189" s="149" t="s">
        <v>851</v>
      </c>
      <c r="F189" s="149" t="s">
        <v>13</v>
      </c>
      <c r="G189" s="190">
        <v>1771.9940000000001</v>
      </c>
      <c r="H189" s="190">
        <v>0</v>
      </c>
      <c r="I189" s="190">
        <v>0</v>
      </c>
      <c r="J189" s="190">
        <v>0</v>
      </c>
      <c r="K189" s="190">
        <v>0</v>
      </c>
      <c r="L189" s="190">
        <v>0</v>
      </c>
      <c r="M189" s="190">
        <v>0</v>
      </c>
      <c r="N189" s="190">
        <v>0</v>
      </c>
      <c r="O189" s="190">
        <v>127038</v>
      </c>
      <c r="P189" s="190">
        <v>0</v>
      </c>
      <c r="Q189" s="190">
        <v>0</v>
      </c>
      <c r="R189" s="149" t="s">
        <v>547</v>
      </c>
      <c r="S189" s="378">
        <v>12</v>
      </c>
      <c r="T189" s="149" t="s">
        <v>239</v>
      </c>
      <c r="U189"/>
    </row>
    <row r="190" spans="1:21" x14ac:dyDescent="0.25">
      <c r="A190" s="149" t="s">
        <v>854</v>
      </c>
      <c r="B190" s="149">
        <v>240</v>
      </c>
      <c r="C190" s="26" t="s">
        <v>1342</v>
      </c>
      <c r="D190" t="s">
        <v>242</v>
      </c>
      <c r="E190" s="149" t="s">
        <v>855</v>
      </c>
      <c r="F190" s="149" t="s">
        <v>13</v>
      </c>
      <c r="G190" s="190">
        <v>2228.2709999999997</v>
      </c>
      <c r="H190" s="190">
        <v>0</v>
      </c>
      <c r="I190" s="190">
        <v>0</v>
      </c>
      <c r="J190" s="190">
        <v>0</v>
      </c>
      <c r="K190" s="190">
        <v>0</v>
      </c>
      <c r="L190" s="190">
        <v>0</v>
      </c>
      <c r="M190" s="190">
        <v>0</v>
      </c>
      <c r="N190" s="190">
        <v>0</v>
      </c>
      <c r="O190" s="190">
        <v>153761</v>
      </c>
      <c r="P190" s="190">
        <v>0</v>
      </c>
      <c r="Q190" s="190">
        <v>0</v>
      </c>
      <c r="R190" s="149" t="s">
        <v>547</v>
      </c>
      <c r="S190" s="378">
        <v>12</v>
      </c>
      <c r="T190" s="149" t="s">
        <v>242</v>
      </c>
      <c r="U190"/>
    </row>
    <row r="191" spans="1:21" x14ac:dyDescent="0.25">
      <c r="A191" s="149" t="s">
        <v>608</v>
      </c>
      <c r="B191" s="149">
        <v>2</v>
      </c>
      <c r="C191" s="26" t="s">
        <v>78</v>
      </c>
      <c r="D191" t="s">
        <v>82</v>
      </c>
      <c r="E191" s="149" t="s">
        <v>598</v>
      </c>
      <c r="F191" s="149" t="s">
        <v>13</v>
      </c>
      <c r="G191" s="190">
        <v>2349</v>
      </c>
      <c r="H191" s="190">
        <v>0</v>
      </c>
      <c r="I191" s="190">
        <v>0</v>
      </c>
      <c r="J191" s="190">
        <v>0</v>
      </c>
      <c r="K191" s="190">
        <v>0</v>
      </c>
      <c r="L191" s="190">
        <v>0</v>
      </c>
      <c r="M191" s="190">
        <v>0</v>
      </c>
      <c r="N191" s="190">
        <v>0</v>
      </c>
      <c r="O191" s="190">
        <v>174888</v>
      </c>
      <c r="P191" s="190">
        <v>0</v>
      </c>
      <c r="Q191" s="190">
        <v>0</v>
      </c>
      <c r="R191" s="149" t="s">
        <v>584</v>
      </c>
      <c r="S191" s="378">
        <v>12</v>
      </c>
      <c r="T191" s="149" t="s">
        <v>599</v>
      </c>
      <c r="U191"/>
    </row>
    <row r="192" spans="1:21" x14ac:dyDescent="0.25">
      <c r="A192" s="149" t="s">
        <v>588</v>
      </c>
      <c r="B192" s="149">
        <v>1</v>
      </c>
      <c r="C192" s="26" t="s">
        <v>67</v>
      </c>
      <c r="D192" t="s">
        <v>74</v>
      </c>
      <c r="E192" s="149" t="s">
        <v>583</v>
      </c>
      <c r="F192" s="149" t="s">
        <v>13</v>
      </c>
      <c r="G192" s="190">
        <v>0</v>
      </c>
      <c r="H192" s="190">
        <v>0</v>
      </c>
      <c r="I192" s="190">
        <v>0</v>
      </c>
      <c r="J192" s="190">
        <v>259855.99999999997</v>
      </c>
      <c r="K192" s="190">
        <v>0</v>
      </c>
      <c r="L192" s="190">
        <v>0</v>
      </c>
      <c r="M192" s="190">
        <v>0</v>
      </c>
      <c r="N192" s="190">
        <v>0</v>
      </c>
      <c r="O192" s="190">
        <v>0</v>
      </c>
      <c r="P192" s="190">
        <v>0</v>
      </c>
      <c r="Q192" s="190">
        <v>0</v>
      </c>
      <c r="R192" s="149" t="s">
        <v>584</v>
      </c>
      <c r="S192" s="378">
        <v>12</v>
      </c>
      <c r="T192" s="149" t="s">
        <v>585</v>
      </c>
      <c r="U192"/>
    </row>
    <row r="193" spans="1:21" x14ac:dyDescent="0.25">
      <c r="A193" s="149" t="s">
        <v>701</v>
      </c>
      <c r="B193" s="149">
        <v>169</v>
      </c>
      <c r="C193" s="26" t="s">
        <v>101</v>
      </c>
      <c r="D193" t="s">
        <v>382</v>
      </c>
      <c r="E193" s="149" t="s">
        <v>702</v>
      </c>
      <c r="F193" s="149" t="s">
        <v>13</v>
      </c>
      <c r="G193" s="190">
        <v>5829.1139999999996</v>
      </c>
      <c r="H193" s="190">
        <v>0</v>
      </c>
      <c r="I193" s="190">
        <v>0</v>
      </c>
      <c r="J193" s="190">
        <v>0</v>
      </c>
      <c r="K193" s="190">
        <v>0</v>
      </c>
      <c r="L193" s="190">
        <v>0</v>
      </c>
      <c r="M193" s="190">
        <v>0</v>
      </c>
      <c r="N193" s="190">
        <v>0</v>
      </c>
      <c r="O193" s="190">
        <v>396149</v>
      </c>
      <c r="P193" s="190">
        <v>0</v>
      </c>
      <c r="Q193" s="190">
        <v>0</v>
      </c>
      <c r="R193" s="149" t="s">
        <v>547</v>
      </c>
      <c r="S193" s="378">
        <v>12</v>
      </c>
      <c r="T193" s="149" t="s">
        <v>382</v>
      </c>
      <c r="U193"/>
    </row>
    <row r="194" spans="1:21" x14ac:dyDescent="0.25">
      <c r="A194" s="149" t="s">
        <v>909</v>
      </c>
      <c r="B194" s="149">
        <v>0</v>
      </c>
      <c r="C194" s="26" t="s">
        <v>274</v>
      </c>
      <c r="D194" t="s">
        <v>275</v>
      </c>
      <c r="E194" s="149" t="s">
        <v>910</v>
      </c>
      <c r="F194" s="149" t="s">
        <v>13</v>
      </c>
      <c r="G194" s="190">
        <v>5578.0000000000009</v>
      </c>
      <c r="H194" s="190">
        <v>0</v>
      </c>
      <c r="I194" s="190">
        <v>0</v>
      </c>
      <c r="J194" s="190">
        <v>0</v>
      </c>
      <c r="K194" s="190">
        <v>0</v>
      </c>
      <c r="L194" s="190">
        <v>0</v>
      </c>
      <c r="M194" s="190">
        <v>0</v>
      </c>
      <c r="N194" s="190">
        <v>0</v>
      </c>
      <c r="O194" s="190">
        <v>461076</v>
      </c>
      <c r="P194" s="190">
        <v>0</v>
      </c>
      <c r="Q194" s="190">
        <v>0</v>
      </c>
      <c r="R194" s="149" t="s">
        <v>584</v>
      </c>
      <c r="S194" s="378">
        <v>12</v>
      </c>
      <c r="T194" s="149" t="s">
        <v>276</v>
      </c>
      <c r="U194"/>
    </row>
    <row r="195" spans="1:21" x14ac:dyDescent="0.25">
      <c r="A195" s="149" t="s">
        <v>862</v>
      </c>
      <c r="B195" s="149">
        <v>103</v>
      </c>
      <c r="C195" s="26" t="s">
        <v>245</v>
      </c>
      <c r="D195" t="s">
        <v>250</v>
      </c>
      <c r="E195" s="149" t="s">
        <v>860</v>
      </c>
      <c r="F195" s="149" t="s">
        <v>13</v>
      </c>
      <c r="G195" s="190">
        <v>18614</v>
      </c>
      <c r="H195" s="190">
        <v>0</v>
      </c>
      <c r="I195" s="190">
        <v>0</v>
      </c>
      <c r="J195" s="190">
        <v>0</v>
      </c>
      <c r="K195" s="190">
        <v>0</v>
      </c>
      <c r="L195" s="190">
        <v>0</v>
      </c>
      <c r="M195" s="190">
        <v>0</v>
      </c>
      <c r="N195" s="190">
        <v>0</v>
      </c>
      <c r="O195" s="190">
        <v>1354080</v>
      </c>
      <c r="P195" s="190">
        <v>0</v>
      </c>
      <c r="Q195" s="190">
        <v>0</v>
      </c>
      <c r="R195" s="149" t="s">
        <v>584</v>
      </c>
      <c r="S195" s="378">
        <v>12</v>
      </c>
      <c r="T195" s="149" t="s">
        <v>965</v>
      </c>
      <c r="U195"/>
    </row>
    <row r="196" spans="1:21" x14ac:dyDescent="0.25">
      <c r="A196" s="149" t="s">
        <v>633</v>
      </c>
      <c r="B196" s="149">
        <v>2</v>
      </c>
      <c r="C196" s="26" t="s">
        <v>78</v>
      </c>
      <c r="D196" t="s">
        <v>88</v>
      </c>
      <c r="E196" s="149" t="s">
        <v>634</v>
      </c>
      <c r="F196" s="149" t="s">
        <v>14</v>
      </c>
      <c r="G196" s="190">
        <v>47.708999999999996</v>
      </c>
      <c r="H196" s="190">
        <v>0</v>
      </c>
      <c r="I196" s="190">
        <v>0</v>
      </c>
      <c r="J196" s="190">
        <v>0</v>
      </c>
      <c r="K196" s="190">
        <v>0</v>
      </c>
      <c r="L196" s="190">
        <v>0</v>
      </c>
      <c r="M196" s="190">
        <v>0</v>
      </c>
      <c r="N196" s="190">
        <v>0</v>
      </c>
      <c r="O196" s="190">
        <v>6373</v>
      </c>
      <c r="P196" s="190">
        <v>0</v>
      </c>
      <c r="Q196" s="190">
        <v>0</v>
      </c>
      <c r="R196" s="149" t="s">
        <v>547</v>
      </c>
      <c r="S196" s="378">
        <v>12</v>
      </c>
      <c r="T196" s="149" t="s">
        <v>88</v>
      </c>
      <c r="U196"/>
    </row>
    <row r="197" spans="1:21" x14ac:dyDescent="0.25">
      <c r="A197" s="149" t="s">
        <v>756</v>
      </c>
      <c r="B197" s="149">
        <v>767</v>
      </c>
      <c r="C197" s="26" t="s">
        <v>757</v>
      </c>
      <c r="D197" t="s">
        <v>172</v>
      </c>
      <c r="E197" s="149" t="s">
        <v>758</v>
      </c>
      <c r="F197" s="149" t="s">
        <v>14</v>
      </c>
      <c r="G197" s="190">
        <v>107.91999999999999</v>
      </c>
      <c r="H197" s="190">
        <v>0</v>
      </c>
      <c r="I197" s="190">
        <v>0</v>
      </c>
      <c r="J197" s="190">
        <v>0</v>
      </c>
      <c r="K197" s="190">
        <v>0</v>
      </c>
      <c r="L197" s="190">
        <v>0</v>
      </c>
      <c r="M197" s="190">
        <v>0</v>
      </c>
      <c r="N197" s="190">
        <v>0</v>
      </c>
      <c r="O197" s="190">
        <v>10979</v>
      </c>
      <c r="P197" s="190">
        <v>0</v>
      </c>
      <c r="Q197" s="190">
        <v>0</v>
      </c>
      <c r="R197" s="149" t="s">
        <v>547</v>
      </c>
      <c r="S197" s="378">
        <v>12</v>
      </c>
      <c r="T197" s="149" t="s">
        <v>172</v>
      </c>
      <c r="U197"/>
    </row>
    <row r="198" spans="1:21" x14ac:dyDescent="0.25">
      <c r="A198" s="149" t="s">
        <v>727</v>
      </c>
      <c r="B198" s="149">
        <v>169</v>
      </c>
      <c r="C198" s="26" t="s">
        <v>101</v>
      </c>
      <c r="D198" t="s">
        <v>142</v>
      </c>
      <c r="E198" s="149" t="s">
        <v>728</v>
      </c>
      <c r="F198" s="149" t="s">
        <v>14</v>
      </c>
      <c r="G198" s="190">
        <v>403.28099999999995</v>
      </c>
      <c r="H198" s="190">
        <v>0</v>
      </c>
      <c r="I198" s="190">
        <v>0</v>
      </c>
      <c r="J198" s="190">
        <v>0</v>
      </c>
      <c r="K198" s="190">
        <v>0</v>
      </c>
      <c r="L198" s="190">
        <v>0</v>
      </c>
      <c r="M198" s="190">
        <v>0</v>
      </c>
      <c r="N198" s="190">
        <v>0</v>
      </c>
      <c r="O198" s="190">
        <v>31068</v>
      </c>
      <c r="P198" s="190">
        <v>0</v>
      </c>
      <c r="Q198" s="190">
        <v>0</v>
      </c>
      <c r="R198" s="149" t="s">
        <v>547</v>
      </c>
      <c r="S198" s="378">
        <v>12</v>
      </c>
      <c r="T198" s="149" t="s">
        <v>142</v>
      </c>
      <c r="U198"/>
    </row>
    <row r="199" spans="1:21" x14ac:dyDescent="0.25">
      <c r="A199" s="149" t="s">
        <v>703</v>
      </c>
      <c r="B199" s="149">
        <v>169</v>
      </c>
      <c r="C199" s="26" t="s">
        <v>101</v>
      </c>
      <c r="D199" t="s">
        <v>104</v>
      </c>
      <c r="E199" s="149" t="s">
        <v>704</v>
      </c>
      <c r="F199" s="149" t="s">
        <v>14</v>
      </c>
      <c r="G199" s="190">
        <v>406.77600000000001</v>
      </c>
      <c r="H199" s="190">
        <v>0</v>
      </c>
      <c r="I199" s="190">
        <v>0</v>
      </c>
      <c r="J199" s="190">
        <v>0</v>
      </c>
      <c r="K199" s="190">
        <v>0</v>
      </c>
      <c r="L199" s="190">
        <v>0</v>
      </c>
      <c r="M199" s="190">
        <v>0</v>
      </c>
      <c r="N199" s="190">
        <v>0</v>
      </c>
      <c r="O199" s="190">
        <v>34893</v>
      </c>
      <c r="P199" s="190">
        <v>0</v>
      </c>
      <c r="Q199" s="190">
        <v>0</v>
      </c>
      <c r="R199" s="149" t="s">
        <v>547</v>
      </c>
      <c r="S199" s="378">
        <v>12</v>
      </c>
      <c r="T199" s="149" t="s">
        <v>104</v>
      </c>
      <c r="U199"/>
    </row>
    <row r="200" spans="1:21" x14ac:dyDescent="0.25">
      <c r="A200" s="149" t="s">
        <v>777</v>
      </c>
      <c r="B200" s="149">
        <v>256</v>
      </c>
      <c r="C200" s="26" t="s">
        <v>191</v>
      </c>
      <c r="D200" t="s">
        <v>192</v>
      </c>
      <c r="E200" s="149" t="s">
        <v>778</v>
      </c>
      <c r="F200" s="149" t="s">
        <v>14</v>
      </c>
      <c r="G200" s="190">
        <v>389.8</v>
      </c>
      <c r="H200" s="190">
        <v>0</v>
      </c>
      <c r="I200" s="190">
        <v>0</v>
      </c>
      <c r="J200" s="190">
        <v>0</v>
      </c>
      <c r="K200" s="190">
        <v>0</v>
      </c>
      <c r="L200" s="190">
        <v>0</v>
      </c>
      <c r="M200" s="190">
        <v>0</v>
      </c>
      <c r="N200" s="190">
        <v>0</v>
      </c>
      <c r="O200" s="190">
        <v>36466</v>
      </c>
      <c r="P200" s="190">
        <v>0</v>
      </c>
      <c r="Q200" s="190">
        <v>0</v>
      </c>
      <c r="R200" s="149" t="s">
        <v>547</v>
      </c>
      <c r="S200" s="378">
        <v>12</v>
      </c>
      <c r="T200" s="149" t="s">
        <v>192</v>
      </c>
      <c r="U200"/>
    </row>
    <row r="201" spans="1:21" x14ac:dyDescent="0.25">
      <c r="A201" s="149" t="s">
        <v>820</v>
      </c>
      <c r="B201" s="149">
        <v>341</v>
      </c>
      <c r="C201" s="26" t="s">
        <v>216</v>
      </c>
      <c r="D201" t="s">
        <v>217</v>
      </c>
      <c r="E201" s="149" t="s">
        <v>821</v>
      </c>
      <c r="F201" s="149" t="s">
        <v>14</v>
      </c>
      <c r="G201" s="190">
        <v>484.07100000000003</v>
      </c>
      <c r="H201" s="190">
        <v>0</v>
      </c>
      <c r="I201" s="190">
        <v>0</v>
      </c>
      <c r="J201" s="190">
        <v>0</v>
      </c>
      <c r="K201" s="190">
        <v>0</v>
      </c>
      <c r="L201" s="190">
        <v>0</v>
      </c>
      <c r="M201" s="190">
        <v>0</v>
      </c>
      <c r="N201" s="190">
        <v>0</v>
      </c>
      <c r="O201" s="190">
        <v>42631</v>
      </c>
      <c r="P201" s="190">
        <v>0</v>
      </c>
      <c r="Q201" s="190">
        <v>0</v>
      </c>
      <c r="R201" s="149" t="s">
        <v>547</v>
      </c>
      <c r="S201" s="378">
        <v>12</v>
      </c>
      <c r="T201" s="149" t="s">
        <v>217</v>
      </c>
      <c r="U201"/>
    </row>
    <row r="202" spans="1:21" x14ac:dyDescent="0.25">
      <c r="A202" s="149" t="s">
        <v>711</v>
      </c>
      <c r="B202" s="149">
        <v>169</v>
      </c>
      <c r="C202" s="26" t="s">
        <v>101</v>
      </c>
      <c r="D202" t="s">
        <v>114</v>
      </c>
      <c r="E202" s="149" t="s">
        <v>712</v>
      </c>
      <c r="F202" s="149" t="s">
        <v>14</v>
      </c>
      <c r="G202" s="190">
        <v>605.53699999999992</v>
      </c>
      <c r="H202" s="190">
        <v>0</v>
      </c>
      <c r="I202" s="190">
        <v>0</v>
      </c>
      <c r="J202" s="190">
        <v>0</v>
      </c>
      <c r="K202" s="190">
        <v>0</v>
      </c>
      <c r="L202" s="190">
        <v>0</v>
      </c>
      <c r="M202" s="190">
        <v>0</v>
      </c>
      <c r="N202" s="190">
        <v>0</v>
      </c>
      <c r="O202" s="190">
        <v>43750</v>
      </c>
      <c r="P202" s="190">
        <v>0</v>
      </c>
      <c r="Q202" s="190">
        <v>0</v>
      </c>
      <c r="R202" s="149" t="s">
        <v>547</v>
      </c>
      <c r="S202" s="378">
        <v>12</v>
      </c>
      <c r="T202" s="149" t="s">
        <v>114</v>
      </c>
      <c r="U202"/>
    </row>
    <row r="203" spans="1:21" x14ac:dyDescent="0.25">
      <c r="A203" s="149" t="s">
        <v>843</v>
      </c>
      <c r="B203" s="149">
        <v>332</v>
      </c>
      <c r="C203" s="26" t="s">
        <v>232</v>
      </c>
      <c r="D203" t="s">
        <v>233</v>
      </c>
      <c r="E203" s="149" t="s">
        <v>844</v>
      </c>
      <c r="F203" s="149" t="s">
        <v>14</v>
      </c>
      <c r="G203" s="190">
        <v>442.72199999999998</v>
      </c>
      <c r="H203" s="190">
        <v>0</v>
      </c>
      <c r="I203" s="190">
        <v>0</v>
      </c>
      <c r="J203" s="190">
        <v>0</v>
      </c>
      <c r="K203" s="190">
        <v>0</v>
      </c>
      <c r="L203" s="190">
        <v>0</v>
      </c>
      <c r="M203" s="190">
        <v>0</v>
      </c>
      <c r="N203" s="190">
        <v>0</v>
      </c>
      <c r="O203" s="190">
        <v>44272</v>
      </c>
      <c r="P203" s="190">
        <v>0</v>
      </c>
      <c r="Q203" s="190">
        <v>0</v>
      </c>
      <c r="R203" s="149" t="s">
        <v>547</v>
      </c>
      <c r="S203" s="378">
        <v>12</v>
      </c>
      <c r="T203" s="149" t="s">
        <v>233</v>
      </c>
      <c r="U203"/>
    </row>
    <row r="204" spans="1:21" x14ac:dyDescent="0.25">
      <c r="A204" s="149" t="s">
        <v>1002</v>
      </c>
      <c r="B204" s="149">
        <v>72</v>
      </c>
      <c r="C204" s="26" t="s">
        <v>359</v>
      </c>
      <c r="D204" t="s">
        <v>360</v>
      </c>
      <c r="E204" s="149" t="s">
        <v>1003</v>
      </c>
      <c r="F204" s="149" t="s">
        <v>14</v>
      </c>
      <c r="G204" s="190">
        <v>547.90699999999993</v>
      </c>
      <c r="H204" s="190">
        <v>0</v>
      </c>
      <c r="I204" s="190">
        <v>0</v>
      </c>
      <c r="J204" s="190">
        <v>0</v>
      </c>
      <c r="K204" s="190">
        <v>0</v>
      </c>
      <c r="L204" s="190">
        <v>0</v>
      </c>
      <c r="M204" s="190">
        <v>0</v>
      </c>
      <c r="N204" s="190">
        <v>0</v>
      </c>
      <c r="O204" s="190">
        <v>44243</v>
      </c>
      <c r="P204" s="190">
        <v>0</v>
      </c>
      <c r="Q204" s="190">
        <v>0</v>
      </c>
      <c r="R204" s="149" t="s">
        <v>547</v>
      </c>
      <c r="S204" s="378">
        <v>12</v>
      </c>
      <c r="T204" s="149" t="s">
        <v>360</v>
      </c>
      <c r="U204"/>
    </row>
    <row r="205" spans="1:21" x14ac:dyDescent="0.25">
      <c r="A205" s="149" t="s">
        <v>627</v>
      </c>
      <c r="B205" s="149">
        <v>2</v>
      </c>
      <c r="C205" s="26" t="s">
        <v>78</v>
      </c>
      <c r="D205" t="s">
        <v>80</v>
      </c>
      <c r="E205" s="149" t="s">
        <v>628</v>
      </c>
      <c r="F205" s="149" t="s">
        <v>14</v>
      </c>
      <c r="G205" s="190">
        <v>538.29999999999995</v>
      </c>
      <c r="H205" s="190">
        <v>0</v>
      </c>
      <c r="I205" s="190">
        <v>0</v>
      </c>
      <c r="J205" s="190">
        <v>0</v>
      </c>
      <c r="K205" s="190">
        <v>0</v>
      </c>
      <c r="L205" s="190">
        <v>0</v>
      </c>
      <c r="M205" s="190">
        <v>0</v>
      </c>
      <c r="N205" s="190">
        <v>0</v>
      </c>
      <c r="O205" s="190">
        <v>44722</v>
      </c>
      <c r="P205" s="190">
        <v>0</v>
      </c>
      <c r="Q205" s="190">
        <v>0</v>
      </c>
      <c r="R205" s="149" t="s">
        <v>547</v>
      </c>
      <c r="S205" s="378">
        <v>12</v>
      </c>
      <c r="T205" s="149" t="s">
        <v>629</v>
      </c>
      <c r="U205"/>
    </row>
    <row r="206" spans="1:21" x14ac:dyDescent="0.25">
      <c r="A206" s="149" t="s">
        <v>624</v>
      </c>
      <c r="B206" s="149">
        <v>2</v>
      </c>
      <c r="C206" s="26" t="s">
        <v>78</v>
      </c>
      <c r="D206" t="s">
        <v>79</v>
      </c>
      <c r="E206" s="149" t="s">
        <v>625</v>
      </c>
      <c r="F206" s="149" t="s">
        <v>14</v>
      </c>
      <c r="G206" s="190">
        <v>593.71199999999999</v>
      </c>
      <c r="H206" s="190">
        <v>0</v>
      </c>
      <c r="I206" s="190">
        <v>0</v>
      </c>
      <c r="J206" s="190">
        <v>0</v>
      </c>
      <c r="K206" s="190">
        <v>0</v>
      </c>
      <c r="L206" s="190">
        <v>0</v>
      </c>
      <c r="M206" s="190">
        <v>0</v>
      </c>
      <c r="N206" s="190">
        <v>0</v>
      </c>
      <c r="O206" s="190">
        <v>49477</v>
      </c>
      <c r="P206" s="190">
        <v>0</v>
      </c>
      <c r="Q206" s="190">
        <v>0</v>
      </c>
      <c r="R206" s="149" t="s">
        <v>547</v>
      </c>
      <c r="S206" s="378">
        <v>12</v>
      </c>
      <c r="T206" s="149" t="s">
        <v>626</v>
      </c>
      <c r="U206"/>
    </row>
    <row r="207" spans="1:21" x14ac:dyDescent="0.25">
      <c r="A207" s="149" t="s">
        <v>719</v>
      </c>
      <c r="B207" s="149">
        <v>169</v>
      </c>
      <c r="C207" s="26" t="s">
        <v>101</v>
      </c>
      <c r="D207" t="s">
        <v>125</v>
      </c>
      <c r="E207" s="149" t="s">
        <v>720</v>
      </c>
      <c r="F207" s="149" t="s">
        <v>14</v>
      </c>
      <c r="G207" s="190">
        <v>623.49400000000014</v>
      </c>
      <c r="H207" s="190">
        <v>0</v>
      </c>
      <c r="I207" s="190">
        <v>0</v>
      </c>
      <c r="J207" s="190">
        <v>0</v>
      </c>
      <c r="K207" s="190">
        <v>0</v>
      </c>
      <c r="L207" s="190">
        <v>0</v>
      </c>
      <c r="M207" s="190">
        <v>0</v>
      </c>
      <c r="N207" s="190">
        <v>0</v>
      </c>
      <c r="O207" s="190">
        <v>50129</v>
      </c>
      <c r="P207" s="190">
        <v>0</v>
      </c>
      <c r="Q207" s="190">
        <v>0</v>
      </c>
      <c r="R207" s="149" t="s">
        <v>547</v>
      </c>
      <c r="S207" s="378">
        <v>12</v>
      </c>
      <c r="T207" s="149" t="s">
        <v>125</v>
      </c>
      <c r="U207"/>
    </row>
    <row r="208" spans="1:21" x14ac:dyDescent="0.25">
      <c r="A208" s="149" t="s">
        <v>709</v>
      </c>
      <c r="B208" s="149">
        <v>169</v>
      </c>
      <c r="C208" s="26" t="s">
        <v>101</v>
      </c>
      <c r="D208" t="s">
        <v>113</v>
      </c>
      <c r="E208" s="149" t="s">
        <v>710</v>
      </c>
      <c r="F208" s="149" t="s">
        <v>14</v>
      </c>
      <c r="G208" s="190">
        <v>655.07899999999995</v>
      </c>
      <c r="H208" s="190">
        <v>0</v>
      </c>
      <c r="I208" s="190">
        <v>0</v>
      </c>
      <c r="J208" s="190">
        <v>0</v>
      </c>
      <c r="K208" s="190">
        <v>0</v>
      </c>
      <c r="L208" s="190">
        <v>0</v>
      </c>
      <c r="M208" s="190">
        <v>0</v>
      </c>
      <c r="N208" s="190">
        <v>0</v>
      </c>
      <c r="O208" s="190">
        <v>50883</v>
      </c>
      <c r="P208" s="190">
        <v>0</v>
      </c>
      <c r="Q208" s="190">
        <v>0</v>
      </c>
      <c r="R208" s="149" t="s">
        <v>547</v>
      </c>
      <c r="S208" s="378">
        <v>12</v>
      </c>
      <c r="T208" s="149" t="s">
        <v>113</v>
      </c>
      <c r="U208"/>
    </row>
    <row r="209" spans="1:21" x14ac:dyDescent="0.25">
      <c r="A209" s="149" t="s">
        <v>1040</v>
      </c>
      <c r="B209" s="149">
        <v>663</v>
      </c>
      <c r="C209" s="26" t="s">
        <v>376</v>
      </c>
      <c r="D209" t="s">
        <v>377</v>
      </c>
      <c r="E209" s="149" t="s">
        <v>1041</v>
      </c>
      <c r="F209" s="149" t="s">
        <v>14</v>
      </c>
      <c r="G209" s="190">
        <v>708.84074074074078</v>
      </c>
      <c r="H209" s="190">
        <v>0</v>
      </c>
      <c r="I209" s="190">
        <v>0</v>
      </c>
      <c r="J209" s="190">
        <v>0</v>
      </c>
      <c r="K209" s="190">
        <v>0</v>
      </c>
      <c r="L209" s="190">
        <v>0</v>
      </c>
      <c r="M209" s="190">
        <v>0</v>
      </c>
      <c r="N209" s="190">
        <v>0</v>
      </c>
      <c r="O209" s="190">
        <v>70348</v>
      </c>
      <c r="P209" s="190">
        <v>0</v>
      </c>
      <c r="Q209" s="190">
        <v>0</v>
      </c>
      <c r="R209" s="149" t="s">
        <v>547</v>
      </c>
      <c r="S209" s="378">
        <v>12</v>
      </c>
      <c r="T209" s="149" t="s">
        <v>377</v>
      </c>
      <c r="U209"/>
    </row>
    <row r="210" spans="1:21" x14ac:dyDescent="0.25">
      <c r="A210" s="149" t="s">
        <v>721</v>
      </c>
      <c r="B210" s="149">
        <v>169</v>
      </c>
      <c r="C210" s="26" t="s">
        <v>101</v>
      </c>
      <c r="D210" t="s">
        <v>131</v>
      </c>
      <c r="E210" s="149" t="s">
        <v>722</v>
      </c>
      <c r="F210" s="149" t="s">
        <v>14</v>
      </c>
      <c r="G210" s="190">
        <v>975.18300000000011</v>
      </c>
      <c r="H210" s="190">
        <v>0</v>
      </c>
      <c r="I210" s="190">
        <v>0</v>
      </c>
      <c r="J210" s="190">
        <v>0</v>
      </c>
      <c r="K210" s="190">
        <v>0</v>
      </c>
      <c r="L210" s="190">
        <v>0</v>
      </c>
      <c r="M210" s="190">
        <v>0</v>
      </c>
      <c r="N210" s="190">
        <v>0</v>
      </c>
      <c r="O210" s="190">
        <v>76044</v>
      </c>
      <c r="P210" s="190">
        <v>0</v>
      </c>
      <c r="Q210" s="190">
        <v>0</v>
      </c>
      <c r="R210" s="149" t="s">
        <v>547</v>
      </c>
      <c r="S210" s="378">
        <v>12</v>
      </c>
      <c r="T210" s="149" t="s">
        <v>131</v>
      </c>
      <c r="U210"/>
    </row>
    <row r="211" spans="1:21" x14ac:dyDescent="0.25">
      <c r="A211" s="149" t="s">
        <v>713</v>
      </c>
      <c r="B211" s="149">
        <v>169</v>
      </c>
      <c r="C211" s="26" t="s">
        <v>101</v>
      </c>
      <c r="D211" t="s">
        <v>116</v>
      </c>
      <c r="E211" s="149" t="s">
        <v>714</v>
      </c>
      <c r="F211" s="149" t="s">
        <v>14</v>
      </c>
      <c r="G211" s="190">
        <v>1131.645</v>
      </c>
      <c r="H211" s="190">
        <v>0</v>
      </c>
      <c r="I211" s="190">
        <v>0</v>
      </c>
      <c r="J211" s="190">
        <v>0</v>
      </c>
      <c r="K211" s="190">
        <v>0</v>
      </c>
      <c r="L211" s="190">
        <v>0</v>
      </c>
      <c r="M211" s="190">
        <v>0</v>
      </c>
      <c r="N211" s="190">
        <v>0</v>
      </c>
      <c r="O211" s="190">
        <v>85172</v>
      </c>
      <c r="P211" s="190">
        <v>0</v>
      </c>
      <c r="Q211" s="190">
        <v>0</v>
      </c>
      <c r="R211" s="149" t="s">
        <v>547</v>
      </c>
      <c r="S211" s="378">
        <v>12</v>
      </c>
      <c r="T211" s="149" t="s">
        <v>116</v>
      </c>
      <c r="U211"/>
    </row>
    <row r="212" spans="1:21" x14ac:dyDescent="0.25">
      <c r="A212" s="149" t="s">
        <v>614</v>
      </c>
      <c r="B212" s="149">
        <v>2</v>
      </c>
      <c r="C212" s="26" t="s">
        <v>78</v>
      </c>
      <c r="D212" t="s">
        <v>92</v>
      </c>
      <c r="E212" s="149" t="s">
        <v>615</v>
      </c>
      <c r="F212" s="149" t="s">
        <v>14</v>
      </c>
      <c r="G212" s="190">
        <v>1116.7990000000002</v>
      </c>
      <c r="H212" s="190">
        <v>0</v>
      </c>
      <c r="I212" s="190">
        <v>0</v>
      </c>
      <c r="J212" s="190">
        <v>0</v>
      </c>
      <c r="K212" s="190">
        <v>0</v>
      </c>
      <c r="L212" s="190">
        <v>0</v>
      </c>
      <c r="M212" s="190">
        <v>0</v>
      </c>
      <c r="N212" s="190">
        <v>0</v>
      </c>
      <c r="O212" s="190">
        <v>86923</v>
      </c>
      <c r="P212" s="190">
        <v>0</v>
      </c>
      <c r="Q212" s="190">
        <v>0</v>
      </c>
      <c r="R212" s="149" t="s">
        <v>547</v>
      </c>
      <c r="S212" s="378">
        <v>12</v>
      </c>
      <c r="T212" s="149" t="s">
        <v>616</v>
      </c>
      <c r="U212"/>
    </row>
    <row r="213" spans="1:21" x14ac:dyDescent="0.25">
      <c r="A213" s="149" t="s">
        <v>994</v>
      </c>
      <c r="B213" s="149">
        <v>92</v>
      </c>
      <c r="C213" s="26" t="s">
        <v>351</v>
      </c>
      <c r="D213" t="s">
        <v>352</v>
      </c>
      <c r="E213" s="149" t="s">
        <v>995</v>
      </c>
      <c r="F213" s="149" t="s">
        <v>14</v>
      </c>
      <c r="G213" s="190">
        <v>1340.1479999999999</v>
      </c>
      <c r="H213" s="190">
        <v>0</v>
      </c>
      <c r="I213" s="190">
        <v>0</v>
      </c>
      <c r="J213" s="190">
        <v>0</v>
      </c>
      <c r="K213" s="190">
        <v>0</v>
      </c>
      <c r="L213" s="190">
        <v>0</v>
      </c>
      <c r="M213" s="190">
        <v>0</v>
      </c>
      <c r="N213" s="190">
        <v>0</v>
      </c>
      <c r="O213" s="190">
        <v>97871</v>
      </c>
      <c r="P213" s="190">
        <v>0</v>
      </c>
      <c r="Q213" s="190">
        <v>0</v>
      </c>
      <c r="R213" s="149" t="s">
        <v>547</v>
      </c>
      <c r="S213" s="378">
        <v>12</v>
      </c>
      <c r="T213" s="149" t="s">
        <v>352</v>
      </c>
      <c r="U213"/>
    </row>
    <row r="214" spans="1:21" x14ac:dyDescent="0.25">
      <c r="A214" s="149" t="s">
        <v>907</v>
      </c>
      <c r="B214" s="149">
        <v>44</v>
      </c>
      <c r="C214" s="26" t="s">
        <v>272</v>
      </c>
      <c r="D214" t="s">
        <v>273</v>
      </c>
      <c r="E214" s="149" t="s">
        <v>908</v>
      </c>
      <c r="F214" s="149" t="s">
        <v>14</v>
      </c>
      <c r="G214" s="190">
        <v>2178.654</v>
      </c>
      <c r="H214" s="190">
        <v>0</v>
      </c>
      <c r="I214" s="190">
        <v>0</v>
      </c>
      <c r="J214" s="190">
        <v>0</v>
      </c>
      <c r="K214" s="190">
        <v>0</v>
      </c>
      <c r="L214" s="190">
        <v>0</v>
      </c>
      <c r="M214" s="190">
        <v>0</v>
      </c>
      <c r="N214" s="190">
        <v>0</v>
      </c>
      <c r="O214" s="190">
        <v>151786</v>
      </c>
      <c r="P214" s="190">
        <v>0</v>
      </c>
      <c r="Q214" s="190">
        <v>0</v>
      </c>
      <c r="R214" s="149" t="s">
        <v>547</v>
      </c>
      <c r="S214" s="378">
        <v>12</v>
      </c>
      <c r="T214" s="149" t="s">
        <v>273</v>
      </c>
      <c r="U214"/>
    </row>
    <row r="215" spans="1:21" x14ac:dyDescent="0.25">
      <c r="A215" s="149" t="s">
        <v>833</v>
      </c>
      <c r="B215" s="149">
        <v>63</v>
      </c>
      <c r="C215" s="26" t="s">
        <v>225</v>
      </c>
      <c r="D215" t="s">
        <v>834</v>
      </c>
      <c r="E215" s="149" t="s">
        <v>835</v>
      </c>
      <c r="F215" s="149" t="s">
        <v>14</v>
      </c>
      <c r="G215" s="190">
        <v>3106.62</v>
      </c>
      <c r="H215" s="190">
        <v>0</v>
      </c>
      <c r="I215" s="190">
        <v>0</v>
      </c>
      <c r="J215" s="190">
        <v>0</v>
      </c>
      <c r="K215" s="190">
        <v>0</v>
      </c>
      <c r="L215" s="190">
        <v>0</v>
      </c>
      <c r="M215" s="190">
        <v>0</v>
      </c>
      <c r="N215" s="190">
        <v>0</v>
      </c>
      <c r="O215" s="190">
        <v>210763</v>
      </c>
      <c r="P215" s="190">
        <v>0</v>
      </c>
      <c r="Q215" s="190">
        <v>0</v>
      </c>
      <c r="R215" s="149" t="s">
        <v>547</v>
      </c>
      <c r="S215" s="378">
        <v>12</v>
      </c>
      <c r="T215" s="149" t="s">
        <v>226</v>
      </c>
      <c r="U215"/>
    </row>
    <row r="216" spans="1:21" x14ac:dyDescent="0.25">
      <c r="A216" s="149" t="s">
        <v>817</v>
      </c>
      <c r="B216" s="149">
        <v>274</v>
      </c>
      <c r="C216" s="26" t="s">
        <v>212</v>
      </c>
      <c r="D216" t="s">
        <v>818</v>
      </c>
      <c r="E216" s="149" t="s">
        <v>819</v>
      </c>
      <c r="F216" s="149" t="s">
        <v>14</v>
      </c>
      <c r="G216" s="190">
        <v>5821.6880000000001</v>
      </c>
      <c r="H216" s="190">
        <v>0</v>
      </c>
      <c r="I216" s="190">
        <v>0</v>
      </c>
      <c r="J216" s="190">
        <v>0</v>
      </c>
      <c r="K216" s="190">
        <v>0</v>
      </c>
      <c r="L216" s="190">
        <v>0</v>
      </c>
      <c r="M216" s="190">
        <v>0</v>
      </c>
      <c r="N216" s="190">
        <v>0</v>
      </c>
      <c r="O216" s="190">
        <v>426828</v>
      </c>
      <c r="P216" s="190">
        <v>0</v>
      </c>
      <c r="Q216" s="190">
        <v>0</v>
      </c>
      <c r="R216" s="149" t="s">
        <v>547</v>
      </c>
      <c r="S216" s="378">
        <v>12</v>
      </c>
      <c r="T216" s="149" t="s">
        <v>213</v>
      </c>
      <c r="U216"/>
    </row>
    <row r="217" spans="1:21" x14ac:dyDescent="0.25">
      <c r="A217" s="149" t="s">
        <v>621</v>
      </c>
      <c r="B217" s="149">
        <v>2</v>
      </c>
      <c r="C217" s="26" t="s">
        <v>78</v>
      </c>
      <c r="D217" t="s">
        <v>98</v>
      </c>
      <c r="E217" s="149" t="s">
        <v>622</v>
      </c>
      <c r="F217" s="149" t="s">
        <v>14</v>
      </c>
      <c r="G217" s="190">
        <v>9383.0410000000011</v>
      </c>
      <c r="H217" s="190">
        <v>0</v>
      </c>
      <c r="I217" s="190">
        <v>0</v>
      </c>
      <c r="J217" s="190">
        <v>0</v>
      </c>
      <c r="K217" s="190">
        <v>0</v>
      </c>
      <c r="L217" s="190">
        <v>0</v>
      </c>
      <c r="M217" s="190">
        <v>0</v>
      </c>
      <c r="N217" s="190">
        <v>0</v>
      </c>
      <c r="O217" s="190">
        <v>639927</v>
      </c>
      <c r="P217" s="190">
        <v>0</v>
      </c>
      <c r="Q217" s="190">
        <v>0</v>
      </c>
      <c r="R217" s="149" t="s">
        <v>547</v>
      </c>
      <c r="S217" s="378">
        <v>12</v>
      </c>
      <c r="T217" s="149" t="s">
        <v>623</v>
      </c>
      <c r="U217"/>
    </row>
    <row r="218" spans="1:21" x14ac:dyDescent="0.25">
      <c r="A218" s="149" t="s">
        <v>829</v>
      </c>
      <c r="B218" s="149">
        <v>373</v>
      </c>
      <c r="C218" s="26" t="s">
        <v>222</v>
      </c>
      <c r="D218" t="s">
        <v>223</v>
      </c>
      <c r="E218" s="149" t="s">
        <v>830</v>
      </c>
      <c r="F218" s="149" t="s">
        <v>5</v>
      </c>
      <c r="G218" s="190">
        <v>935.3436076877357</v>
      </c>
      <c r="H218" s="190">
        <v>0</v>
      </c>
      <c r="I218" s="190">
        <v>0</v>
      </c>
      <c r="J218" s="190">
        <v>0</v>
      </c>
      <c r="K218" s="190">
        <v>0</v>
      </c>
      <c r="L218" s="190">
        <v>0</v>
      </c>
      <c r="M218" s="190">
        <v>0</v>
      </c>
      <c r="N218" s="190">
        <v>0</v>
      </c>
      <c r="O218" s="190">
        <v>74494</v>
      </c>
      <c r="P218" s="190">
        <v>0</v>
      </c>
      <c r="Q218" s="190">
        <v>0</v>
      </c>
      <c r="R218" s="149" t="s">
        <v>547</v>
      </c>
      <c r="S218" s="378">
        <v>11</v>
      </c>
      <c r="T218" s="149" t="s">
        <v>223</v>
      </c>
      <c r="U218"/>
    </row>
    <row r="219" spans="1:21" x14ac:dyDescent="0.25">
      <c r="A219" s="149" t="s">
        <v>1032</v>
      </c>
      <c r="B219" s="149">
        <v>375</v>
      </c>
      <c r="C219" s="26" t="s">
        <v>408</v>
      </c>
      <c r="D219" t="s">
        <v>409</v>
      </c>
      <c r="E219" s="149" t="s">
        <v>1033</v>
      </c>
      <c r="F219" s="149" t="s">
        <v>9</v>
      </c>
      <c r="G219" s="190">
        <v>380.98799999999994</v>
      </c>
      <c r="H219" s="190">
        <v>0</v>
      </c>
      <c r="I219" s="190">
        <v>0</v>
      </c>
      <c r="J219" s="190">
        <v>0</v>
      </c>
      <c r="K219" s="190">
        <v>0</v>
      </c>
      <c r="L219" s="190">
        <v>0</v>
      </c>
      <c r="M219" s="190">
        <v>0</v>
      </c>
      <c r="N219" s="190">
        <v>0</v>
      </c>
      <c r="O219" s="190">
        <v>35844</v>
      </c>
      <c r="P219" s="190">
        <v>0</v>
      </c>
      <c r="Q219" s="190">
        <v>0</v>
      </c>
      <c r="R219" s="149" t="s">
        <v>547</v>
      </c>
      <c r="S219" s="378">
        <v>11</v>
      </c>
      <c r="T219" s="149" t="s">
        <v>409</v>
      </c>
    </row>
    <row r="220" spans="1:21" x14ac:dyDescent="0.25">
      <c r="A220" s="149" t="s">
        <v>1016</v>
      </c>
      <c r="B220">
        <v>664</v>
      </c>
      <c r="C220" s="26" t="s">
        <v>363</v>
      </c>
      <c r="D220" t="s">
        <v>364</v>
      </c>
      <c r="E220" t="s">
        <v>1017</v>
      </c>
      <c r="F220" t="s">
        <v>9</v>
      </c>
      <c r="G220" s="71">
        <v>550.33699999999999</v>
      </c>
      <c r="H220" s="71">
        <v>0</v>
      </c>
      <c r="I220" s="71">
        <v>0</v>
      </c>
      <c r="J220" s="71">
        <v>0</v>
      </c>
      <c r="K220" s="71">
        <v>0</v>
      </c>
      <c r="L220" s="71">
        <v>0</v>
      </c>
      <c r="M220" s="71">
        <v>0</v>
      </c>
      <c r="N220" s="71">
        <v>0</v>
      </c>
      <c r="O220" s="71">
        <v>48375</v>
      </c>
      <c r="P220" s="71">
        <v>0</v>
      </c>
      <c r="Q220" s="71">
        <v>0</v>
      </c>
      <c r="R220" s="149" t="s">
        <v>547</v>
      </c>
      <c r="S220" s="378">
        <v>11</v>
      </c>
      <c r="T220" t="s">
        <v>364</v>
      </c>
    </row>
    <row r="221" spans="1:21" x14ac:dyDescent="0.25">
      <c r="A221" s="149" t="s">
        <v>942</v>
      </c>
      <c r="B221" s="149">
        <v>254</v>
      </c>
      <c r="C221" s="26" t="s">
        <v>301</v>
      </c>
      <c r="D221" t="s">
        <v>304</v>
      </c>
      <c r="E221" s="149" t="s">
        <v>943</v>
      </c>
      <c r="F221" s="149" t="s">
        <v>10</v>
      </c>
      <c r="G221" s="190">
        <v>4469.2129999999997</v>
      </c>
      <c r="H221" s="190">
        <v>0</v>
      </c>
      <c r="I221" s="190">
        <v>0</v>
      </c>
      <c r="J221" s="190">
        <v>0</v>
      </c>
      <c r="K221" s="190">
        <v>0</v>
      </c>
      <c r="L221" s="190">
        <v>0</v>
      </c>
      <c r="M221" s="190">
        <v>0</v>
      </c>
      <c r="N221" s="190">
        <v>0</v>
      </c>
      <c r="O221" s="190">
        <v>322147</v>
      </c>
      <c r="P221" s="190">
        <v>0</v>
      </c>
      <c r="Q221" s="190">
        <v>0</v>
      </c>
      <c r="R221" s="149" t="s">
        <v>547</v>
      </c>
      <c r="S221" s="378">
        <v>11</v>
      </c>
      <c r="T221" s="149" t="s">
        <v>304</v>
      </c>
      <c r="U221"/>
    </row>
    <row r="222" spans="1:21" x14ac:dyDescent="0.25">
      <c r="A222" s="149" t="s">
        <v>934</v>
      </c>
      <c r="B222" s="149">
        <v>416</v>
      </c>
      <c r="C222" s="26" t="s">
        <v>297</v>
      </c>
      <c r="D222" t="s">
        <v>298</v>
      </c>
      <c r="E222" s="149" t="s">
        <v>935</v>
      </c>
      <c r="F222" s="149" t="s">
        <v>14</v>
      </c>
      <c r="G222" s="190">
        <v>386.726</v>
      </c>
      <c r="H222" s="190">
        <v>0</v>
      </c>
      <c r="I222" s="190">
        <v>0</v>
      </c>
      <c r="J222" s="190">
        <v>0</v>
      </c>
      <c r="K222" s="190">
        <v>0</v>
      </c>
      <c r="L222" s="190">
        <v>0</v>
      </c>
      <c r="M222" s="190">
        <v>0</v>
      </c>
      <c r="N222" s="190">
        <v>0</v>
      </c>
      <c r="O222" s="190">
        <v>37637</v>
      </c>
      <c r="P222" s="190">
        <v>0</v>
      </c>
      <c r="Q222" s="190">
        <v>0</v>
      </c>
      <c r="R222" s="149" t="s">
        <v>547</v>
      </c>
      <c r="S222" s="378">
        <v>11</v>
      </c>
      <c r="T222" s="149" t="s">
        <v>298</v>
      </c>
      <c r="U222"/>
    </row>
    <row r="223" spans="1:21" x14ac:dyDescent="0.25">
      <c r="A223" s="149" t="s">
        <v>898</v>
      </c>
      <c r="B223" s="149">
        <v>330</v>
      </c>
      <c r="C223" s="26" t="s">
        <v>268</v>
      </c>
      <c r="D223" t="s">
        <v>269</v>
      </c>
      <c r="E223" s="149" t="s">
        <v>899</v>
      </c>
      <c r="F223" s="149" t="s">
        <v>6</v>
      </c>
      <c r="G223" s="190">
        <v>373.20899999999995</v>
      </c>
      <c r="H223" s="190">
        <v>0</v>
      </c>
      <c r="I223" s="190">
        <v>0</v>
      </c>
      <c r="J223" s="190">
        <v>0</v>
      </c>
      <c r="K223" s="190">
        <v>0</v>
      </c>
      <c r="L223" s="190">
        <v>0</v>
      </c>
      <c r="M223" s="190">
        <v>0</v>
      </c>
      <c r="N223" s="190">
        <v>0</v>
      </c>
      <c r="O223" s="190">
        <v>31581</v>
      </c>
      <c r="P223" s="190">
        <v>0</v>
      </c>
      <c r="Q223" s="190">
        <v>0</v>
      </c>
      <c r="R223" s="149" t="s">
        <v>547</v>
      </c>
      <c r="S223" s="378">
        <v>10</v>
      </c>
      <c r="T223" s="149" t="s">
        <v>269</v>
      </c>
      <c r="U223"/>
    </row>
    <row r="224" spans="1:21" x14ac:dyDescent="0.25">
      <c r="A224" s="149" t="s">
        <v>932</v>
      </c>
      <c r="B224" s="149">
        <v>661</v>
      </c>
      <c r="C224" s="26" t="s">
        <v>295</v>
      </c>
      <c r="D224" t="s">
        <v>296</v>
      </c>
      <c r="E224" s="149" t="s">
        <v>933</v>
      </c>
      <c r="F224" s="149" t="s">
        <v>6</v>
      </c>
      <c r="G224" s="190">
        <v>638.83600000000001</v>
      </c>
      <c r="H224" s="190">
        <v>0</v>
      </c>
      <c r="I224" s="190">
        <v>0</v>
      </c>
      <c r="J224" s="190">
        <v>0</v>
      </c>
      <c r="K224" s="190">
        <v>0</v>
      </c>
      <c r="L224" s="190">
        <v>0</v>
      </c>
      <c r="M224" s="190">
        <v>0</v>
      </c>
      <c r="N224" s="190">
        <v>0</v>
      </c>
      <c r="O224" s="190">
        <v>51139</v>
      </c>
      <c r="P224" s="190">
        <v>0</v>
      </c>
      <c r="Q224" s="190">
        <v>0</v>
      </c>
      <c r="R224" s="149" t="s">
        <v>547</v>
      </c>
      <c r="S224" s="378">
        <v>10</v>
      </c>
      <c r="T224" s="149" t="s">
        <v>296</v>
      </c>
      <c r="U224"/>
    </row>
    <row r="225" spans="1:21" x14ac:dyDescent="0.25">
      <c r="A225" s="149" t="s">
        <v>747</v>
      </c>
      <c r="B225" s="149">
        <v>337</v>
      </c>
      <c r="C225" s="26" t="s">
        <v>163</v>
      </c>
      <c r="D225" t="s">
        <v>164</v>
      </c>
      <c r="E225" s="149" t="s">
        <v>748</v>
      </c>
      <c r="F225" s="149" t="s">
        <v>9</v>
      </c>
      <c r="G225" s="190">
        <v>609.75900000000001</v>
      </c>
      <c r="H225" s="190">
        <v>0</v>
      </c>
      <c r="I225" s="190">
        <v>0</v>
      </c>
      <c r="J225" s="190">
        <v>0</v>
      </c>
      <c r="K225" s="190">
        <v>0</v>
      </c>
      <c r="L225" s="190">
        <v>0</v>
      </c>
      <c r="M225" s="190">
        <v>0</v>
      </c>
      <c r="N225" s="190">
        <v>0</v>
      </c>
      <c r="O225" s="190">
        <v>48803</v>
      </c>
      <c r="P225" s="190">
        <v>0</v>
      </c>
      <c r="Q225" s="190">
        <v>0</v>
      </c>
      <c r="R225" s="149" t="s">
        <v>547</v>
      </c>
      <c r="S225" s="378">
        <v>10</v>
      </c>
      <c r="T225" s="149" t="s">
        <v>164</v>
      </c>
      <c r="U225"/>
    </row>
    <row r="226" spans="1:21" x14ac:dyDescent="0.25">
      <c r="A226" s="149" t="s">
        <v>926</v>
      </c>
      <c r="B226" s="149">
        <v>625</v>
      </c>
      <c r="C226" s="26" t="s">
        <v>405</v>
      </c>
      <c r="D226" t="s">
        <v>406</v>
      </c>
      <c r="E226" s="149" t="s">
        <v>927</v>
      </c>
      <c r="F226" s="149" t="s">
        <v>9</v>
      </c>
      <c r="G226" s="190">
        <v>822.17342717413169</v>
      </c>
      <c r="H226" s="190">
        <v>0</v>
      </c>
      <c r="I226" s="190">
        <v>0</v>
      </c>
      <c r="J226" s="190">
        <v>0</v>
      </c>
      <c r="K226" s="190">
        <v>0</v>
      </c>
      <c r="L226" s="190">
        <v>0</v>
      </c>
      <c r="M226" s="190">
        <v>0</v>
      </c>
      <c r="N226" s="190">
        <v>0</v>
      </c>
      <c r="O226" s="190">
        <v>67612</v>
      </c>
      <c r="P226" s="190">
        <v>0</v>
      </c>
      <c r="Q226" s="190">
        <v>0</v>
      </c>
      <c r="R226" s="149" t="s">
        <v>547</v>
      </c>
      <c r="S226" s="378">
        <v>10</v>
      </c>
      <c r="T226" s="149" t="s">
        <v>406</v>
      </c>
      <c r="U226"/>
    </row>
    <row r="227" spans="1:21" x14ac:dyDescent="0.25">
      <c r="A227" s="149" t="s">
        <v>868</v>
      </c>
      <c r="B227" s="149">
        <v>446</v>
      </c>
      <c r="C227" s="26" t="s">
        <v>400</v>
      </c>
      <c r="D227" t="s">
        <v>401</v>
      </c>
      <c r="E227" s="149" t="s">
        <v>869</v>
      </c>
      <c r="F227" s="149" t="s">
        <v>9</v>
      </c>
      <c r="G227" s="190">
        <v>1729.96</v>
      </c>
      <c r="H227" s="190">
        <v>0</v>
      </c>
      <c r="I227" s="190">
        <v>0</v>
      </c>
      <c r="J227" s="190">
        <v>0</v>
      </c>
      <c r="K227" s="190">
        <v>0</v>
      </c>
      <c r="L227" s="190">
        <v>0</v>
      </c>
      <c r="M227" s="190">
        <v>0</v>
      </c>
      <c r="N227" s="190">
        <v>0</v>
      </c>
      <c r="O227" s="190">
        <v>94299</v>
      </c>
      <c r="P227" s="190">
        <v>0</v>
      </c>
      <c r="Q227" s="190">
        <v>0</v>
      </c>
      <c r="R227" s="149" t="s">
        <v>547</v>
      </c>
      <c r="S227" s="378">
        <v>10</v>
      </c>
      <c r="T227" s="149" t="s">
        <v>401</v>
      </c>
      <c r="U227"/>
    </row>
    <row r="228" spans="1:21" x14ac:dyDescent="0.25">
      <c r="A228" s="149" t="s">
        <v>610</v>
      </c>
      <c r="B228" s="149">
        <v>2</v>
      </c>
      <c r="C228" s="26" t="s">
        <v>78</v>
      </c>
      <c r="D228" t="s">
        <v>87</v>
      </c>
      <c r="E228" s="149" t="s">
        <v>602</v>
      </c>
      <c r="F228" s="149" t="s">
        <v>13</v>
      </c>
      <c r="G228" s="190">
        <v>1461.1110000000001</v>
      </c>
      <c r="H228" s="190">
        <v>0</v>
      </c>
      <c r="I228" s="190">
        <v>0</v>
      </c>
      <c r="J228" s="190">
        <v>0</v>
      </c>
      <c r="K228" s="190">
        <v>0</v>
      </c>
      <c r="L228" s="190">
        <v>0</v>
      </c>
      <c r="M228" s="190">
        <v>0</v>
      </c>
      <c r="N228" s="190">
        <v>0</v>
      </c>
      <c r="O228" s="190">
        <v>108960</v>
      </c>
      <c r="P228" s="190">
        <v>0</v>
      </c>
      <c r="Q228" s="190">
        <v>0</v>
      </c>
      <c r="R228" s="149" t="s">
        <v>547</v>
      </c>
      <c r="S228" s="378">
        <v>10</v>
      </c>
      <c r="T228" s="149" t="s">
        <v>603</v>
      </c>
      <c r="U228"/>
    </row>
    <row r="229" spans="1:21" x14ac:dyDescent="0.25">
      <c r="A229" s="149" t="s">
        <v>988</v>
      </c>
      <c r="B229">
        <v>709</v>
      </c>
      <c r="C229" s="26" t="s">
        <v>345</v>
      </c>
      <c r="D229" t="s">
        <v>346</v>
      </c>
      <c r="E229" t="s">
        <v>989</v>
      </c>
      <c r="F229" t="s">
        <v>14</v>
      </c>
      <c r="G229" s="71">
        <v>132.62100000000001</v>
      </c>
      <c r="H229" s="71">
        <v>0</v>
      </c>
      <c r="I229" s="71">
        <v>0</v>
      </c>
      <c r="J229" s="71">
        <v>0</v>
      </c>
      <c r="K229" s="71">
        <v>0</v>
      </c>
      <c r="L229" s="71">
        <v>0</v>
      </c>
      <c r="M229" s="71">
        <v>0</v>
      </c>
      <c r="N229" s="71">
        <v>0</v>
      </c>
      <c r="O229" s="71">
        <v>15866</v>
      </c>
      <c r="P229" s="71">
        <v>0</v>
      </c>
      <c r="Q229" s="71">
        <v>0</v>
      </c>
      <c r="R229" s="149" t="s">
        <v>547</v>
      </c>
      <c r="S229" s="378">
        <v>10</v>
      </c>
      <c r="T229" t="s">
        <v>346</v>
      </c>
    </row>
    <row r="230" spans="1:21" x14ac:dyDescent="0.25">
      <c r="A230" s="149" t="s">
        <v>761</v>
      </c>
      <c r="B230" s="149">
        <v>682</v>
      </c>
      <c r="C230" s="26" t="s">
        <v>175</v>
      </c>
      <c r="D230" t="s">
        <v>176</v>
      </c>
      <c r="E230" s="149" t="s">
        <v>762</v>
      </c>
      <c r="F230" s="149" t="s">
        <v>14</v>
      </c>
      <c r="G230" s="190">
        <v>289.28809054562294</v>
      </c>
      <c r="H230" s="190">
        <v>0</v>
      </c>
      <c r="I230" s="190">
        <v>0</v>
      </c>
      <c r="J230" s="190">
        <v>0</v>
      </c>
      <c r="K230" s="190">
        <v>0</v>
      </c>
      <c r="L230" s="190">
        <v>0</v>
      </c>
      <c r="M230" s="190">
        <v>0</v>
      </c>
      <c r="N230" s="190">
        <v>0</v>
      </c>
      <c r="O230" s="190">
        <v>26354</v>
      </c>
      <c r="P230" s="190">
        <v>0</v>
      </c>
      <c r="Q230" s="190">
        <v>0</v>
      </c>
      <c r="R230" s="149" t="s">
        <v>547</v>
      </c>
      <c r="S230" s="378">
        <v>10</v>
      </c>
      <c r="T230" s="149" t="s">
        <v>176</v>
      </c>
      <c r="U230"/>
    </row>
    <row r="231" spans="1:21" x14ac:dyDescent="0.25">
      <c r="A231" s="149" t="s">
        <v>974</v>
      </c>
      <c r="B231" s="149">
        <v>364</v>
      </c>
      <c r="C231" s="26" t="s">
        <v>332</v>
      </c>
      <c r="D231" t="s">
        <v>333</v>
      </c>
      <c r="E231" s="149" t="s">
        <v>975</v>
      </c>
      <c r="F231" s="149" t="s">
        <v>14</v>
      </c>
      <c r="G231" s="190">
        <v>542.33100000000002</v>
      </c>
      <c r="H231" s="190">
        <v>0</v>
      </c>
      <c r="I231" s="190">
        <v>0</v>
      </c>
      <c r="J231" s="190">
        <v>0</v>
      </c>
      <c r="K231" s="190">
        <v>0</v>
      </c>
      <c r="L231" s="190">
        <v>0</v>
      </c>
      <c r="M231" s="190">
        <v>0</v>
      </c>
      <c r="N231" s="190">
        <v>0</v>
      </c>
      <c r="O231" s="190">
        <v>44928</v>
      </c>
      <c r="P231" s="190">
        <v>0</v>
      </c>
      <c r="Q231" s="190">
        <v>0</v>
      </c>
      <c r="R231" s="149" t="s">
        <v>547</v>
      </c>
      <c r="S231" s="378">
        <v>10</v>
      </c>
      <c r="T231" s="149" t="s">
        <v>333</v>
      </c>
      <c r="U231"/>
    </row>
    <row r="232" spans="1:21" x14ac:dyDescent="0.25">
      <c r="A232" s="149" t="s">
        <v>940</v>
      </c>
      <c r="B232" s="149">
        <v>254</v>
      </c>
      <c r="C232" s="26" t="s">
        <v>301</v>
      </c>
      <c r="D232" t="s">
        <v>303</v>
      </c>
      <c r="E232" s="149" t="s">
        <v>941</v>
      </c>
      <c r="F232" s="149" t="s">
        <v>10</v>
      </c>
      <c r="G232" s="190">
        <v>2653.826</v>
      </c>
      <c r="H232" s="190">
        <v>0</v>
      </c>
      <c r="I232" s="190">
        <v>0</v>
      </c>
      <c r="J232" s="190">
        <v>0</v>
      </c>
      <c r="K232" s="190">
        <v>0</v>
      </c>
      <c r="L232" s="190">
        <v>0</v>
      </c>
      <c r="M232" s="190">
        <v>0</v>
      </c>
      <c r="N232" s="190">
        <v>0</v>
      </c>
      <c r="O232" s="190">
        <v>199247</v>
      </c>
      <c r="P232" s="190">
        <v>0</v>
      </c>
      <c r="Q232" s="190">
        <v>0</v>
      </c>
      <c r="R232" s="149" t="s">
        <v>547</v>
      </c>
      <c r="S232" s="378">
        <v>9</v>
      </c>
      <c r="T232" s="149" t="s">
        <v>303</v>
      </c>
      <c r="U232"/>
    </row>
    <row r="233" spans="1:21" x14ac:dyDescent="0.25">
      <c r="A233" s="149" t="s">
        <v>890</v>
      </c>
      <c r="B233" s="149">
        <v>687</v>
      </c>
      <c r="C233" s="26" t="s">
        <v>260</v>
      </c>
      <c r="D233" t="s">
        <v>261</v>
      </c>
      <c r="E233" s="149" t="s">
        <v>891</v>
      </c>
      <c r="F233" s="149" t="s">
        <v>14</v>
      </c>
      <c r="G233" s="190">
        <v>204.142</v>
      </c>
      <c r="H233" s="190">
        <v>0</v>
      </c>
      <c r="I233" s="190">
        <v>0</v>
      </c>
      <c r="J233" s="190">
        <v>0</v>
      </c>
      <c r="K233" s="190">
        <v>0</v>
      </c>
      <c r="L233" s="190">
        <v>0</v>
      </c>
      <c r="M233" s="190">
        <v>0</v>
      </c>
      <c r="N233" s="190">
        <v>0</v>
      </c>
      <c r="O233" s="190">
        <v>21349</v>
      </c>
      <c r="P233" s="190">
        <v>0</v>
      </c>
      <c r="Q233" s="190">
        <v>0</v>
      </c>
      <c r="R233" s="149" t="s">
        <v>547</v>
      </c>
      <c r="S233" s="378">
        <v>9</v>
      </c>
      <c r="T233" s="149" t="s">
        <v>261</v>
      </c>
      <c r="U233"/>
    </row>
    <row r="234" spans="1:21" ht="16.5" customHeight="1" x14ac:dyDescent="0.25">
      <c r="A234" s="149" t="s">
        <v>743</v>
      </c>
      <c r="B234" s="149">
        <v>747</v>
      </c>
      <c r="C234" s="26" t="s">
        <v>159</v>
      </c>
      <c r="D234" t="s">
        <v>160</v>
      </c>
      <c r="E234" s="149" t="s">
        <v>744</v>
      </c>
      <c r="F234" s="149" t="s">
        <v>14</v>
      </c>
      <c r="G234" s="190">
        <v>479.774</v>
      </c>
      <c r="H234" s="190">
        <v>0</v>
      </c>
      <c r="I234" s="190">
        <v>0</v>
      </c>
      <c r="J234" s="190">
        <v>0</v>
      </c>
      <c r="K234" s="190">
        <v>0</v>
      </c>
      <c r="L234" s="190">
        <v>0</v>
      </c>
      <c r="M234" s="190">
        <v>0</v>
      </c>
      <c r="N234" s="190">
        <v>0</v>
      </c>
      <c r="O234" s="190">
        <v>43862</v>
      </c>
      <c r="P234" s="190">
        <v>0</v>
      </c>
      <c r="Q234" s="190">
        <v>0</v>
      </c>
      <c r="R234" s="149" t="s">
        <v>547</v>
      </c>
      <c r="S234" s="378">
        <v>9</v>
      </c>
      <c r="T234" s="149" t="s">
        <v>160</v>
      </c>
      <c r="U234"/>
    </row>
    <row r="235" spans="1:21" ht="16.5" customHeight="1" x14ac:dyDescent="0.25">
      <c r="A235" s="149" t="s">
        <v>900</v>
      </c>
      <c r="B235" s="149">
        <v>570</v>
      </c>
      <c r="C235" s="26" t="s">
        <v>402</v>
      </c>
      <c r="D235" t="s">
        <v>403</v>
      </c>
      <c r="E235" s="149" t="s">
        <v>901</v>
      </c>
      <c r="F235" s="149" t="s">
        <v>9</v>
      </c>
      <c r="G235" s="190">
        <v>49.813499999999998</v>
      </c>
      <c r="H235" s="190">
        <v>0</v>
      </c>
      <c r="I235" s="190">
        <v>0</v>
      </c>
      <c r="J235" s="190">
        <v>0</v>
      </c>
      <c r="K235" s="190">
        <v>0</v>
      </c>
      <c r="L235" s="190">
        <v>0</v>
      </c>
      <c r="M235" s="190">
        <v>0</v>
      </c>
      <c r="N235" s="190">
        <v>0</v>
      </c>
      <c r="O235" s="190">
        <v>8199</v>
      </c>
      <c r="P235" s="190">
        <v>0</v>
      </c>
      <c r="Q235" s="190">
        <v>0</v>
      </c>
      <c r="R235" s="149" t="s">
        <v>547</v>
      </c>
      <c r="S235" s="378">
        <v>7</v>
      </c>
      <c r="T235" s="149" t="s">
        <v>403</v>
      </c>
      <c r="U235"/>
    </row>
    <row r="236" spans="1:21" ht="16.5" customHeight="1" x14ac:dyDescent="0.25">
      <c r="A236" s="149" t="s">
        <v>811</v>
      </c>
      <c r="B236" s="149">
        <v>442</v>
      </c>
      <c r="C236" s="26" t="s">
        <v>209</v>
      </c>
      <c r="D236" t="s">
        <v>210</v>
      </c>
      <c r="E236" s="149" t="s">
        <v>812</v>
      </c>
      <c r="F236" s="149" t="s">
        <v>4</v>
      </c>
      <c r="G236" s="190">
        <v>337.09000000000003</v>
      </c>
      <c r="H236" s="190">
        <v>0</v>
      </c>
      <c r="I236" s="190">
        <v>0</v>
      </c>
      <c r="J236" s="190">
        <v>0</v>
      </c>
      <c r="K236" s="190">
        <v>0</v>
      </c>
      <c r="L236" s="190">
        <v>0</v>
      </c>
      <c r="M236" s="190">
        <v>0</v>
      </c>
      <c r="N236" s="190">
        <v>0</v>
      </c>
      <c r="O236" s="190">
        <v>26601</v>
      </c>
      <c r="P236" s="190">
        <v>0</v>
      </c>
      <c r="Q236" s="190">
        <v>0</v>
      </c>
      <c r="R236" s="149" t="s">
        <v>547</v>
      </c>
      <c r="S236" s="378">
        <v>6</v>
      </c>
      <c r="T236" s="149" t="s">
        <v>210</v>
      </c>
    </row>
    <row r="237" spans="1:21" ht="16.5" customHeight="1" x14ac:dyDescent="0.25">
      <c r="A237" s="149" t="s">
        <v>796</v>
      </c>
      <c r="B237" s="149">
        <v>383</v>
      </c>
      <c r="C237" s="26" t="s">
        <v>397</v>
      </c>
      <c r="D237" t="s">
        <v>398</v>
      </c>
      <c r="E237" s="149" t="s">
        <v>797</v>
      </c>
      <c r="F237" s="149" t="s">
        <v>5</v>
      </c>
      <c r="G237" s="190">
        <v>224.6354658211024</v>
      </c>
      <c r="H237" s="190">
        <v>0</v>
      </c>
      <c r="I237" s="190">
        <v>0</v>
      </c>
      <c r="J237" s="190">
        <v>0</v>
      </c>
      <c r="K237" s="190">
        <v>0</v>
      </c>
      <c r="L237" s="190">
        <v>0</v>
      </c>
      <c r="M237" s="190">
        <v>0</v>
      </c>
      <c r="N237" s="190">
        <v>0</v>
      </c>
      <c r="O237" s="190">
        <v>21896</v>
      </c>
      <c r="P237" s="190">
        <v>0</v>
      </c>
      <c r="Q237" s="190">
        <v>0</v>
      </c>
      <c r="R237" s="149" t="s">
        <v>547</v>
      </c>
      <c r="S237" s="378">
        <v>6</v>
      </c>
      <c r="T237" s="149" t="s">
        <v>398</v>
      </c>
      <c r="U237"/>
    </row>
    <row r="238" spans="1:21" ht="16.5" customHeight="1" x14ac:dyDescent="0.25">
      <c r="A238" s="149" t="s">
        <v>1020</v>
      </c>
      <c r="B238">
        <v>729</v>
      </c>
      <c r="C238" s="26" t="s">
        <v>367</v>
      </c>
      <c r="D238" t="s">
        <v>368</v>
      </c>
      <c r="E238" t="s">
        <v>1021</v>
      </c>
      <c r="F238" t="s">
        <v>6</v>
      </c>
      <c r="G238" s="71">
        <v>150.96363636363637</v>
      </c>
      <c r="H238" s="71">
        <v>0</v>
      </c>
      <c r="I238" s="71">
        <v>0</v>
      </c>
      <c r="J238" s="71">
        <v>0</v>
      </c>
      <c r="K238" s="71">
        <v>0</v>
      </c>
      <c r="L238" s="71">
        <v>0</v>
      </c>
      <c r="M238" s="71">
        <v>0</v>
      </c>
      <c r="N238" s="71">
        <v>0</v>
      </c>
      <c r="O238" s="71">
        <v>15725</v>
      </c>
      <c r="P238" s="71">
        <v>0</v>
      </c>
      <c r="Q238" s="71">
        <v>0</v>
      </c>
      <c r="R238" s="149" t="s">
        <v>547</v>
      </c>
      <c r="S238" s="378">
        <v>6</v>
      </c>
      <c r="T238" t="s">
        <v>368</v>
      </c>
    </row>
    <row r="239" spans="1:21" ht="16.5" customHeight="1" x14ac:dyDescent="0.25">
      <c r="A239" s="149" t="s">
        <v>902</v>
      </c>
      <c r="B239" s="149">
        <v>321</v>
      </c>
      <c r="C239" s="26" t="s">
        <v>270</v>
      </c>
      <c r="D239" t="s">
        <v>271</v>
      </c>
      <c r="E239" s="149" t="s">
        <v>903</v>
      </c>
      <c r="F239" s="149" t="s">
        <v>6</v>
      </c>
      <c r="G239" s="190">
        <v>632.139897928501</v>
      </c>
      <c r="H239" s="190">
        <v>0</v>
      </c>
      <c r="I239" s="190">
        <v>0</v>
      </c>
      <c r="J239" s="190">
        <v>0</v>
      </c>
      <c r="K239" s="190">
        <v>0</v>
      </c>
      <c r="L239" s="190">
        <v>0</v>
      </c>
      <c r="M239" s="190">
        <v>0</v>
      </c>
      <c r="N239" s="190">
        <v>0</v>
      </c>
      <c r="O239" s="190">
        <v>49403</v>
      </c>
      <c r="P239" s="190">
        <v>0</v>
      </c>
      <c r="Q239" s="190">
        <v>0</v>
      </c>
      <c r="R239" s="149" t="s">
        <v>547</v>
      </c>
      <c r="S239" s="378">
        <v>6</v>
      </c>
      <c r="T239" s="149" t="s">
        <v>271</v>
      </c>
      <c r="U239"/>
    </row>
    <row r="240" spans="1:21" ht="16.5" customHeight="1" x14ac:dyDescent="0.25">
      <c r="A240" s="149" t="s">
        <v>990</v>
      </c>
      <c r="B240" s="149">
        <v>394</v>
      </c>
      <c r="C240" s="26" t="s">
        <v>347</v>
      </c>
      <c r="D240" t="s">
        <v>348</v>
      </c>
      <c r="E240" s="149" t="s">
        <v>991</v>
      </c>
      <c r="F240" s="149" t="s">
        <v>14</v>
      </c>
      <c r="G240" s="190">
        <v>110.5078370487836</v>
      </c>
      <c r="H240" s="190">
        <v>0</v>
      </c>
      <c r="I240" s="190">
        <v>0</v>
      </c>
      <c r="J240" s="190">
        <v>0</v>
      </c>
      <c r="K240" s="190">
        <v>0</v>
      </c>
      <c r="L240" s="190">
        <v>0</v>
      </c>
      <c r="M240" s="190">
        <v>0</v>
      </c>
      <c r="N240" s="190">
        <v>0</v>
      </c>
      <c r="O240" s="190">
        <v>11821</v>
      </c>
      <c r="P240" s="190">
        <v>0</v>
      </c>
      <c r="Q240" s="190">
        <v>0</v>
      </c>
      <c r="R240" s="149" t="s">
        <v>547</v>
      </c>
      <c r="S240" s="378">
        <v>6</v>
      </c>
      <c r="T240" s="149" t="s">
        <v>348</v>
      </c>
      <c r="U240"/>
    </row>
    <row r="241" spans="1:21" ht="16.5" customHeight="1" x14ac:dyDescent="0.25">
      <c r="A241" s="149" t="s">
        <v>754</v>
      </c>
      <c r="B241" s="149">
        <v>420</v>
      </c>
      <c r="C241" s="26" t="s">
        <v>169</v>
      </c>
      <c r="D241" t="s">
        <v>170</v>
      </c>
      <c r="E241" s="149" t="s">
        <v>755</v>
      </c>
      <c r="F241" s="149" t="s">
        <v>14</v>
      </c>
      <c r="G241" s="190">
        <v>135.05799999999999</v>
      </c>
      <c r="H241" s="190">
        <v>0</v>
      </c>
      <c r="I241" s="190">
        <v>0</v>
      </c>
      <c r="J241" s="190">
        <v>0</v>
      </c>
      <c r="K241" s="190">
        <v>0</v>
      </c>
      <c r="L241" s="190">
        <v>0</v>
      </c>
      <c r="M241" s="190">
        <v>0</v>
      </c>
      <c r="N241" s="190">
        <v>0</v>
      </c>
      <c r="O241" s="190">
        <v>14104</v>
      </c>
      <c r="P241" s="190">
        <v>0</v>
      </c>
      <c r="Q241" s="190">
        <v>0</v>
      </c>
      <c r="R241" s="149" t="s">
        <v>547</v>
      </c>
      <c r="S241" s="378">
        <v>5</v>
      </c>
      <c r="T241" s="149" t="s">
        <v>170</v>
      </c>
    </row>
    <row r="242" spans="1:21" ht="16.5" customHeight="1" x14ac:dyDescent="0.25">
      <c r="A242" s="149" t="s">
        <v>972</v>
      </c>
      <c r="B242" s="149">
        <v>759</v>
      </c>
      <c r="C242" s="26" t="s">
        <v>330</v>
      </c>
      <c r="D242" t="s">
        <v>331</v>
      </c>
      <c r="E242" s="149" t="s">
        <v>973</v>
      </c>
      <c r="F242" s="149" t="s">
        <v>14</v>
      </c>
      <c r="G242" s="190">
        <v>65.745233991156724</v>
      </c>
      <c r="H242" s="190">
        <v>0</v>
      </c>
      <c r="I242" s="190">
        <v>0</v>
      </c>
      <c r="J242" s="190">
        <v>0</v>
      </c>
      <c r="K242" s="190">
        <v>0</v>
      </c>
      <c r="L242" s="190">
        <v>0</v>
      </c>
      <c r="M242" s="190">
        <v>0</v>
      </c>
      <c r="N242" s="190">
        <v>0</v>
      </c>
      <c r="O242" s="190">
        <v>6070</v>
      </c>
      <c r="P242" s="190">
        <v>0</v>
      </c>
      <c r="Q242" s="190">
        <v>0</v>
      </c>
      <c r="R242" s="149" t="s">
        <v>547</v>
      </c>
      <c r="S242" s="378">
        <v>4</v>
      </c>
      <c r="T242" s="149" t="s">
        <v>331</v>
      </c>
      <c r="U242"/>
    </row>
    <row r="243" spans="1:21" ht="16.5" customHeight="1" x14ac:dyDescent="0.25">
      <c r="A243" s="149"/>
    </row>
  </sheetData>
  <autoFilter ref="A3:U237" xr:uid="{00000000-0001-0000-0F00-000000000000}">
    <sortState xmlns:xlrd2="http://schemas.microsoft.com/office/spreadsheetml/2017/richdata2" ref="A4:U242">
      <sortCondition descending="1" ref="S3:S237"/>
    </sortState>
  </autoFilter>
  <sortState xmlns:xlrd2="http://schemas.microsoft.com/office/spreadsheetml/2017/richdata2" ref="A4:U237">
    <sortCondition ref="F4:F237"/>
    <sortCondition ref="E4:E237"/>
    <sortCondition ref="C4:C237"/>
    <sortCondition ref="A4:A237"/>
  </sortState>
  <conditionalFormatting sqref="A238: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303"/>
  <sheetViews>
    <sheetView zoomScaleNormal="100" workbookViewId="0">
      <pane xSplit="3" ySplit="4" topLeftCell="D5" activePane="bottomRight" state="frozen"/>
      <selection activeCell="H4" sqref="H4"/>
      <selection pane="topRight" activeCell="H4" sqref="H4"/>
      <selection pane="bottomLeft" activeCell="H4" sqref="H4"/>
      <selection pane="bottomRight" activeCell="A20" sqref="A20:XFD26"/>
    </sheetView>
  </sheetViews>
  <sheetFormatPr defaultRowHeight="15" x14ac:dyDescent="0.25"/>
  <cols>
    <col min="1" max="1" width="9" style="149" customWidth="1"/>
    <col min="2" max="2" width="12.42578125" style="149" customWidth="1"/>
    <col min="3" max="3" width="29.42578125" customWidth="1"/>
    <col min="4" max="4" width="25.7109375" customWidth="1"/>
    <col min="5" max="5" width="22.85546875" bestFit="1" customWidth="1"/>
    <col min="6" max="6" width="22.85546875" style="26" bestFit="1" customWidth="1"/>
    <col min="7" max="7" width="15" style="149" bestFit="1" customWidth="1"/>
    <col min="8" max="8" width="11.42578125" style="149" bestFit="1" customWidth="1"/>
    <col min="9" max="9" width="11" style="149" customWidth="1"/>
    <col min="10" max="10" width="12" style="71" customWidth="1"/>
    <col min="11" max="11" width="14.28515625" style="71" bestFit="1" customWidth="1"/>
    <col min="12" max="12" width="10.85546875" customWidth="1"/>
    <col min="13" max="13" width="13.140625" style="268" customWidth="1"/>
    <col min="14" max="14" width="16.140625" style="266" customWidth="1"/>
    <col min="15" max="15" width="15.85546875" style="186" customWidth="1"/>
    <col min="16" max="16" width="12.7109375" style="186" customWidth="1"/>
    <col min="17" max="17" width="17.5703125" style="188" customWidth="1"/>
    <col min="18" max="18" width="7" style="149" bestFit="1" customWidth="1"/>
    <col min="19" max="19" width="10.42578125" style="149" customWidth="1"/>
    <col min="20" max="20" width="10.85546875" bestFit="1" customWidth="1"/>
  </cols>
  <sheetData>
    <row r="1" spans="1:20" x14ac:dyDescent="0.25">
      <c r="A1" s="84" t="s">
        <v>2217</v>
      </c>
    </row>
    <row r="2" spans="1:20" x14ac:dyDescent="0.25">
      <c r="A2" s="150" t="s">
        <v>1051</v>
      </c>
    </row>
    <row r="3" spans="1:20" x14ac:dyDescent="0.25">
      <c r="A3" s="150" t="s">
        <v>1052</v>
      </c>
    </row>
    <row r="4" spans="1:20" s="148" customFormat="1" ht="63" customHeight="1" x14ac:dyDescent="0.25">
      <c r="A4" s="147" t="s">
        <v>1422</v>
      </c>
      <c r="B4" s="147" t="s">
        <v>1386</v>
      </c>
      <c r="C4" s="147" t="s">
        <v>2157</v>
      </c>
      <c r="D4" s="147" t="s">
        <v>54</v>
      </c>
      <c r="E4" s="147" t="s">
        <v>565</v>
      </c>
      <c r="F4" s="270" t="s">
        <v>566</v>
      </c>
      <c r="G4" s="147" t="s">
        <v>415</v>
      </c>
      <c r="H4" s="147" t="s">
        <v>416</v>
      </c>
      <c r="I4" s="147" t="s">
        <v>2162</v>
      </c>
      <c r="J4" s="184" t="s">
        <v>417</v>
      </c>
      <c r="K4" s="184" t="s">
        <v>1053</v>
      </c>
      <c r="L4" s="147" t="s">
        <v>418</v>
      </c>
      <c r="M4" s="187" t="s">
        <v>419</v>
      </c>
      <c r="N4" s="179" t="s">
        <v>420</v>
      </c>
      <c r="O4" s="179" t="s">
        <v>421</v>
      </c>
      <c r="P4" s="179" t="s">
        <v>422</v>
      </c>
      <c r="Q4" s="182" t="s">
        <v>57</v>
      </c>
      <c r="R4" s="147" t="s">
        <v>571</v>
      </c>
      <c r="S4" s="147" t="s">
        <v>572</v>
      </c>
      <c r="T4" s="147" t="s">
        <v>58</v>
      </c>
    </row>
    <row r="5" spans="1:20" x14ac:dyDescent="0.25">
      <c r="A5" s="149" t="s">
        <v>745</v>
      </c>
      <c r="B5" s="149">
        <v>291</v>
      </c>
      <c r="C5" t="s">
        <v>161</v>
      </c>
      <c r="D5" t="s">
        <v>162</v>
      </c>
      <c r="E5" t="s">
        <v>746</v>
      </c>
      <c r="F5" s="26" t="s">
        <v>4</v>
      </c>
      <c r="G5" s="149" t="s">
        <v>423</v>
      </c>
      <c r="H5" s="149" t="s">
        <v>424</v>
      </c>
      <c r="I5" s="149">
        <v>56.281000000000006</v>
      </c>
      <c r="J5" s="185">
        <v>5410</v>
      </c>
      <c r="K5" s="185" t="s">
        <v>1424</v>
      </c>
      <c r="L5">
        <v>746.58</v>
      </c>
      <c r="M5" s="269">
        <v>4.4877272727272732</v>
      </c>
      <c r="N5" s="267">
        <v>10.403142329020334</v>
      </c>
      <c r="O5" s="248">
        <v>0.43138189700706359</v>
      </c>
      <c r="P5" s="248">
        <v>0.13800000000000001</v>
      </c>
      <c r="Q5" s="249" t="s">
        <v>547</v>
      </c>
      <c r="R5" s="149">
        <v>12</v>
      </c>
      <c r="S5" s="149" t="s">
        <v>162</v>
      </c>
    </row>
    <row r="6" spans="1:20" x14ac:dyDescent="0.25">
      <c r="A6" s="149" t="s">
        <v>930</v>
      </c>
      <c r="B6" s="149">
        <v>340</v>
      </c>
      <c r="C6" t="s">
        <v>293</v>
      </c>
      <c r="D6" t="s">
        <v>294</v>
      </c>
      <c r="E6" t="s">
        <v>931</v>
      </c>
      <c r="F6" s="26" t="s">
        <v>4</v>
      </c>
      <c r="G6" s="149" t="s">
        <v>423</v>
      </c>
      <c r="H6" s="149" t="s">
        <v>424</v>
      </c>
      <c r="I6" s="149">
        <v>320.11399999999998</v>
      </c>
      <c r="J6" s="185">
        <v>27827</v>
      </c>
      <c r="K6" s="185" t="s">
        <v>1424</v>
      </c>
      <c r="L6">
        <v>3840.1260000000002</v>
      </c>
      <c r="M6" s="269">
        <v>3.5370166666666658</v>
      </c>
      <c r="N6" s="267">
        <v>11.503719409206886</v>
      </c>
      <c r="O6" s="248">
        <v>0.30746722349954486</v>
      </c>
      <c r="P6" s="248">
        <v>0.13800000000000001</v>
      </c>
      <c r="Q6" s="249" t="s">
        <v>547</v>
      </c>
      <c r="R6" s="149">
        <v>12</v>
      </c>
      <c r="S6" s="149" t="s">
        <v>294</v>
      </c>
    </row>
    <row r="7" spans="1:20" x14ac:dyDescent="0.25">
      <c r="A7" s="149" t="s">
        <v>978</v>
      </c>
      <c r="B7" s="149">
        <v>339</v>
      </c>
      <c r="C7" t="s">
        <v>336</v>
      </c>
      <c r="D7" t="s">
        <v>337</v>
      </c>
      <c r="E7" t="s">
        <v>979</v>
      </c>
      <c r="F7" s="26" t="s">
        <v>4</v>
      </c>
      <c r="G7" s="149" t="s">
        <v>428</v>
      </c>
      <c r="H7" s="149" t="s">
        <v>429</v>
      </c>
      <c r="I7" s="149">
        <v>358.26100000000002</v>
      </c>
      <c r="J7" s="185">
        <v>0</v>
      </c>
      <c r="K7" s="185" t="s">
        <v>501</v>
      </c>
      <c r="L7">
        <v>0</v>
      </c>
      <c r="M7" s="269">
        <v>0</v>
      </c>
      <c r="N7" s="267" t="s">
        <v>2134</v>
      </c>
      <c r="O7" s="248" t="s">
        <v>2134</v>
      </c>
      <c r="P7" s="248">
        <v>0</v>
      </c>
      <c r="Q7" s="249" t="s">
        <v>547</v>
      </c>
      <c r="R7" s="149">
        <v>12</v>
      </c>
      <c r="S7" s="149" t="s">
        <v>337</v>
      </c>
    </row>
    <row r="8" spans="1:20" x14ac:dyDescent="0.25">
      <c r="A8" s="149" t="s">
        <v>745</v>
      </c>
      <c r="B8" s="149">
        <v>291</v>
      </c>
      <c r="C8" t="s">
        <v>161</v>
      </c>
      <c r="D8" t="s">
        <v>162</v>
      </c>
      <c r="E8" t="s">
        <v>746</v>
      </c>
      <c r="F8" s="26" t="s">
        <v>4</v>
      </c>
      <c r="G8" s="149" t="s">
        <v>425</v>
      </c>
      <c r="H8" s="149" t="s">
        <v>426</v>
      </c>
      <c r="I8" s="149">
        <v>361.06199999999995</v>
      </c>
      <c r="J8" s="185">
        <v>0</v>
      </c>
      <c r="K8" s="185" t="s">
        <v>501</v>
      </c>
      <c r="L8">
        <v>0</v>
      </c>
      <c r="M8" s="269">
        <v>0</v>
      </c>
      <c r="N8" s="248" t="s">
        <v>2134</v>
      </c>
      <c r="O8" s="248" t="s">
        <v>2134</v>
      </c>
      <c r="P8" s="248">
        <v>0</v>
      </c>
      <c r="Q8" s="249" t="s">
        <v>547</v>
      </c>
      <c r="R8" s="149">
        <v>12</v>
      </c>
      <c r="S8" s="149" t="s">
        <v>162</v>
      </c>
    </row>
    <row r="9" spans="1:20" x14ac:dyDescent="0.25">
      <c r="A9" s="149" t="s">
        <v>976</v>
      </c>
      <c r="B9" s="149">
        <v>410</v>
      </c>
      <c r="C9" t="s">
        <v>334</v>
      </c>
      <c r="D9" t="s">
        <v>335</v>
      </c>
      <c r="E9" t="s">
        <v>977</v>
      </c>
      <c r="F9" s="26" t="s">
        <v>4</v>
      </c>
      <c r="G9" s="149" t="s">
        <v>423</v>
      </c>
      <c r="H9" s="149" t="s">
        <v>424</v>
      </c>
      <c r="I9" s="149">
        <v>598.65300000000002</v>
      </c>
      <c r="J9" s="185">
        <v>49102</v>
      </c>
      <c r="K9" s="185" t="s">
        <v>1424</v>
      </c>
      <c r="L9">
        <v>6776.0760000000009</v>
      </c>
      <c r="M9" s="269">
        <v>7.0039833333333332</v>
      </c>
      <c r="N9" s="267">
        <v>12.192028837929209</v>
      </c>
      <c r="O9" s="248">
        <v>0.5744723397917213</v>
      </c>
      <c r="P9" s="248">
        <v>0.13800000000000001</v>
      </c>
      <c r="Q9" s="249" t="s">
        <v>547</v>
      </c>
      <c r="R9" s="149">
        <v>12</v>
      </c>
      <c r="S9" s="149" t="s">
        <v>335</v>
      </c>
    </row>
    <row r="10" spans="1:20" x14ac:dyDescent="0.25">
      <c r="A10" s="149" t="s">
        <v>866</v>
      </c>
      <c r="B10" s="149">
        <v>289</v>
      </c>
      <c r="C10" t="s">
        <v>251</v>
      </c>
      <c r="D10" t="s">
        <v>252</v>
      </c>
      <c r="E10" t="s">
        <v>867</v>
      </c>
      <c r="F10" s="26" t="s">
        <v>4</v>
      </c>
      <c r="G10" s="149" t="s">
        <v>423</v>
      </c>
      <c r="H10" s="149" t="s">
        <v>424</v>
      </c>
      <c r="I10" s="149">
        <v>809.00000000000011</v>
      </c>
      <c r="J10" s="185">
        <v>56364</v>
      </c>
      <c r="K10" s="185" t="s">
        <v>1424</v>
      </c>
      <c r="L10">
        <v>7778.2320000000009</v>
      </c>
      <c r="M10" s="269">
        <v>0</v>
      </c>
      <c r="N10" s="267">
        <v>14.353133205592224</v>
      </c>
      <c r="O10" s="248">
        <v>0</v>
      </c>
      <c r="P10" s="248">
        <v>0.13800000000000001</v>
      </c>
      <c r="Q10" s="249" t="s">
        <v>584</v>
      </c>
      <c r="R10" s="149">
        <v>12</v>
      </c>
      <c r="S10" s="149" t="s">
        <v>252</v>
      </c>
    </row>
    <row r="11" spans="1:20" x14ac:dyDescent="0.25">
      <c r="A11" s="149" t="s">
        <v>1000</v>
      </c>
      <c r="B11" s="149">
        <v>230</v>
      </c>
      <c r="C11" t="s">
        <v>2159</v>
      </c>
      <c r="D11" t="s">
        <v>358</v>
      </c>
      <c r="E11" t="s">
        <v>1001</v>
      </c>
      <c r="F11" s="26" t="s">
        <v>4</v>
      </c>
      <c r="G11" s="149" t="s">
        <v>428</v>
      </c>
      <c r="H11" s="149" t="s">
        <v>429</v>
      </c>
      <c r="I11" s="149">
        <v>1202.683</v>
      </c>
      <c r="J11" s="185">
        <v>0</v>
      </c>
      <c r="K11" s="185" t="s">
        <v>501</v>
      </c>
      <c r="L11">
        <v>0</v>
      </c>
      <c r="M11" s="269">
        <v>0</v>
      </c>
      <c r="N11" s="267" t="s">
        <v>2134</v>
      </c>
      <c r="O11" s="248" t="s">
        <v>2134</v>
      </c>
      <c r="P11" s="248">
        <v>0</v>
      </c>
      <c r="Q11" s="249" t="s">
        <v>547</v>
      </c>
      <c r="R11" s="149">
        <v>12</v>
      </c>
      <c r="S11" s="149" t="s">
        <v>358</v>
      </c>
    </row>
    <row r="12" spans="1:20" x14ac:dyDescent="0.25">
      <c r="A12" s="149" t="s">
        <v>866</v>
      </c>
      <c r="B12" s="149">
        <v>289</v>
      </c>
      <c r="C12" t="s">
        <v>251</v>
      </c>
      <c r="D12" t="s">
        <v>252</v>
      </c>
      <c r="E12" t="s">
        <v>867</v>
      </c>
      <c r="F12" s="26" t="s">
        <v>4</v>
      </c>
      <c r="G12" s="149" t="s">
        <v>425</v>
      </c>
      <c r="H12" s="149" t="s">
        <v>426</v>
      </c>
      <c r="I12" s="149">
        <v>3728</v>
      </c>
      <c r="J12" s="185">
        <v>0</v>
      </c>
      <c r="K12" s="185" t="s">
        <v>501</v>
      </c>
      <c r="L12">
        <v>0</v>
      </c>
      <c r="M12" s="269">
        <v>0</v>
      </c>
      <c r="N12" s="267" t="s">
        <v>2134</v>
      </c>
      <c r="O12" s="248" t="s">
        <v>2134</v>
      </c>
      <c r="P12" s="248">
        <v>0</v>
      </c>
      <c r="Q12" s="249" t="s">
        <v>584</v>
      </c>
      <c r="R12" s="149">
        <v>12</v>
      </c>
      <c r="S12" s="149" t="s">
        <v>252</v>
      </c>
    </row>
    <row r="13" spans="1:20" x14ac:dyDescent="0.25">
      <c r="A13" s="149" t="s">
        <v>1042</v>
      </c>
      <c r="B13" s="149">
        <v>0</v>
      </c>
      <c r="C13" t="s">
        <v>1043</v>
      </c>
      <c r="D13" t="s">
        <v>1044</v>
      </c>
      <c r="E13" t="s">
        <v>1030</v>
      </c>
      <c r="F13" s="26" t="s">
        <v>4</v>
      </c>
      <c r="G13" s="149" t="s">
        <v>423</v>
      </c>
      <c r="H13" s="149" t="s">
        <v>424</v>
      </c>
      <c r="I13" s="149">
        <v>11797</v>
      </c>
      <c r="J13" s="185">
        <v>346080</v>
      </c>
      <c r="K13" s="185" t="s">
        <v>1424</v>
      </c>
      <c r="L13">
        <v>47759.040000000001</v>
      </c>
      <c r="M13" s="269">
        <v>0</v>
      </c>
      <c r="N13" s="248">
        <v>34.087494220989363</v>
      </c>
      <c r="O13" s="248">
        <v>0</v>
      </c>
      <c r="P13" s="248">
        <v>0.13800000000000001</v>
      </c>
      <c r="Q13" s="249" t="s">
        <v>584</v>
      </c>
      <c r="R13" s="149">
        <v>12</v>
      </c>
      <c r="S13" s="149" t="s">
        <v>407</v>
      </c>
    </row>
    <row r="14" spans="1:20" x14ac:dyDescent="0.25">
      <c r="A14" s="149" t="s">
        <v>1029</v>
      </c>
      <c r="B14" s="149">
        <v>106</v>
      </c>
      <c r="C14" t="s">
        <v>373</v>
      </c>
      <c r="D14" t="s">
        <v>374</v>
      </c>
      <c r="E14" t="s">
        <v>1030</v>
      </c>
      <c r="F14" s="26" t="s">
        <v>4</v>
      </c>
      <c r="G14" s="149" t="s">
        <v>423</v>
      </c>
      <c r="H14" s="149" t="s">
        <v>424</v>
      </c>
      <c r="I14" s="149">
        <v>54364</v>
      </c>
      <c r="J14" s="185">
        <v>3573738</v>
      </c>
      <c r="K14" s="185" t="s">
        <v>1424</v>
      </c>
      <c r="L14">
        <v>493175.84400000004</v>
      </c>
      <c r="M14" s="269">
        <v>0</v>
      </c>
      <c r="N14" s="267">
        <v>15.212083258481735</v>
      </c>
      <c r="O14" s="248">
        <v>0</v>
      </c>
      <c r="P14" s="248">
        <v>0.13800000000000001</v>
      </c>
      <c r="Q14" s="249" t="s">
        <v>584</v>
      </c>
      <c r="R14" s="149">
        <v>12</v>
      </c>
      <c r="S14" s="149" t="s">
        <v>407</v>
      </c>
    </row>
    <row r="15" spans="1:20" x14ac:dyDescent="0.25">
      <c r="A15" s="149" t="s">
        <v>998</v>
      </c>
      <c r="B15" s="149">
        <v>684</v>
      </c>
      <c r="C15" t="s">
        <v>355</v>
      </c>
      <c r="D15" t="s">
        <v>356</v>
      </c>
      <c r="E15" t="s">
        <v>999</v>
      </c>
      <c r="F15" s="26" t="s">
        <v>4</v>
      </c>
      <c r="G15" s="149" t="s">
        <v>423</v>
      </c>
      <c r="H15" s="149" t="s">
        <v>424</v>
      </c>
      <c r="I15" s="149">
        <v>2071.4260000000004</v>
      </c>
      <c r="J15" s="185">
        <v>162946</v>
      </c>
      <c r="K15" s="185" t="s">
        <v>1424</v>
      </c>
      <c r="L15">
        <v>22486.548000000003</v>
      </c>
      <c r="M15" s="269">
        <v>4.017241666666667</v>
      </c>
      <c r="N15" s="267">
        <v>12.712346421513878</v>
      </c>
      <c r="O15" s="248">
        <v>0.31601102844932266</v>
      </c>
      <c r="P15" s="248">
        <v>0.13800000000000001</v>
      </c>
      <c r="Q15" s="249" t="s">
        <v>547</v>
      </c>
      <c r="R15" s="149">
        <v>11</v>
      </c>
      <c r="S15" s="149" t="s">
        <v>356</v>
      </c>
    </row>
    <row r="16" spans="1:20" x14ac:dyDescent="0.25">
      <c r="A16" s="149" t="s">
        <v>579</v>
      </c>
      <c r="B16" s="149">
        <v>293</v>
      </c>
      <c r="C16" t="s">
        <v>65</v>
      </c>
      <c r="D16" t="s">
        <v>66</v>
      </c>
      <c r="E16" t="s">
        <v>580</v>
      </c>
      <c r="F16" s="26" t="s">
        <v>4</v>
      </c>
      <c r="G16" s="149" t="s">
        <v>425</v>
      </c>
      <c r="H16" s="149" t="s">
        <v>426</v>
      </c>
      <c r="I16" s="149">
        <v>102.20099999999999</v>
      </c>
      <c r="J16" s="185">
        <v>0</v>
      </c>
      <c r="K16" s="185" t="s">
        <v>501</v>
      </c>
      <c r="L16">
        <v>0</v>
      </c>
      <c r="M16" s="269">
        <v>0</v>
      </c>
      <c r="N16" s="267" t="s">
        <v>2134</v>
      </c>
      <c r="O16" s="248" t="s">
        <v>2134</v>
      </c>
      <c r="P16" s="248">
        <v>0</v>
      </c>
      <c r="Q16" s="249" t="s">
        <v>547</v>
      </c>
      <c r="R16" s="149">
        <v>0</v>
      </c>
      <c r="S16" s="149" t="s">
        <v>66</v>
      </c>
    </row>
    <row r="17" spans="1:19" x14ac:dyDescent="0.25">
      <c r="A17" s="149" t="s">
        <v>1031</v>
      </c>
      <c r="B17" s="149">
        <v>106</v>
      </c>
      <c r="C17" t="s">
        <v>373</v>
      </c>
      <c r="D17" t="s">
        <v>375</v>
      </c>
      <c r="E17" t="s">
        <v>1030</v>
      </c>
      <c r="F17" s="26" t="s">
        <v>4</v>
      </c>
      <c r="G17" s="149" t="s">
        <v>423</v>
      </c>
      <c r="H17" s="149" t="s">
        <v>424</v>
      </c>
      <c r="I17" s="149">
        <v>200.99999999999997</v>
      </c>
      <c r="J17" s="185">
        <v>14322</v>
      </c>
      <c r="K17" s="185" t="s">
        <v>1424</v>
      </c>
      <c r="L17">
        <v>1976.4360000000001</v>
      </c>
      <c r="M17" s="269">
        <v>0</v>
      </c>
      <c r="N17" s="267">
        <v>14.034352744030162</v>
      </c>
      <c r="O17" s="248">
        <v>0</v>
      </c>
      <c r="P17" s="248">
        <v>0.13800000000000001</v>
      </c>
      <c r="Q17" s="249" t="s">
        <v>584</v>
      </c>
      <c r="R17" s="149">
        <v>0</v>
      </c>
      <c r="S17" s="149" t="s">
        <v>407</v>
      </c>
    </row>
    <row r="18" spans="1:19" x14ac:dyDescent="0.25">
      <c r="A18" s="149" t="s">
        <v>1025</v>
      </c>
      <c r="B18" s="149">
        <v>242</v>
      </c>
      <c r="C18" t="s">
        <v>369</v>
      </c>
      <c r="D18" t="s">
        <v>370</v>
      </c>
      <c r="E18" t="s">
        <v>1026</v>
      </c>
      <c r="F18" s="26" t="s">
        <v>4</v>
      </c>
      <c r="G18" s="149" t="s">
        <v>423</v>
      </c>
      <c r="H18" s="149" t="s">
        <v>424</v>
      </c>
      <c r="I18" s="149">
        <v>215.92</v>
      </c>
      <c r="J18" s="185">
        <v>19370</v>
      </c>
      <c r="K18" s="185" t="s">
        <v>1424</v>
      </c>
      <c r="L18">
        <v>2673.0600000000004</v>
      </c>
      <c r="M18" s="269">
        <v>6.2839999999999998</v>
      </c>
      <c r="N18" s="248">
        <v>11.147134744450181</v>
      </c>
      <c r="O18" s="248">
        <v>0.56373230826231935</v>
      </c>
      <c r="P18" s="248">
        <v>0.13800000000000001</v>
      </c>
      <c r="Q18" s="249" t="s">
        <v>547</v>
      </c>
      <c r="R18" s="149">
        <v>0</v>
      </c>
      <c r="S18" s="149" t="s">
        <v>370</v>
      </c>
    </row>
    <row r="19" spans="1:19" x14ac:dyDescent="0.25">
      <c r="A19" s="149" t="s">
        <v>811</v>
      </c>
      <c r="B19" s="149">
        <v>442</v>
      </c>
      <c r="C19" t="s">
        <v>209</v>
      </c>
      <c r="D19" t="s">
        <v>210</v>
      </c>
      <c r="E19" t="s">
        <v>812</v>
      </c>
      <c r="F19" s="26" t="s">
        <v>4</v>
      </c>
      <c r="G19" s="149" t="s">
        <v>423</v>
      </c>
      <c r="H19" s="149" t="s">
        <v>424</v>
      </c>
      <c r="I19" s="149">
        <v>337.09000000000003</v>
      </c>
      <c r="J19" s="185">
        <v>26601</v>
      </c>
      <c r="K19" s="185" t="s">
        <v>1424</v>
      </c>
      <c r="L19">
        <v>3670.9380000000001</v>
      </c>
      <c r="M19" s="269">
        <v>2.3062</v>
      </c>
      <c r="N19" s="248">
        <v>12.672079996992597</v>
      </c>
      <c r="O19" s="248">
        <v>0.18199064404165055</v>
      </c>
      <c r="P19" s="248">
        <v>0.13800000000000001</v>
      </c>
      <c r="Q19" s="249" t="s">
        <v>547</v>
      </c>
      <c r="R19" s="149">
        <v>0</v>
      </c>
      <c r="S19" s="149" t="s">
        <v>210</v>
      </c>
    </row>
    <row r="20" spans="1:19" x14ac:dyDescent="0.25">
      <c r="A20" s="149" t="s">
        <v>579</v>
      </c>
      <c r="B20" s="149">
        <v>293</v>
      </c>
      <c r="C20" t="s">
        <v>65</v>
      </c>
      <c r="D20" t="s">
        <v>66</v>
      </c>
      <c r="E20" t="s">
        <v>580</v>
      </c>
      <c r="F20" s="26" t="s">
        <v>4</v>
      </c>
      <c r="G20" s="149" t="s">
        <v>423</v>
      </c>
      <c r="H20" s="149" t="s">
        <v>424</v>
      </c>
      <c r="I20" s="149">
        <v>538.79600000000005</v>
      </c>
      <c r="J20" s="185">
        <v>44402</v>
      </c>
      <c r="K20" s="185" t="s">
        <v>1424</v>
      </c>
      <c r="L20">
        <v>6127.4760000000006</v>
      </c>
      <c r="M20" s="269">
        <v>2.4915333333333325</v>
      </c>
      <c r="N20" s="267">
        <v>12.134498446015945</v>
      </c>
      <c r="O20" s="248">
        <v>0.2053264372168068</v>
      </c>
      <c r="P20" s="248">
        <v>0.13800000000000001</v>
      </c>
      <c r="Q20" s="249" t="s">
        <v>547</v>
      </c>
      <c r="R20" s="149">
        <v>0</v>
      </c>
      <c r="S20" s="149" t="s">
        <v>66</v>
      </c>
    </row>
    <row r="21" spans="1:19" x14ac:dyDescent="0.25">
      <c r="A21" s="149" t="s">
        <v>815</v>
      </c>
      <c r="B21" s="149">
        <v>88</v>
      </c>
      <c r="C21" t="s">
        <v>214</v>
      </c>
      <c r="D21" t="s">
        <v>215</v>
      </c>
      <c r="E21" t="s">
        <v>816</v>
      </c>
      <c r="F21" s="26" t="s">
        <v>4</v>
      </c>
      <c r="G21" s="149" t="s">
        <v>423</v>
      </c>
      <c r="H21" s="149" t="s">
        <v>424</v>
      </c>
      <c r="I21" s="149">
        <v>2412.4929999999995</v>
      </c>
      <c r="J21" s="185">
        <v>184850</v>
      </c>
      <c r="K21" s="185" t="s">
        <v>1424</v>
      </c>
      <c r="L21">
        <v>25509.300000000003</v>
      </c>
      <c r="M21" s="269">
        <v>4.54</v>
      </c>
      <c r="N21" s="267">
        <v>13.051084663240463</v>
      </c>
      <c r="O21" s="248">
        <v>0.34786380727322325</v>
      </c>
      <c r="P21" s="248">
        <v>0.13800000000000001</v>
      </c>
      <c r="Q21" s="249" t="s">
        <v>547</v>
      </c>
      <c r="R21" s="149">
        <v>0</v>
      </c>
      <c r="S21" s="149" t="s">
        <v>215</v>
      </c>
    </row>
    <row r="22" spans="1:19" x14ac:dyDescent="0.25">
      <c r="A22" s="149" t="s">
        <v>1034</v>
      </c>
      <c r="B22" s="149">
        <v>0</v>
      </c>
      <c r="C22" t="s">
        <v>1035</v>
      </c>
      <c r="D22" t="s">
        <v>1036</v>
      </c>
      <c r="E22" t="s">
        <v>1030</v>
      </c>
      <c r="F22" s="26" t="s">
        <v>4</v>
      </c>
      <c r="G22" s="149" t="s">
        <v>1063</v>
      </c>
      <c r="H22" s="149" t="s">
        <v>424</v>
      </c>
      <c r="I22" s="149">
        <v>2789.7710000000002</v>
      </c>
      <c r="J22" s="185">
        <v>299040</v>
      </c>
      <c r="K22" s="185" t="s">
        <v>1424</v>
      </c>
      <c r="L22">
        <v>35884.799999999996</v>
      </c>
      <c r="M22" s="269">
        <v>0</v>
      </c>
      <c r="N22" s="267">
        <v>9.3290897538790798</v>
      </c>
      <c r="O22" s="248">
        <v>0</v>
      </c>
      <c r="P22" s="248">
        <v>0.12</v>
      </c>
      <c r="Q22" s="249" t="s">
        <v>584</v>
      </c>
      <c r="R22" s="149">
        <v>0</v>
      </c>
      <c r="S22" s="149" t="s">
        <v>407</v>
      </c>
    </row>
    <row r="23" spans="1:19" x14ac:dyDescent="0.25">
      <c r="A23" s="149" t="s">
        <v>1034</v>
      </c>
      <c r="B23" s="149">
        <v>0</v>
      </c>
      <c r="C23" t="s">
        <v>1035</v>
      </c>
      <c r="D23" t="s">
        <v>1036</v>
      </c>
      <c r="E23" t="s">
        <v>1030</v>
      </c>
      <c r="F23" s="26" t="s">
        <v>4</v>
      </c>
      <c r="G23" s="149" t="s">
        <v>423</v>
      </c>
      <c r="H23" s="149" t="s">
        <v>424</v>
      </c>
      <c r="I23" s="149">
        <v>27726.228999999999</v>
      </c>
      <c r="J23" s="185">
        <v>2043678</v>
      </c>
      <c r="K23" s="185" t="s">
        <v>1424</v>
      </c>
      <c r="L23">
        <v>282027.56400000001</v>
      </c>
      <c r="M23" s="269">
        <v>0</v>
      </c>
      <c r="N23" s="248">
        <v>13.566828531696284</v>
      </c>
      <c r="O23" s="248">
        <v>0</v>
      </c>
      <c r="P23" s="248">
        <v>0.13800000000000001</v>
      </c>
      <c r="Q23" s="249" t="s">
        <v>584</v>
      </c>
      <c r="R23" s="149">
        <v>0</v>
      </c>
      <c r="S23" s="149" t="s">
        <v>407</v>
      </c>
    </row>
    <row r="24" spans="1:19" x14ac:dyDescent="0.25">
      <c r="A24" s="149" t="s">
        <v>682</v>
      </c>
      <c r="B24" s="149">
        <v>169</v>
      </c>
      <c r="C24" t="s">
        <v>101</v>
      </c>
      <c r="D24" t="s">
        <v>139</v>
      </c>
      <c r="E24" t="s">
        <v>683</v>
      </c>
      <c r="F24" s="26" t="s">
        <v>5</v>
      </c>
      <c r="G24" s="149" t="s">
        <v>428</v>
      </c>
      <c r="H24" s="149" t="s">
        <v>429</v>
      </c>
      <c r="I24" s="149">
        <v>125.398</v>
      </c>
      <c r="J24" s="185">
        <v>0</v>
      </c>
      <c r="K24" s="185" t="s">
        <v>501</v>
      </c>
      <c r="L24">
        <v>0</v>
      </c>
      <c r="M24" s="269">
        <v>0</v>
      </c>
      <c r="N24" s="267" t="s">
        <v>2134</v>
      </c>
      <c r="O24" s="248" t="s">
        <v>2134</v>
      </c>
      <c r="P24" s="248">
        <v>0</v>
      </c>
      <c r="Q24" s="249" t="s">
        <v>547</v>
      </c>
      <c r="R24" s="149">
        <v>12</v>
      </c>
      <c r="S24" s="149" t="s">
        <v>139</v>
      </c>
    </row>
    <row r="25" spans="1:19" x14ac:dyDescent="0.25">
      <c r="A25" s="149" t="s">
        <v>796</v>
      </c>
      <c r="B25" s="149">
        <v>383</v>
      </c>
      <c r="C25" t="s">
        <v>397</v>
      </c>
      <c r="D25" t="s">
        <v>398</v>
      </c>
      <c r="E25" t="s">
        <v>797</v>
      </c>
      <c r="F25" s="26" t="s">
        <v>5</v>
      </c>
      <c r="G25" s="149" t="s">
        <v>423</v>
      </c>
      <c r="H25" s="149" t="s">
        <v>424</v>
      </c>
      <c r="I25" s="149">
        <v>224.6354658211024</v>
      </c>
      <c r="J25" s="185">
        <v>21896</v>
      </c>
      <c r="K25" s="185" t="s">
        <v>1424</v>
      </c>
      <c r="L25">
        <v>3021.6480000000001</v>
      </c>
      <c r="M25" s="269">
        <v>2.2147000000000001</v>
      </c>
      <c r="N25" s="248">
        <v>10.259201033115747</v>
      </c>
      <c r="O25" s="248">
        <v>0.21587451038839714</v>
      </c>
      <c r="P25" s="248">
        <v>0.13800000000000001</v>
      </c>
      <c r="Q25" s="249" t="s">
        <v>547</v>
      </c>
      <c r="R25" s="149">
        <v>12</v>
      </c>
      <c r="S25" s="149" t="s">
        <v>398</v>
      </c>
    </row>
    <row r="26" spans="1:19" x14ac:dyDescent="0.25">
      <c r="A26" s="149" t="s">
        <v>729</v>
      </c>
      <c r="B26" s="149">
        <v>169</v>
      </c>
      <c r="C26" t="s">
        <v>101</v>
      </c>
      <c r="D26" t="s">
        <v>143</v>
      </c>
      <c r="E26" t="s">
        <v>730</v>
      </c>
      <c r="F26" s="26" t="s">
        <v>5</v>
      </c>
      <c r="G26" s="149" t="s">
        <v>428</v>
      </c>
      <c r="H26" s="149" t="s">
        <v>429</v>
      </c>
      <c r="I26" s="149">
        <v>331.21400000000006</v>
      </c>
      <c r="J26" s="185">
        <v>0</v>
      </c>
      <c r="K26" s="185" t="s">
        <v>501</v>
      </c>
      <c r="L26">
        <v>0</v>
      </c>
      <c r="M26" s="269">
        <v>0</v>
      </c>
      <c r="N26" s="248" t="s">
        <v>2134</v>
      </c>
      <c r="O26" s="248" t="s">
        <v>2134</v>
      </c>
      <c r="P26" s="248">
        <v>0</v>
      </c>
      <c r="Q26" s="249" t="s">
        <v>547</v>
      </c>
      <c r="R26" s="149">
        <v>12</v>
      </c>
      <c r="S26" s="149" t="s">
        <v>143</v>
      </c>
    </row>
    <row r="27" spans="1:19" x14ac:dyDescent="0.25">
      <c r="A27" s="149" t="s">
        <v>651</v>
      </c>
      <c r="B27" s="149">
        <v>169</v>
      </c>
      <c r="C27" t="s">
        <v>101</v>
      </c>
      <c r="D27" t="s">
        <v>111</v>
      </c>
      <c r="E27" t="s">
        <v>652</v>
      </c>
      <c r="F27" s="26" t="s">
        <v>5</v>
      </c>
      <c r="G27" s="149" t="s">
        <v>428</v>
      </c>
      <c r="H27" s="149" t="s">
        <v>429</v>
      </c>
      <c r="I27" s="149">
        <v>475.55999999999995</v>
      </c>
      <c r="J27" s="185">
        <v>0</v>
      </c>
      <c r="K27" s="185" t="s">
        <v>501</v>
      </c>
      <c r="L27">
        <v>0</v>
      </c>
      <c r="M27" s="269">
        <v>0</v>
      </c>
      <c r="N27" s="267" t="s">
        <v>2134</v>
      </c>
      <c r="O27" s="248" t="s">
        <v>2134</v>
      </c>
      <c r="P27" s="248">
        <v>0</v>
      </c>
      <c r="Q27" s="249" t="s">
        <v>547</v>
      </c>
      <c r="R27" s="149">
        <v>12</v>
      </c>
      <c r="S27" s="149" t="s">
        <v>111</v>
      </c>
    </row>
    <row r="28" spans="1:19" x14ac:dyDescent="0.25">
      <c r="A28" s="149" t="s">
        <v>729</v>
      </c>
      <c r="B28" s="149">
        <v>169</v>
      </c>
      <c r="C28" t="s">
        <v>101</v>
      </c>
      <c r="D28" t="s">
        <v>143</v>
      </c>
      <c r="E28" t="s">
        <v>730</v>
      </c>
      <c r="F28" s="26" t="s">
        <v>5</v>
      </c>
      <c r="G28" s="149" t="s">
        <v>423</v>
      </c>
      <c r="H28" s="149" t="s">
        <v>424</v>
      </c>
      <c r="I28" s="149">
        <v>779.26599999999996</v>
      </c>
      <c r="J28" s="185">
        <v>58995</v>
      </c>
      <c r="K28" s="185" t="s">
        <v>1424</v>
      </c>
      <c r="L28">
        <v>8141.31</v>
      </c>
      <c r="M28" s="269">
        <v>1.3306000000000002</v>
      </c>
      <c r="N28" s="248">
        <v>13.20901771336554</v>
      </c>
      <c r="O28" s="248">
        <v>0.10073421270785586</v>
      </c>
      <c r="P28" s="248">
        <v>0.13800000000000001</v>
      </c>
      <c r="Q28" s="249" t="s">
        <v>547</v>
      </c>
      <c r="R28" s="149">
        <v>12</v>
      </c>
      <c r="S28" s="149" t="s">
        <v>143</v>
      </c>
    </row>
    <row r="29" spans="1:19" x14ac:dyDescent="0.25">
      <c r="A29" s="149" t="s">
        <v>1027</v>
      </c>
      <c r="B29" s="149">
        <v>741</v>
      </c>
      <c r="C29" t="s">
        <v>371</v>
      </c>
      <c r="D29" t="s">
        <v>372</v>
      </c>
      <c r="E29" t="s">
        <v>1028</v>
      </c>
      <c r="F29" s="26" t="s">
        <v>5</v>
      </c>
      <c r="G29" s="149" t="s">
        <v>428</v>
      </c>
      <c r="H29" s="149" t="s">
        <v>429</v>
      </c>
      <c r="I29" s="149">
        <v>785.96100000000001</v>
      </c>
      <c r="J29" s="185">
        <v>0</v>
      </c>
      <c r="K29" s="185" t="s">
        <v>501</v>
      </c>
      <c r="L29">
        <v>0</v>
      </c>
      <c r="M29" s="269">
        <v>0</v>
      </c>
      <c r="N29" s="248" t="s">
        <v>2134</v>
      </c>
      <c r="O29" s="248" t="s">
        <v>2134</v>
      </c>
      <c r="P29" s="248">
        <v>0</v>
      </c>
      <c r="Q29" s="249" t="s">
        <v>547</v>
      </c>
      <c r="R29" s="149">
        <v>12</v>
      </c>
      <c r="S29" s="149" t="s">
        <v>372</v>
      </c>
    </row>
    <row r="30" spans="1:19" x14ac:dyDescent="0.25">
      <c r="A30" s="149" t="s">
        <v>731</v>
      </c>
      <c r="B30" s="149">
        <v>169</v>
      </c>
      <c r="C30" t="s">
        <v>101</v>
      </c>
      <c r="D30" t="s">
        <v>147</v>
      </c>
      <c r="E30" t="s">
        <v>732</v>
      </c>
      <c r="F30" s="26" t="s">
        <v>5</v>
      </c>
      <c r="G30" s="149" t="s">
        <v>423</v>
      </c>
      <c r="H30" s="149" t="s">
        <v>424</v>
      </c>
      <c r="I30" s="149">
        <v>885.52099999999996</v>
      </c>
      <c r="J30" s="185">
        <v>63461</v>
      </c>
      <c r="K30" s="185" t="s">
        <v>1424</v>
      </c>
      <c r="L30">
        <v>8757.6180000000004</v>
      </c>
      <c r="M30" s="269">
        <v>1.35565</v>
      </c>
      <c r="N30" s="267">
        <v>13.953782638155717</v>
      </c>
      <c r="O30" s="248">
        <v>9.7152867803248041E-2</v>
      </c>
      <c r="P30" s="248">
        <v>0.13800000000000001</v>
      </c>
      <c r="Q30" s="249" t="s">
        <v>547</v>
      </c>
      <c r="R30" s="149">
        <v>12</v>
      </c>
      <c r="S30" s="149" t="s">
        <v>147</v>
      </c>
    </row>
    <row r="31" spans="1:19" x14ac:dyDescent="0.25">
      <c r="A31" s="149" t="s">
        <v>829</v>
      </c>
      <c r="B31" s="149">
        <v>373</v>
      </c>
      <c r="C31" t="s">
        <v>222</v>
      </c>
      <c r="D31" t="s">
        <v>223</v>
      </c>
      <c r="E31" t="s">
        <v>830</v>
      </c>
      <c r="F31" s="26" t="s">
        <v>5</v>
      </c>
      <c r="G31" s="149" t="s">
        <v>423</v>
      </c>
      <c r="H31" s="149" t="s">
        <v>424</v>
      </c>
      <c r="I31" s="149">
        <v>935.3436076877357</v>
      </c>
      <c r="J31" s="185">
        <v>74494</v>
      </c>
      <c r="K31" s="185" t="s">
        <v>1424</v>
      </c>
      <c r="L31">
        <v>10280.172</v>
      </c>
      <c r="M31" s="269">
        <v>2.2679727272727273</v>
      </c>
      <c r="N31" s="267">
        <v>12.555958972370066</v>
      </c>
      <c r="O31" s="248">
        <v>0.1806291922634902</v>
      </c>
      <c r="P31" s="248">
        <v>0.13800000000000001</v>
      </c>
      <c r="Q31" s="249" t="s">
        <v>547</v>
      </c>
      <c r="R31" s="149">
        <v>12</v>
      </c>
      <c r="S31" s="149" t="s">
        <v>223</v>
      </c>
    </row>
    <row r="32" spans="1:19" x14ac:dyDescent="0.25">
      <c r="A32" s="149" t="s">
        <v>651</v>
      </c>
      <c r="B32" s="149">
        <v>169</v>
      </c>
      <c r="C32" t="s">
        <v>101</v>
      </c>
      <c r="D32" t="s">
        <v>111</v>
      </c>
      <c r="E32" t="s">
        <v>652</v>
      </c>
      <c r="F32" s="26" t="s">
        <v>5</v>
      </c>
      <c r="G32" s="149" t="s">
        <v>423</v>
      </c>
      <c r="H32" s="149" t="s">
        <v>424</v>
      </c>
      <c r="I32" s="149">
        <v>1505.86</v>
      </c>
      <c r="J32" s="185">
        <v>110903</v>
      </c>
      <c r="K32" s="185" t="s">
        <v>1424</v>
      </c>
      <c r="L32">
        <v>15304.614000000001</v>
      </c>
      <c r="M32" s="269">
        <v>2.8752749999999998</v>
      </c>
      <c r="N32" s="248">
        <v>13.578171915998665</v>
      </c>
      <c r="O32" s="248">
        <v>0.21175715094696718</v>
      </c>
      <c r="P32" s="248">
        <v>0.13800000000000001</v>
      </c>
      <c r="Q32" s="249" t="s">
        <v>547</v>
      </c>
      <c r="R32" s="149">
        <v>12</v>
      </c>
      <c r="S32" s="149" t="s">
        <v>111</v>
      </c>
    </row>
    <row r="33" spans="1:19" x14ac:dyDescent="0.25">
      <c r="A33" s="149" t="s">
        <v>682</v>
      </c>
      <c r="B33" s="149">
        <v>169</v>
      </c>
      <c r="C33" t="s">
        <v>101</v>
      </c>
      <c r="D33" t="s">
        <v>139</v>
      </c>
      <c r="E33" t="s">
        <v>683</v>
      </c>
      <c r="F33" s="26" t="s">
        <v>5</v>
      </c>
      <c r="G33" s="149" t="s">
        <v>423</v>
      </c>
      <c r="H33" s="149" t="s">
        <v>424</v>
      </c>
      <c r="I33" s="149">
        <v>2119.143</v>
      </c>
      <c r="J33" s="185">
        <v>146186</v>
      </c>
      <c r="K33" s="185" t="s">
        <v>1424</v>
      </c>
      <c r="L33">
        <v>20173.668000000001</v>
      </c>
      <c r="M33" s="269">
        <v>2.6319000000000004</v>
      </c>
      <c r="N33" s="267">
        <v>14.496210307416579</v>
      </c>
      <c r="O33" s="248">
        <v>0.18155779642997194</v>
      </c>
      <c r="P33" s="248">
        <v>0.13800000000000001</v>
      </c>
      <c r="Q33" s="249" t="s">
        <v>547</v>
      </c>
      <c r="R33" s="149">
        <v>12</v>
      </c>
      <c r="S33" s="149" t="s">
        <v>139</v>
      </c>
    </row>
    <row r="34" spans="1:19" x14ac:dyDescent="0.25">
      <c r="A34" s="149" t="s">
        <v>693</v>
      </c>
      <c r="B34" s="149">
        <v>169</v>
      </c>
      <c r="C34" t="s">
        <v>101</v>
      </c>
      <c r="D34" t="s">
        <v>146</v>
      </c>
      <c r="E34" t="s">
        <v>694</v>
      </c>
      <c r="F34" s="26" t="s">
        <v>5</v>
      </c>
      <c r="G34" s="149" t="s">
        <v>423</v>
      </c>
      <c r="H34" s="149" t="s">
        <v>424</v>
      </c>
      <c r="I34" s="149">
        <v>3519.4559999999997</v>
      </c>
      <c r="J34" s="185">
        <v>248774</v>
      </c>
      <c r="K34" s="185" t="s">
        <v>1424</v>
      </c>
      <c r="L34">
        <v>34330.812000000005</v>
      </c>
      <c r="M34" s="269">
        <v>1.31735</v>
      </c>
      <c r="N34" s="267">
        <v>14.147201878009758</v>
      </c>
      <c r="O34" s="248">
        <v>9.3117353619423013E-2</v>
      </c>
      <c r="P34" s="248">
        <v>0.13800000000000001</v>
      </c>
      <c r="Q34" s="249" t="s">
        <v>547</v>
      </c>
      <c r="R34" s="149">
        <v>12</v>
      </c>
      <c r="S34" s="149" t="s">
        <v>146</v>
      </c>
    </row>
    <row r="35" spans="1:19" x14ac:dyDescent="0.25">
      <c r="A35" s="149" t="s">
        <v>936</v>
      </c>
      <c r="B35" s="149">
        <v>150</v>
      </c>
      <c r="C35" t="s">
        <v>299</v>
      </c>
      <c r="D35" t="s">
        <v>300</v>
      </c>
      <c r="E35" t="s">
        <v>937</v>
      </c>
      <c r="F35" s="26" t="s">
        <v>5</v>
      </c>
      <c r="G35" s="149" t="s">
        <v>423</v>
      </c>
      <c r="H35" s="149" t="s">
        <v>424</v>
      </c>
      <c r="I35" s="149">
        <v>28959.576999999997</v>
      </c>
      <c r="J35" s="185">
        <v>1861557</v>
      </c>
      <c r="K35" s="185" t="s">
        <v>1424</v>
      </c>
      <c r="L35">
        <v>256894.86600000001</v>
      </c>
      <c r="M35" s="269">
        <v>2.107391666666667</v>
      </c>
      <c r="N35" s="248">
        <v>15.556642638393559</v>
      </c>
      <c r="O35" s="248">
        <v>0.13546571169962188</v>
      </c>
      <c r="P35" s="248">
        <v>0.13800000000000001</v>
      </c>
      <c r="Q35" s="249" t="s">
        <v>547</v>
      </c>
      <c r="R35" s="149">
        <v>12</v>
      </c>
      <c r="S35" s="149" t="s">
        <v>166</v>
      </c>
    </row>
    <row r="36" spans="1:19" x14ac:dyDescent="0.25">
      <c r="A36" s="149" t="s">
        <v>1027</v>
      </c>
      <c r="B36" s="149">
        <v>741</v>
      </c>
      <c r="C36" t="s">
        <v>371</v>
      </c>
      <c r="D36" t="s">
        <v>372</v>
      </c>
      <c r="E36" t="s">
        <v>1028</v>
      </c>
      <c r="F36" s="26" t="s">
        <v>5</v>
      </c>
      <c r="G36" s="149" t="s">
        <v>423</v>
      </c>
      <c r="H36" s="149" t="s">
        <v>424</v>
      </c>
      <c r="I36" s="149">
        <v>3590.78</v>
      </c>
      <c r="J36" s="185">
        <v>235544</v>
      </c>
      <c r="K36" s="185" t="s">
        <v>1424</v>
      </c>
      <c r="L36">
        <v>32505.072000000004</v>
      </c>
      <c r="M36" s="269">
        <v>2.4794499999999999</v>
      </c>
      <c r="N36" s="267">
        <v>15.244625208029072</v>
      </c>
      <c r="O36" s="248">
        <v>0.16264420844496183</v>
      </c>
      <c r="P36" s="248">
        <v>0.13800000000000001</v>
      </c>
      <c r="Q36" s="249" t="s">
        <v>547</v>
      </c>
      <c r="R36" s="149">
        <v>11</v>
      </c>
      <c r="S36" s="149" t="s">
        <v>372</v>
      </c>
    </row>
    <row r="37" spans="1:19" x14ac:dyDescent="0.25">
      <c r="A37" s="149" t="s">
        <v>644</v>
      </c>
      <c r="B37" s="149">
        <v>169</v>
      </c>
      <c r="C37" t="s">
        <v>101</v>
      </c>
      <c r="D37" t="s">
        <v>105</v>
      </c>
      <c r="E37" t="s">
        <v>645</v>
      </c>
      <c r="F37" s="26" t="s">
        <v>5</v>
      </c>
      <c r="G37" s="149" t="s">
        <v>423</v>
      </c>
      <c r="H37" s="149" t="s">
        <v>424</v>
      </c>
      <c r="I37" s="149">
        <v>1199.979</v>
      </c>
      <c r="J37" s="185">
        <v>84646</v>
      </c>
      <c r="K37" s="185" t="s">
        <v>1424</v>
      </c>
      <c r="L37">
        <v>11681.148000000001</v>
      </c>
      <c r="M37" s="269">
        <v>2.7327249999999998</v>
      </c>
      <c r="N37" s="248">
        <v>14.176440705999102</v>
      </c>
      <c r="O37" s="248">
        <v>0.19276524035003945</v>
      </c>
      <c r="P37" s="248">
        <v>0.13800000000000001</v>
      </c>
      <c r="Q37" s="249" t="s">
        <v>547</v>
      </c>
      <c r="R37" s="149">
        <v>10</v>
      </c>
      <c r="S37" s="149" t="s">
        <v>105</v>
      </c>
    </row>
    <row r="38" spans="1:19" x14ac:dyDescent="0.25">
      <c r="A38" s="149" t="s">
        <v>688</v>
      </c>
      <c r="B38" s="149">
        <v>169</v>
      </c>
      <c r="C38" t="s">
        <v>101</v>
      </c>
      <c r="D38" t="s">
        <v>144</v>
      </c>
      <c r="E38" t="s">
        <v>689</v>
      </c>
      <c r="F38" s="26" t="s">
        <v>5</v>
      </c>
      <c r="G38" s="149" t="s">
        <v>423</v>
      </c>
      <c r="H38" s="149" t="s">
        <v>424</v>
      </c>
      <c r="I38" s="149">
        <v>1642.816</v>
      </c>
      <c r="J38" s="185">
        <v>132110</v>
      </c>
      <c r="K38" s="185" t="s">
        <v>1424</v>
      </c>
      <c r="L38">
        <v>18231.18</v>
      </c>
      <c r="M38" s="269">
        <v>1.4277</v>
      </c>
      <c r="N38" s="267">
        <v>12.435213080009083</v>
      </c>
      <c r="O38" s="248">
        <v>0.11481106039872999</v>
      </c>
      <c r="P38" s="248">
        <v>0.13800000000000001</v>
      </c>
      <c r="Q38" s="249" t="s">
        <v>547</v>
      </c>
      <c r="R38" s="149">
        <v>6</v>
      </c>
      <c r="S38" s="149" t="s">
        <v>144</v>
      </c>
    </row>
    <row r="39" spans="1:19" x14ac:dyDescent="0.25">
      <c r="A39" s="149" t="s">
        <v>733</v>
      </c>
      <c r="B39" s="149">
        <v>169</v>
      </c>
      <c r="C39" t="s">
        <v>101</v>
      </c>
      <c r="D39" t="s">
        <v>151</v>
      </c>
      <c r="E39" t="s">
        <v>734</v>
      </c>
      <c r="F39" s="26" t="s">
        <v>5</v>
      </c>
      <c r="G39" s="149" t="s">
        <v>423</v>
      </c>
      <c r="H39" s="149" t="s">
        <v>424</v>
      </c>
      <c r="I39" s="149">
        <v>656.88</v>
      </c>
      <c r="J39" s="185">
        <v>51269</v>
      </c>
      <c r="K39" s="185" t="s">
        <v>1424</v>
      </c>
      <c r="L39">
        <v>7075.1220000000003</v>
      </c>
      <c r="M39" s="269">
        <v>1.4313</v>
      </c>
      <c r="N39" s="248">
        <v>12.812420761083695</v>
      </c>
      <c r="O39" s="248">
        <v>0.11171191039459263</v>
      </c>
      <c r="P39" s="248">
        <v>0.13800000000000001</v>
      </c>
      <c r="Q39" s="249" t="s">
        <v>547</v>
      </c>
      <c r="R39" s="149">
        <v>0</v>
      </c>
      <c r="S39" s="149" t="s">
        <v>151</v>
      </c>
    </row>
    <row r="40" spans="1:19" x14ac:dyDescent="0.25">
      <c r="A40" s="149" t="s">
        <v>1045</v>
      </c>
      <c r="B40" s="149">
        <v>409</v>
      </c>
      <c r="C40" t="s">
        <v>378</v>
      </c>
      <c r="D40" t="s">
        <v>379</v>
      </c>
      <c r="E40" t="s">
        <v>1279</v>
      </c>
      <c r="F40" s="26" t="s">
        <v>5</v>
      </c>
      <c r="G40" s="149" t="s">
        <v>423</v>
      </c>
      <c r="H40" s="149" t="s">
        <v>424</v>
      </c>
      <c r="I40" s="149">
        <v>858.15499999999986</v>
      </c>
      <c r="J40" s="185">
        <v>65835</v>
      </c>
      <c r="K40" s="185" t="s">
        <v>1424</v>
      </c>
      <c r="L40">
        <v>9085.2300000000014</v>
      </c>
      <c r="M40" s="269">
        <v>2.5386000000000002</v>
      </c>
      <c r="N40" s="267">
        <v>13.034935824409507</v>
      </c>
      <c r="O40" s="248">
        <v>0.19475354801871461</v>
      </c>
      <c r="P40" s="248">
        <v>0.13800000000000001</v>
      </c>
      <c r="Q40" s="249" t="s">
        <v>547</v>
      </c>
      <c r="R40" s="149">
        <v>0</v>
      </c>
      <c r="S40" s="149" t="e">
        <v>#N/A</v>
      </c>
    </row>
    <row r="41" spans="1:19" x14ac:dyDescent="0.25">
      <c r="A41" s="149" t="s">
        <v>663</v>
      </c>
      <c r="B41" s="149">
        <v>169</v>
      </c>
      <c r="C41" t="s">
        <v>101</v>
      </c>
      <c r="D41" t="s">
        <v>122</v>
      </c>
      <c r="E41" t="s">
        <v>664</v>
      </c>
      <c r="F41" s="26" t="s">
        <v>5</v>
      </c>
      <c r="G41" s="149" t="s">
        <v>423</v>
      </c>
      <c r="H41" s="149" t="s">
        <v>424</v>
      </c>
      <c r="I41" s="149">
        <v>1307.0090000000002</v>
      </c>
      <c r="J41" s="185">
        <v>96331</v>
      </c>
      <c r="K41" s="185" t="s">
        <v>1424</v>
      </c>
      <c r="L41">
        <v>13293.678000000002</v>
      </c>
      <c r="M41" s="269">
        <v>2.6509</v>
      </c>
      <c r="N41" s="248">
        <v>13.567896108210237</v>
      </c>
      <c r="O41" s="248">
        <v>0.19538032859758422</v>
      </c>
      <c r="P41" s="248">
        <v>0.13800000000000001</v>
      </c>
      <c r="Q41" s="249" t="s">
        <v>547</v>
      </c>
      <c r="R41" s="149">
        <v>0</v>
      </c>
      <c r="S41" s="149" t="s">
        <v>122</v>
      </c>
    </row>
    <row r="42" spans="1:19" x14ac:dyDescent="0.25">
      <c r="A42" s="149" t="s">
        <v>648</v>
      </c>
      <c r="B42" s="149">
        <v>169</v>
      </c>
      <c r="C42" t="s">
        <v>101</v>
      </c>
      <c r="D42" t="s">
        <v>109</v>
      </c>
      <c r="E42" t="s">
        <v>649</v>
      </c>
      <c r="F42" s="26" t="s">
        <v>5</v>
      </c>
      <c r="G42" s="149" t="s">
        <v>423</v>
      </c>
      <c r="H42" s="149" t="s">
        <v>424</v>
      </c>
      <c r="I42" s="149">
        <v>1333.8040000000001</v>
      </c>
      <c r="J42" s="185">
        <v>98087</v>
      </c>
      <c r="K42" s="185" t="s">
        <v>1424</v>
      </c>
      <c r="L42">
        <v>13536.006000000001</v>
      </c>
      <c r="M42" s="269">
        <v>2.7073</v>
      </c>
      <c r="N42" s="267">
        <v>13.598173050455209</v>
      </c>
      <c r="O42" s="248">
        <v>0.19909292152370212</v>
      </c>
      <c r="P42" s="248">
        <v>0.13800000000000001</v>
      </c>
      <c r="Q42" s="249" t="s">
        <v>547</v>
      </c>
      <c r="R42" s="149">
        <v>0</v>
      </c>
      <c r="S42" s="149" t="s">
        <v>109</v>
      </c>
    </row>
    <row r="43" spans="1:19" x14ac:dyDescent="0.25">
      <c r="A43" s="149" t="s">
        <v>936</v>
      </c>
      <c r="B43" s="149">
        <v>150</v>
      </c>
      <c r="C43" t="s">
        <v>299</v>
      </c>
      <c r="D43" t="s">
        <v>300</v>
      </c>
      <c r="E43" t="s">
        <v>937</v>
      </c>
      <c r="F43" s="26" t="s">
        <v>5</v>
      </c>
      <c r="G43" s="149" t="s">
        <v>428</v>
      </c>
      <c r="H43" s="149" t="s">
        <v>429</v>
      </c>
      <c r="I43" s="149">
        <v>2102.643</v>
      </c>
      <c r="J43" s="185">
        <v>0</v>
      </c>
      <c r="K43" s="185" t="s">
        <v>501</v>
      </c>
      <c r="L43">
        <v>0</v>
      </c>
      <c r="M43" s="269">
        <v>0</v>
      </c>
      <c r="N43" s="248" t="s">
        <v>2134</v>
      </c>
      <c r="O43" s="248" t="s">
        <v>2134</v>
      </c>
      <c r="P43" s="248">
        <v>0</v>
      </c>
      <c r="Q43" s="249" t="s">
        <v>547</v>
      </c>
      <c r="R43" s="149">
        <v>0</v>
      </c>
      <c r="S43" s="149" t="s">
        <v>166</v>
      </c>
    </row>
    <row r="44" spans="1:19" x14ac:dyDescent="0.25">
      <c r="A44" s="149" t="s">
        <v>1020</v>
      </c>
      <c r="B44" s="149">
        <v>729</v>
      </c>
      <c r="C44" t="s">
        <v>367</v>
      </c>
      <c r="D44" t="s">
        <v>368</v>
      </c>
      <c r="E44" t="s">
        <v>1021</v>
      </c>
      <c r="F44" s="26" t="s">
        <v>6</v>
      </c>
      <c r="G44" s="149" t="s">
        <v>423</v>
      </c>
      <c r="H44" s="149" t="s">
        <v>424</v>
      </c>
      <c r="I44" s="149">
        <v>150.96363636363637</v>
      </c>
      <c r="J44" s="185">
        <v>15725</v>
      </c>
      <c r="K44" s="185" t="s">
        <v>1424</v>
      </c>
      <c r="L44">
        <v>2170.0500000000002</v>
      </c>
      <c r="M44" s="269">
        <v>2.8700000000000006</v>
      </c>
      <c r="N44" s="248">
        <v>9.6002312472900719</v>
      </c>
      <c r="O44" s="248">
        <v>0.29895113212092017</v>
      </c>
      <c r="P44" s="248">
        <v>0.13800000000000001</v>
      </c>
      <c r="Q44" s="249" t="s">
        <v>547</v>
      </c>
      <c r="R44" s="149">
        <v>12</v>
      </c>
      <c r="S44" s="149" t="s">
        <v>368</v>
      </c>
    </row>
    <row r="45" spans="1:19" x14ac:dyDescent="0.25">
      <c r="A45" s="149" t="s">
        <v>765</v>
      </c>
      <c r="B45" s="149">
        <v>658</v>
      </c>
      <c r="C45" t="s">
        <v>181</v>
      </c>
      <c r="D45" t="s">
        <v>182</v>
      </c>
      <c r="E45" t="s">
        <v>766</v>
      </c>
      <c r="F45" s="26" t="s">
        <v>6</v>
      </c>
      <c r="G45" s="149" t="s">
        <v>423</v>
      </c>
      <c r="H45" s="149" t="s">
        <v>424</v>
      </c>
      <c r="I45" s="149">
        <v>164.578</v>
      </c>
      <c r="J45" s="185">
        <v>14869</v>
      </c>
      <c r="K45" s="185" t="s">
        <v>1424</v>
      </c>
      <c r="L45">
        <v>2051.922</v>
      </c>
      <c r="M45" s="269">
        <v>2.9641818181818183</v>
      </c>
      <c r="N45" s="248">
        <v>11.068531844777725</v>
      </c>
      <c r="O45" s="248">
        <v>0.26780261915046638</v>
      </c>
      <c r="P45" s="248">
        <v>0.13800000000000001</v>
      </c>
      <c r="Q45" s="249" t="s">
        <v>547</v>
      </c>
      <c r="R45" s="149">
        <v>12</v>
      </c>
      <c r="S45" s="149" t="s">
        <v>182</v>
      </c>
    </row>
    <row r="46" spans="1:19" x14ac:dyDescent="0.25">
      <c r="A46" s="149" t="s">
        <v>781</v>
      </c>
      <c r="B46" s="149">
        <v>360</v>
      </c>
      <c r="C46" t="s">
        <v>193</v>
      </c>
      <c r="D46" t="s">
        <v>194</v>
      </c>
      <c r="E46" t="s">
        <v>782</v>
      </c>
      <c r="F46" s="26" t="s">
        <v>6</v>
      </c>
      <c r="G46" s="149" t="s">
        <v>423</v>
      </c>
      <c r="H46" s="149" t="s">
        <v>424</v>
      </c>
      <c r="I46" s="149">
        <v>296.06034416712373</v>
      </c>
      <c r="J46" s="185">
        <v>33026</v>
      </c>
      <c r="K46" s="185" t="s">
        <v>1424</v>
      </c>
      <c r="L46">
        <v>4557.5880000000006</v>
      </c>
      <c r="M46" s="269">
        <v>3.3109666666666659</v>
      </c>
      <c r="N46" s="248">
        <v>8.9644626708388451</v>
      </c>
      <c r="O46" s="248">
        <v>0.36934357230770237</v>
      </c>
      <c r="P46" s="248">
        <v>0.13800000000000001</v>
      </c>
      <c r="Q46" s="249" t="s">
        <v>547</v>
      </c>
      <c r="R46" s="149">
        <v>12</v>
      </c>
      <c r="S46" s="149" t="s">
        <v>194</v>
      </c>
    </row>
    <row r="47" spans="1:19" x14ac:dyDescent="0.25">
      <c r="A47" s="149" t="s">
        <v>767</v>
      </c>
      <c r="B47" s="149">
        <v>437</v>
      </c>
      <c r="C47" t="s">
        <v>183</v>
      </c>
      <c r="D47" t="s">
        <v>184</v>
      </c>
      <c r="E47" t="s">
        <v>768</v>
      </c>
      <c r="F47" s="26" t="s">
        <v>6</v>
      </c>
      <c r="G47" s="149" t="s">
        <v>423</v>
      </c>
      <c r="H47" s="149" t="s">
        <v>424</v>
      </c>
      <c r="I47" s="149">
        <v>312.851</v>
      </c>
      <c r="J47" s="185">
        <v>32149</v>
      </c>
      <c r="K47" s="185" t="s">
        <v>1424</v>
      </c>
      <c r="L47">
        <v>4436.5620000000008</v>
      </c>
      <c r="M47" s="269">
        <v>3.6776999999999993</v>
      </c>
      <c r="N47" s="248">
        <v>9.7312824660176052</v>
      </c>
      <c r="O47" s="248">
        <v>0.37792552141434732</v>
      </c>
      <c r="P47" s="248">
        <v>0.13800000000000001</v>
      </c>
      <c r="Q47" s="249" t="s">
        <v>547</v>
      </c>
      <c r="R47" s="149">
        <v>12</v>
      </c>
      <c r="S47" s="149" t="s">
        <v>184</v>
      </c>
    </row>
    <row r="48" spans="1:19" x14ac:dyDescent="0.25">
      <c r="A48" s="149" t="s">
        <v>845</v>
      </c>
      <c r="B48" s="149">
        <v>681</v>
      </c>
      <c r="C48" t="s">
        <v>234</v>
      </c>
      <c r="D48" t="s">
        <v>235</v>
      </c>
      <c r="E48" t="s">
        <v>846</v>
      </c>
      <c r="F48" s="26" t="s">
        <v>6</v>
      </c>
      <c r="G48" s="149" t="s">
        <v>423</v>
      </c>
      <c r="H48" s="149" t="s">
        <v>424</v>
      </c>
      <c r="I48" s="149">
        <v>322.11</v>
      </c>
      <c r="J48" s="185">
        <v>24440</v>
      </c>
      <c r="K48" s="185" t="s">
        <v>1424</v>
      </c>
      <c r="L48">
        <v>3372.7200000000003</v>
      </c>
      <c r="M48" s="269">
        <v>6.0066749999999987</v>
      </c>
      <c r="N48" s="248">
        <v>13.179623567921441</v>
      </c>
      <c r="O48" s="248">
        <v>0.45575467076464549</v>
      </c>
      <c r="P48" s="248">
        <v>0.13800000000000001</v>
      </c>
      <c r="Q48" s="249" t="s">
        <v>547</v>
      </c>
      <c r="R48" s="149">
        <v>12</v>
      </c>
      <c r="S48" s="149" t="s">
        <v>235</v>
      </c>
    </row>
    <row r="49" spans="1:19" x14ac:dyDescent="0.25">
      <c r="A49" s="149" t="s">
        <v>898</v>
      </c>
      <c r="B49" s="149">
        <v>330</v>
      </c>
      <c r="C49" t="s">
        <v>268</v>
      </c>
      <c r="D49" t="s">
        <v>269</v>
      </c>
      <c r="E49" t="s">
        <v>899</v>
      </c>
      <c r="F49" s="26" t="s">
        <v>6</v>
      </c>
      <c r="G49" s="149" t="s">
        <v>423</v>
      </c>
      <c r="H49" s="149" t="s">
        <v>424</v>
      </c>
      <c r="I49" s="149">
        <v>373.20899999999995</v>
      </c>
      <c r="J49" s="185">
        <v>31581</v>
      </c>
      <c r="K49" s="185" t="s">
        <v>1424</v>
      </c>
      <c r="L49">
        <v>4358.1780000000008</v>
      </c>
      <c r="M49" s="269">
        <v>2.7919299999999998</v>
      </c>
      <c r="N49" s="267">
        <v>11.817516861404007</v>
      </c>
      <c r="O49" s="248">
        <v>0.23625352370923533</v>
      </c>
      <c r="P49" s="248">
        <v>0.13800000000000001</v>
      </c>
      <c r="Q49" s="249" t="s">
        <v>547</v>
      </c>
      <c r="R49" s="149">
        <v>12</v>
      </c>
      <c r="S49" s="149" t="s">
        <v>269</v>
      </c>
    </row>
    <row r="50" spans="1:19" x14ac:dyDescent="0.25">
      <c r="A50" s="149" t="s">
        <v>886</v>
      </c>
      <c r="B50" s="149">
        <v>660</v>
      </c>
      <c r="C50" t="s">
        <v>256</v>
      </c>
      <c r="D50" t="s">
        <v>257</v>
      </c>
      <c r="E50" t="s">
        <v>887</v>
      </c>
      <c r="F50" s="26" t="s">
        <v>6</v>
      </c>
      <c r="G50" s="149" t="s">
        <v>423</v>
      </c>
      <c r="H50" s="149" t="s">
        <v>424</v>
      </c>
      <c r="I50" s="149">
        <v>460.52600000000001</v>
      </c>
      <c r="J50" s="185">
        <v>41207</v>
      </c>
      <c r="K50" s="185" t="s">
        <v>1424</v>
      </c>
      <c r="L50">
        <v>5686.5660000000007</v>
      </c>
      <c r="M50" s="269">
        <v>4.7763999999999989</v>
      </c>
      <c r="N50" s="248">
        <v>11.175916713179799</v>
      </c>
      <c r="O50" s="248">
        <v>0.42738328519996693</v>
      </c>
      <c r="P50" s="248">
        <v>0.13800000000000001</v>
      </c>
      <c r="Q50" s="249" t="s">
        <v>547</v>
      </c>
      <c r="R50" s="149">
        <v>12</v>
      </c>
      <c r="S50" s="149" t="s">
        <v>257</v>
      </c>
    </row>
    <row r="51" spans="1:19" x14ac:dyDescent="0.25">
      <c r="A51" s="149" t="s">
        <v>966</v>
      </c>
      <c r="B51" s="149">
        <v>425</v>
      </c>
      <c r="C51" t="s">
        <v>322</v>
      </c>
      <c r="D51" t="s">
        <v>323</v>
      </c>
      <c r="E51" t="s">
        <v>967</v>
      </c>
      <c r="F51" s="26" t="s">
        <v>6</v>
      </c>
      <c r="G51" s="149" t="s">
        <v>423</v>
      </c>
      <c r="H51" s="149" t="s">
        <v>424</v>
      </c>
      <c r="I51" s="149">
        <v>467.70499999999998</v>
      </c>
      <c r="J51" s="185">
        <v>45255</v>
      </c>
      <c r="K51" s="185" t="s">
        <v>1424</v>
      </c>
      <c r="L51">
        <v>6245.1900000000005</v>
      </c>
      <c r="M51" s="269">
        <v>2.7280666666666664</v>
      </c>
      <c r="N51" s="248">
        <v>10.334880123743233</v>
      </c>
      <c r="O51" s="248">
        <v>0.26396693856170017</v>
      </c>
      <c r="P51" s="248">
        <v>0.13800000000000001</v>
      </c>
      <c r="Q51" s="249" t="s">
        <v>547</v>
      </c>
      <c r="R51" s="149">
        <v>12</v>
      </c>
      <c r="S51" s="149" t="s">
        <v>323</v>
      </c>
    </row>
    <row r="52" spans="1:19" x14ac:dyDescent="0.25">
      <c r="A52" s="149" t="s">
        <v>968</v>
      </c>
      <c r="B52" s="149">
        <v>399</v>
      </c>
      <c r="C52" t="s">
        <v>326</v>
      </c>
      <c r="D52" t="s">
        <v>327</v>
      </c>
      <c r="E52" t="s">
        <v>969</v>
      </c>
      <c r="F52" s="26" t="s">
        <v>6</v>
      </c>
      <c r="G52" s="149" t="s">
        <v>423</v>
      </c>
      <c r="H52" s="149" t="s">
        <v>424</v>
      </c>
      <c r="I52" s="149">
        <v>570.6</v>
      </c>
      <c r="J52" s="185">
        <v>51751</v>
      </c>
      <c r="K52" s="185" t="s">
        <v>1424</v>
      </c>
      <c r="L52">
        <v>7141.6380000000008</v>
      </c>
      <c r="M52" s="269">
        <v>2.3911250000000002</v>
      </c>
      <c r="N52" s="267">
        <v>11.025873896156597</v>
      </c>
      <c r="O52" s="248">
        <v>0.21686489638100245</v>
      </c>
      <c r="P52" s="248">
        <v>0.13800000000000001</v>
      </c>
      <c r="Q52" s="249" t="s">
        <v>547</v>
      </c>
      <c r="R52" s="149">
        <v>12</v>
      </c>
      <c r="S52" s="149" t="s">
        <v>327</v>
      </c>
    </row>
    <row r="53" spans="1:19" x14ac:dyDescent="0.25">
      <c r="A53" s="149" t="s">
        <v>932</v>
      </c>
      <c r="B53" s="149">
        <v>661</v>
      </c>
      <c r="C53" t="s">
        <v>295</v>
      </c>
      <c r="D53" t="s">
        <v>296</v>
      </c>
      <c r="E53" t="s">
        <v>933</v>
      </c>
      <c r="F53" s="26" t="s">
        <v>6</v>
      </c>
      <c r="G53" s="149" t="s">
        <v>423</v>
      </c>
      <c r="H53" s="149" t="s">
        <v>424</v>
      </c>
      <c r="I53" s="149">
        <v>638.83600000000001</v>
      </c>
      <c r="J53" s="185">
        <v>51139</v>
      </c>
      <c r="K53" s="185" t="s">
        <v>1424</v>
      </c>
      <c r="L53">
        <v>7057.1820000000007</v>
      </c>
      <c r="M53" s="269">
        <v>2.9342999999999999</v>
      </c>
      <c r="N53" s="267">
        <v>12.492148849214885</v>
      </c>
      <c r="O53" s="248">
        <v>0.23489153350781733</v>
      </c>
      <c r="P53" s="248">
        <v>0.13800000000000001</v>
      </c>
      <c r="Q53" s="249" t="s">
        <v>547</v>
      </c>
      <c r="R53" s="149">
        <v>12</v>
      </c>
      <c r="S53" s="149" t="s">
        <v>296</v>
      </c>
    </row>
    <row r="54" spans="1:19" x14ac:dyDescent="0.25">
      <c r="A54" s="149" t="s">
        <v>769</v>
      </c>
      <c r="B54" s="149">
        <v>297</v>
      </c>
      <c r="C54" t="s">
        <v>179</v>
      </c>
      <c r="D54" t="s">
        <v>180</v>
      </c>
      <c r="E54" t="s">
        <v>770</v>
      </c>
      <c r="F54" s="26" t="s">
        <v>6</v>
      </c>
      <c r="G54" s="149" t="s">
        <v>423</v>
      </c>
      <c r="H54" s="149" t="s">
        <v>424</v>
      </c>
      <c r="I54" s="149">
        <v>848.61555684292625</v>
      </c>
      <c r="J54" s="185">
        <v>57993</v>
      </c>
      <c r="K54" s="185" t="s">
        <v>1424</v>
      </c>
      <c r="L54">
        <v>8003.0340000000006</v>
      </c>
      <c r="M54" s="269">
        <v>2.464666666666667</v>
      </c>
      <c r="N54" s="267">
        <v>14.633068764211652</v>
      </c>
      <c r="O54" s="248">
        <v>0.16843129123363001</v>
      </c>
      <c r="P54" s="248">
        <v>0.13800000000000001</v>
      </c>
      <c r="Q54" s="249" t="s">
        <v>547</v>
      </c>
      <c r="R54" s="149">
        <v>12</v>
      </c>
      <c r="S54" s="149" t="s">
        <v>180</v>
      </c>
    </row>
    <row r="55" spans="1:19" x14ac:dyDescent="0.25">
      <c r="A55" s="149" t="s">
        <v>992</v>
      </c>
      <c r="B55" s="149">
        <v>447</v>
      </c>
      <c r="C55" t="s">
        <v>349</v>
      </c>
      <c r="D55" t="s">
        <v>350</v>
      </c>
      <c r="E55" t="s">
        <v>993</v>
      </c>
      <c r="F55" s="26" t="s">
        <v>6</v>
      </c>
      <c r="G55" s="149" t="s">
        <v>423</v>
      </c>
      <c r="H55" s="149" t="s">
        <v>424</v>
      </c>
      <c r="I55" s="149">
        <v>947.25499999999988</v>
      </c>
      <c r="J55" s="185">
        <v>75269</v>
      </c>
      <c r="K55" s="185" t="s">
        <v>1424</v>
      </c>
      <c r="L55">
        <v>10387.122000000001</v>
      </c>
      <c r="M55" s="269">
        <v>3.7752333333333339</v>
      </c>
      <c r="N55" s="248">
        <v>12.584928722315958</v>
      </c>
      <c r="O55" s="248">
        <v>0.2999805097536215</v>
      </c>
      <c r="P55" s="248">
        <v>0.13800000000000001</v>
      </c>
      <c r="Q55" s="249" t="s">
        <v>547</v>
      </c>
      <c r="R55" s="149">
        <v>12</v>
      </c>
      <c r="S55" s="149" t="s">
        <v>350</v>
      </c>
    </row>
    <row r="56" spans="1:19" x14ac:dyDescent="0.25">
      <c r="A56" s="149" t="s">
        <v>695</v>
      </c>
      <c r="B56" s="149">
        <v>169</v>
      </c>
      <c r="C56" t="s">
        <v>101</v>
      </c>
      <c r="D56" t="s">
        <v>148</v>
      </c>
      <c r="E56" t="s">
        <v>696</v>
      </c>
      <c r="F56" s="26" t="s">
        <v>6</v>
      </c>
      <c r="G56" s="149" t="s">
        <v>423</v>
      </c>
      <c r="H56" s="149" t="s">
        <v>424</v>
      </c>
      <c r="I56" s="149">
        <v>3084.0729999999999</v>
      </c>
      <c r="J56" s="185">
        <v>241156</v>
      </c>
      <c r="K56" s="185" t="s">
        <v>1424</v>
      </c>
      <c r="L56">
        <v>33279.528000000006</v>
      </c>
      <c r="M56" s="269">
        <v>1.3429500000000001</v>
      </c>
      <c r="N56" s="267">
        <v>12.788705236444459</v>
      </c>
      <c r="O56" s="248">
        <v>0.10501063048767005</v>
      </c>
      <c r="P56" s="248">
        <v>0.13800000000000001</v>
      </c>
      <c r="Q56" s="249" t="s">
        <v>547</v>
      </c>
      <c r="R56" s="149">
        <v>12</v>
      </c>
      <c r="S56" s="149" t="s">
        <v>148</v>
      </c>
    </row>
    <row r="57" spans="1:19" x14ac:dyDescent="0.25">
      <c r="A57" s="149" t="s">
        <v>847</v>
      </c>
      <c r="B57" s="149">
        <v>280</v>
      </c>
      <c r="C57" t="s">
        <v>236</v>
      </c>
      <c r="D57" t="s">
        <v>237</v>
      </c>
      <c r="E57" t="s">
        <v>848</v>
      </c>
      <c r="F57" s="26" t="s">
        <v>6</v>
      </c>
      <c r="G57" s="149" t="s">
        <v>425</v>
      </c>
      <c r="H57" s="149" t="s">
        <v>426</v>
      </c>
      <c r="I57" s="149">
        <v>3627.4699999999993</v>
      </c>
      <c r="J57" s="71">
        <v>0</v>
      </c>
      <c r="K57" s="71" t="s">
        <v>501</v>
      </c>
      <c r="L57">
        <v>0</v>
      </c>
      <c r="M57" s="268">
        <v>0</v>
      </c>
      <c r="N57" s="266" t="s">
        <v>2134</v>
      </c>
      <c r="O57" s="186" t="s">
        <v>2134</v>
      </c>
      <c r="P57" s="186">
        <v>0</v>
      </c>
      <c r="Q57" s="188" t="s">
        <v>547</v>
      </c>
      <c r="R57" s="149">
        <v>12</v>
      </c>
      <c r="S57" s="149" t="s">
        <v>849</v>
      </c>
    </row>
    <row r="58" spans="1:19" x14ac:dyDescent="0.25">
      <c r="A58" s="149" t="s">
        <v>923</v>
      </c>
      <c r="B58" s="149">
        <v>22</v>
      </c>
      <c r="C58" t="s">
        <v>285</v>
      </c>
      <c r="D58" t="s">
        <v>286</v>
      </c>
      <c r="E58" t="s">
        <v>924</v>
      </c>
      <c r="F58" s="26" t="s">
        <v>6</v>
      </c>
      <c r="G58" s="149" t="s">
        <v>423</v>
      </c>
      <c r="H58" s="149" t="s">
        <v>424</v>
      </c>
      <c r="I58" s="149">
        <v>24837.295000000002</v>
      </c>
      <c r="J58" s="185">
        <v>1682174</v>
      </c>
      <c r="K58" s="185" t="s">
        <v>1424</v>
      </c>
      <c r="L58">
        <v>232140.01200000002</v>
      </c>
      <c r="M58" s="269">
        <v>1.9887000000000006</v>
      </c>
      <c r="N58" s="267">
        <v>14.764997556733135</v>
      </c>
      <c r="O58" s="248">
        <v>0.13469016790274466</v>
      </c>
      <c r="P58" s="248">
        <v>0.13800000000000001</v>
      </c>
      <c r="Q58" s="249" t="s">
        <v>547</v>
      </c>
      <c r="R58" s="149">
        <v>12</v>
      </c>
      <c r="S58" s="149" t="s">
        <v>925</v>
      </c>
    </row>
    <row r="59" spans="1:19" x14ac:dyDescent="0.25">
      <c r="A59" s="149" t="s">
        <v>807</v>
      </c>
      <c r="B59" s="149">
        <v>320</v>
      </c>
      <c r="C59" t="s">
        <v>204</v>
      </c>
      <c r="D59" t="s">
        <v>205</v>
      </c>
      <c r="E59" t="s">
        <v>808</v>
      </c>
      <c r="F59" s="26" t="s">
        <v>6</v>
      </c>
      <c r="G59" s="149" t="s">
        <v>423</v>
      </c>
      <c r="H59" s="149" t="s">
        <v>424</v>
      </c>
      <c r="I59" s="149">
        <v>627.31799999999998</v>
      </c>
      <c r="J59" s="185">
        <v>53023</v>
      </c>
      <c r="K59" s="185" t="s">
        <v>1424</v>
      </c>
      <c r="L59">
        <v>7317.1740000000009</v>
      </c>
      <c r="M59" s="269">
        <v>3.1895500000000001</v>
      </c>
      <c r="N59" s="248">
        <v>11.831054448069706</v>
      </c>
      <c r="O59" s="248">
        <v>0.2695913550224926</v>
      </c>
      <c r="P59" s="248">
        <v>0.13800000000000001</v>
      </c>
      <c r="Q59" s="249" t="s">
        <v>547</v>
      </c>
      <c r="R59" s="149">
        <v>8</v>
      </c>
      <c r="S59" s="149" t="s">
        <v>205</v>
      </c>
    </row>
    <row r="60" spans="1:19" x14ac:dyDescent="0.25">
      <c r="A60" s="149" t="s">
        <v>669</v>
      </c>
      <c r="B60" s="149">
        <v>169</v>
      </c>
      <c r="C60" t="s">
        <v>101</v>
      </c>
      <c r="D60" t="s">
        <v>127</v>
      </c>
      <c r="E60" t="s">
        <v>670</v>
      </c>
      <c r="F60" s="26" t="s">
        <v>6</v>
      </c>
      <c r="G60" s="149" t="s">
        <v>423</v>
      </c>
      <c r="H60" s="149" t="s">
        <v>424</v>
      </c>
      <c r="I60" s="149">
        <v>1832.2800000000002</v>
      </c>
      <c r="J60" s="185">
        <v>138825</v>
      </c>
      <c r="K60" s="185" t="s">
        <v>1424</v>
      </c>
      <c r="L60">
        <v>19157.850000000002</v>
      </c>
      <c r="M60" s="269">
        <v>3.2012499999999999</v>
      </c>
      <c r="N60" s="267">
        <v>13.198487304159915</v>
      </c>
      <c r="O60" s="248">
        <v>0.24254673480581568</v>
      </c>
      <c r="P60" s="248">
        <v>0.13800000000000001</v>
      </c>
      <c r="Q60" s="249" t="s">
        <v>547</v>
      </c>
      <c r="R60" s="149">
        <v>8</v>
      </c>
      <c r="S60" s="149" t="s">
        <v>127</v>
      </c>
    </row>
    <row r="61" spans="1:19" x14ac:dyDescent="0.25">
      <c r="A61" s="149" t="s">
        <v>847</v>
      </c>
      <c r="B61" s="149">
        <v>280</v>
      </c>
      <c r="C61" t="s">
        <v>236</v>
      </c>
      <c r="D61" t="s">
        <v>237</v>
      </c>
      <c r="E61" t="s">
        <v>848</v>
      </c>
      <c r="F61" s="26" t="s">
        <v>6</v>
      </c>
      <c r="G61" s="149" t="s">
        <v>423</v>
      </c>
      <c r="H61" s="149" t="s">
        <v>424</v>
      </c>
      <c r="I61" s="149">
        <v>81.61</v>
      </c>
      <c r="J61" s="71">
        <v>6170</v>
      </c>
      <c r="K61" s="71" t="s">
        <v>1424</v>
      </c>
      <c r="L61">
        <v>851.46</v>
      </c>
      <c r="M61" s="268">
        <v>4.6674000000000007</v>
      </c>
      <c r="N61" s="266">
        <v>13.226904376012966</v>
      </c>
      <c r="O61" s="186">
        <v>0.35287168239186378</v>
      </c>
      <c r="P61" s="186">
        <v>0.13800000000000001</v>
      </c>
      <c r="Q61" s="188" t="s">
        <v>547</v>
      </c>
      <c r="R61" s="149">
        <v>0</v>
      </c>
      <c r="S61" s="149" t="s">
        <v>849</v>
      </c>
    </row>
    <row r="62" spans="1:19" x14ac:dyDescent="0.25">
      <c r="A62" s="149" t="s">
        <v>959</v>
      </c>
      <c r="B62" s="149">
        <v>662</v>
      </c>
      <c r="C62" t="s">
        <v>315</v>
      </c>
      <c r="D62" t="s">
        <v>316</v>
      </c>
      <c r="E62" t="s">
        <v>960</v>
      </c>
      <c r="F62" s="26" t="s">
        <v>6</v>
      </c>
      <c r="G62" s="149" t="s">
        <v>423</v>
      </c>
      <c r="H62" s="149" t="s">
        <v>424</v>
      </c>
      <c r="I62" s="149">
        <v>200.19899999999998</v>
      </c>
      <c r="J62" s="185">
        <v>18833</v>
      </c>
      <c r="K62" s="185" t="s">
        <v>1424</v>
      </c>
      <c r="L62">
        <v>2598.9540000000002</v>
      </c>
      <c r="M62" s="269">
        <v>4.0121166666666666</v>
      </c>
      <c r="N62" s="248">
        <v>10.630223543779534</v>
      </c>
      <c r="O62" s="248">
        <v>0.37742542761618858</v>
      </c>
      <c r="P62" s="248">
        <v>0.13800000000000001</v>
      </c>
      <c r="Q62" s="249" t="s">
        <v>547</v>
      </c>
      <c r="R62" s="149">
        <v>0</v>
      </c>
      <c r="S62" s="149" t="s">
        <v>316</v>
      </c>
    </row>
    <row r="63" spans="1:19" x14ac:dyDescent="0.25">
      <c r="A63" s="149" t="s">
        <v>765</v>
      </c>
      <c r="B63" s="149">
        <v>658</v>
      </c>
      <c r="C63" t="s">
        <v>181</v>
      </c>
      <c r="D63" t="s">
        <v>182</v>
      </c>
      <c r="E63" t="s">
        <v>766</v>
      </c>
      <c r="F63" s="26" t="s">
        <v>6</v>
      </c>
      <c r="G63" s="149" t="s">
        <v>425</v>
      </c>
      <c r="H63" s="149" t="s">
        <v>426</v>
      </c>
      <c r="I63" s="149">
        <v>473.08600000000007</v>
      </c>
      <c r="J63" s="185">
        <v>0</v>
      </c>
      <c r="K63" s="185" t="s">
        <v>501</v>
      </c>
      <c r="L63">
        <v>0</v>
      </c>
      <c r="M63" s="269">
        <v>0</v>
      </c>
      <c r="N63" s="248" t="s">
        <v>2134</v>
      </c>
      <c r="O63" s="248" t="s">
        <v>2134</v>
      </c>
      <c r="P63" s="248">
        <v>0</v>
      </c>
      <c r="Q63" s="249" t="s">
        <v>547</v>
      </c>
      <c r="R63" s="149">
        <v>0</v>
      </c>
      <c r="S63" s="149" t="s">
        <v>182</v>
      </c>
    </row>
    <row r="64" spans="1:19" x14ac:dyDescent="0.25">
      <c r="A64" s="149" t="s">
        <v>902</v>
      </c>
      <c r="B64" s="149">
        <v>321</v>
      </c>
      <c r="C64" t="s">
        <v>270</v>
      </c>
      <c r="D64" t="s">
        <v>271</v>
      </c>
      <c r="E64" t="s">
        <v>903</v>
      </c>
      <c r="F64" s="26" t="s">
        <v>6</v>
      </c>
      <c r="G64" s="149" t="s">
        <v>423</v>
      </c>
      <c r="H64" s="149" t="s">
        <v>424</v>
      </c>
      <c r="I64" s="149">
        <v>632.139897928501</v>
      </c>
      <c r="J64" s="185">
        <v>49403</v>
      </c>
      <c r="K64" s="185" t="s">
        <v>1424</v>
      </c>
      <c r="L64">
        <v>6817.6140000000005</v>
      </c>
      <c r="M64" s="269">
        <v>2.8582666666666667</v>
      </c>
      <c r="N64" s="248">
        <v>12.795577149737891</v>
      </c>
      <c r="O64" s="248">
        <v>0.22337926872843061</v>
      </c>
      <c r="P64" s="248">
        <v>0.13800000000000001</v>
      </c>
      <c r="Q64" s="249" t="s">
        <v>547</v>
      </c>
      <c r="R64" s="149">
        <v>0</v>
      </c>
      <c r="S64" s="149" t="s">
        <v>271</v>
      </c>
    </row>
    <row r="65" spans="1:19" x14ac:dyDescent="0.25">
      <c r="A65" s="149" t="s">
        <v>954</v>
      </c>
      <c r="B65" s="149">
        <v>45</v>
      </c>
      <c r="C65" t="s">
        <v>311</v>
      </c>
      <c r="D65" t="s">
        <v>312</v>
      </c>
      <c r="E65" t="s">
        <v>955</v>
      </c>
      <c r="F65" s="26" t="s">
        <v>6</v>
      </c>
      <c r="G65" s="149" t="s">
        <v>423</v>
      </c>
      <c r="H65" s="149" t="s">
        <v>424</v>
      </c>
      <c r="I65" s="149">
        <v>19186.147000000004</v>
      </c>
      <c r="J65" s="185">
        <v>1289604</v>
      </c>
      <c r="K65" s="185" t="s">
        <v>1424</v>
      </c>
      <c r="L65">
        <v>177965.35200000001</v>
      </c>
      <c r="M65" s="269">
        <v>2.2486916666666663</v>
      </c>
      <c r="N65" s="248">
        <v>14.877549232167397</v>
      </c>
      <c r="O65" s="248">
        <v>0.1511466459680518</v>
      </c>
      <c r="P65" s="248">
        <v>0.13800000000000001</v>
      </c>
      <c r="Q65" s="249" t="s">
        <v>547</v>
      </c>
      <c r="R65" s="149">
        <v>0</v>
      </c>
      <c r="S65" s="149" t="s">
        <v>956</v>
      </c>
    </row>
    <row r="66" spans="1:19" x14ac:dyDescent="0.25">
      <c r="A66" s="149" t="s">
        <v>996</v>
      </c>
      <c r="B66" s="149">
        <v>586</v>
      </c>
      <c r="C66" t="s">
        <v>353</v>
      </c>
      <c r="D66" t="s">
        <v>354</v>
      </c>
      <c r="E66" t="s">
        <v>997</v>
      </c>
      <c r="F66" s="26" t="s">
        <v>7</v>
      </c>
      <c r="G66" s="149" t="s">
        <v>423</v>
      </c>
      <c r="H66" s="149" t="s">
        <v>424</v>
      </c>
      <c r="I66" s="149">
        <v>404.71199999999999</v>
      </c>
      <c r="J66" s="185">
        <v>33579</v>
      </c>
      <c r="K66" s="185" t="s">
        <v>1424</v>
      </c>
      <c r="L66">
        <v>4633.902</v>
      </c>
      <c r="M66" s="269">
        <v>4.609166666666666</v>
      </c>
      <c r="N66" s="248">
        <v>12.052532833020638</v>
      </c>
      <c r="O66" s="248">
        <v>0.38242307492735567</v>
      </c>
      <c r="P66" s="248">
        <v>0.13800000000000001</v>
      </c>
      <c r="Q66" s="249" t="s">
        <v>547</v>
      </c>
      <c r="R66" s="149">
        <v>12</v>
      </c>
      <c r="S66" s="149" t="s">
        <v>354</v>
      </c>
    </row>
    <row r="67" spans="1:19" x14ac:dyDescent="0.25">
      <c r="A67" s="149" t="s">
        <v>771</v>
      </c>
      <c r="B67" s="149">
        <v>368</v>
      </c>
      <c r="C67" t="s">
        <v>185</v>
      </c>
      <c r="D67" t="s">
        <v>186</v>
      </c>
      <c r="E67" t="s">
        <v>772</v>
      </c>
      <c r="F67" s="26" t="s">
        <v>7</v>
      </c>
      <c r="G67" s="149" t="s">
        <v>423</v>
      </c>
      <c r="H67" s="149" t="s">
        <v>424</v>
      </c>
      <c r="I67" s="149">
        <v>436.32700000000006</v>
      </c>
      <c r="J67" s="185">
        <v>37054</v>
      </c>
      <c r="K67" s="185" t="s">
        <v>1424</v>
      </c>
      <c r="L67">
        <v>5113.4520000000002</v>
      </c>
      <c r="M67" s="269">
        <v>3.1916666666666664</v>
      </c>
      <c r="N67" s="248">
        <v>11.775435850380527</v>
      </c>
      <c r="O67" s="248">
        <v>0.27104446130234122</v>
      </c>
      <c r="P67" s="248">
        <v>0.13800000000000001</v>
      </c>
      <c r="Q67" s="249" t="s">
        <v>547</v>
      </c>
      <c r="R67" s="149">
        <v>12</v>
      </c>
      <c r="S67" s="149" t="s">
        <v>186</v>
      </c>
    </row>
    <row r="68" spans="1:19" x14ac:dyDescent="0.25">
      <c r="A68" s="149" t="s">
        <v>790</v>
      </c>
      <c r="B68" s="149">
        <v>10</v>
      </c>
      <c r="C68" t="s">
        <v>784</v>
      </c>
      <c r="D68" t="s">
        <v>199</v>
      </c>
      <c r="E68" t="s">
        <v>786</v>
      </c>
      <c r="F68" s="26" t="s">
        <v>7</v>
      </c>
      <c r="G68" s="149" t="s">
        <v>548</v>
      </c>
      <c r="H68" s="149" t="s">
        <v>427</v>
      </c>
      <c r="I68" s="149">
        <v>16993</v>
      </c>
      <c r="J68" s="185">
        <v>1491630</v>
      </c>
      <c r="K68" s="185" t="s">
        <v>1424</v>
      </c>
      <c r="L68">
        <v>199878.42</v>
      </c>
      <c r="M68" s="269">
        <v>0</v>
      </c>
      <c r="N68" s="248">
        <v>11.392235339863102</v>
      </c>
      <c r="O68" s="248">
        <v>0</v>
      </c>
      <c r="P68" s="248">
        <v>0.13400000000000001</v>
      </c>
      <c r="Q68" s="249" t="s">
        <v>584</v>
      </c>
      <c r="R68" s="149">
        <v>12</v>
      </c>
      <c r="S68" s="149">
        <v>0</v>
      </c>
    </row>
    <row r="69" spans="1:19" x14ac:dyDescent="0.25">
      <c r="A69" s="149" t="s">
        <v>763</v>
      </c>
      <c r="B69" s="149">
        <v>686</v>
      </c>
      <c r="C69" t="s">
        <v>177</v>
      </c>
      <c r="D69" t="s">
        <v>178</v>
      </c>
      <c r="E69" t="s">
        <v>764</v>
      </c>
      <c r="F69" s="26" t="s">
        <v>7</v>
      </c>
      <c r="G69" s="149" t="s">
        <v>423</v>
      </c>
      <c r="H69" s="149" t="s">
        <v>424</v>
      </c>
      <c r="I69" s="149">
        <v>246.47</v>
      </c>
      <c r="J69" s="185">
        <v>28291</v>
      </c>
      <c r="K69" s="185" t="s">
        <v>1424</v>
      </c>
      <c r="L69">
        <v>3904.1580000000004</v>
      </c>
      <c r="M69" s="269">
        <v>4.2643666666666666</v>
      </c>
      <c r="N69" s="248">
        <v>8.7119578664592972</v>
      </c>
      <c r="O69" s="248">
        <v>0.48948430789413183</v>
      </c>
      <c r="P69" s="248">
        <v>0.13800000000000001</v>
      </c>
      <c r="Q69" s="249" t="s">
        <v>547</v>
      </c>
      <c r="R69" s="149">
        <v>11</v>
      </c>
      <c r="S69" s="149" t="s">
        <v>178</v>
      </c>
    </row>
    <row r="70" spans="1:19" x14ac:dyDescent="0.25">
      <c r="A70" s="149" t="s">
        <v>787</v>
      </c>
      <c r="B70" s="149">
        <v>10</v>
      </c>
      <c r="C70" t="s">
        <v>784</v>
      </c>
      <c r="D70" t="s">
        <v>196</v>
      </c>
      <c r="E70" t="s">
        <v>786</v>
      </c>
      <c r="F70" s="26" t="s">
        <v>7</v>
      </c>
      <c r="G70" s="149" t="s">
        <v>423</v>
      </c>
      <c r="H70" s="149" t="s">
        <v>424</v>
      </c>
      <c r="I70" s="149">
        <v>9662.0000000000018</v>
      </c>
      <c r="J70" s="185">
        <v>696948</v>
      </c>
      <c r="K70" s="185" t="s">
        <v>1424</v>
      </c>
      <c r="L70">
        <v>96178.824000000008</v>
      </c>
      <c r="M70" s="269">
        <v>0</v>
      </c>
      <c r="N70" s="267">
        <v>13.863301135809275</v>
      </c>
      <c r="O70" s="248">
        <v>0</v>
      </c>
      <c r="P70" s="248">
        <v>0.13800000000000001</v>
      </c>
      <c r="Q70" s="249" t="s">
        <v>584</v>
      </c>
      <c r="R70" s="149">
        <v>11</v>
      </c>
      <c r="S70" s="149">
        <v>0</v>
      </c>
    </row>
    <row r="71" spans="1:19" x14ac:dyDescent="0.25">
      <c r="A71" s="149" t="s">
        <v>618</v>
      </c>
      <c r="B71" s="149">
        <v>2</v>
      </c>
      <c r="C71" t="s">
        <v>78</v>
      </c>
      <c r="D71" t="s">
        <v>94</v>
      </c>
      <c r="E71" t="s">
        <v>619</v>
      </c>
      <c r="F71" s="26" t="s">
        <v>7</v>
      </c>
      <c r="G71" s="149" t="s">
        <v>423</v>
      </c>
      <c r="H71" s="149" t="s">
        <v>424</v>
      </c>
      <c r="I71" s="149">
        <v>1377.2139999999999</v>
      </c>
      <c r="J71" s="185">
        <v>92587</v>
      </c>
      <c r="K71" s="185" t="s">
        <v>1424</v>
      </c>
      <c r="L71">
        <v>12777.006000000001</v>
      </c>
      <c r="M71" s="269">
        <v>2.6374999999999997</v>
      </c>
      <c r="N71" s="248">
        <v>14.874809638502166</v>
      </c>
      <c r="O71" s="248">
        <v>0.17731319351967084</v>
      </c>
      <c r="P71" s="248">
        <v>0.13800000000000001</v>
      </c>
      <c r="Q71" s="249" t="s">
        <v>547</v>
      </c>
      <c r="R71" s="149">
        <v>9</v>
      </c>
      <c r="S71" s="149" t="s">
        <v>94</v>
      </c>
    </row>
    <row r="72" spans="1:19" x14ac:dyDescent="0.25">
      <c r="A72" s="149" t="s">
        <v>789</v>
      </c>
      <c r="B72" s="149">
        <v>10</v>
      </c>
      <c r="C72" t="s">
        <v>784</v>
      </c>
      <c r="D72" t="s">
        <v>198</v>
      </c>
      <c r="E72" t="s">
        <v>786</v>
      </c>
      <c r="F72" s="26" t="s">
        <v>7</v>
      </c>
      <c r="G72" s="149" t="s">
        <v>423</v>
      </c>
      <c r="H72" s="149" t="s">
        <v>427</v>
      </c>
      <c r="I72" s="149">
        <v>888</v>
      </c>
      <c r="J72" s="185">
        <v>97566</v>
      </c>
      <c r="K72" s="185" t="s">
        <v>1424</v>
      </c>
      <c r="L72">
        <v>13464.108000000002</v>
      </c>
      <c r="M72" s="269">
        <v>0</v>
      </c>
      <c r="N72" s="248">
        <v>9.1015312711395371</v>
      </c>
      <c r="O72" s="248">
        <v>0</v>
      </c>
      <c r="P72" s="248">
        <v>0.13800000000000001</v>
      </c>
      <c r="Q72" s="249" t="s">
        <v>584</v>
      </c>
      <c r="R72" s="149">
        <v>0</v>
      </c>
      <c r="S72" s="149">
        <v>0</v>
      </c>
    </row>
    <row r="73" spans="1:19" x14ac:dyDescent="0.25">
      <c r="A73" s="149" t="s">
        <v>791</v>
      </c>
      <c r="B73" s="149">
        <v>160</v>
      </c>
      <c r="C73" t="s">
        <v>200</v>
      </c>
      <c r="D73" t="s">
        <v>201</v>
      </c>
      <c r="E73" t="s">
        <v>792</v>
      </c>
      <c r="F73" s="26" t="s">
        <v>7</v>
      </c>
      <c r="G73" s="149" t="s">
        <v>425</v>
      </c>
      <c r="H73" s="149" t="s">
        <v>426</v>
      </c>
      <c r="I73" s="149">
        <v>3267</v>
      </c>
      <c r="J73" s="185">
        <v>0</v>
      </c>
      <c r="K73" s="185" t="s">
        <v>501</v>
      </c>
      <c r="L73">
        <v>0</v>
      </c>
      <c r="M73" s="269">
        <v>0</v>
      </c>
      <c r="N73" s="248" t="s">
        <v>2134</v>
      </c>
      <c r="O73" s="248" t="s">
        <v>2134</v>
      </c>
      <c r="P73" s="248">
        <v>0</v>
      </c>
      <c r="Q73" s="249" t="s">
        <v>584</v>
      </c>
      <c r="R73" s="149">
        <v>0</v>
      </c>
      <c r="S73" s="149" t="s">
        <v>793</v>
      </c>
    </row>
    <row r="74" spans="1:19" x14ac:dyDescent="0.25">
      <c r="A74" s="149" t="s">
        <v>794</v>
      </c>
      <c r="B74" s="149">
        <v>160</v>
      </c>
      <c r="C74" t="s">
        <v>200</v>
      </c>
      <c r="D74" t="s">
        <v>202</v>
      </c>
      <c r="E74" t="s">
        <v>792</v>
      </c>
      <c r="F74" s="26" t="s">
        <v>7</v>
      </c>
      <c r="G74" s="149" t="s">
        <v>423</v>
      </c>
      <c r="H74" s="149" t="s">
        <v>424</v>
      </c>
      <c r="I74" s="149">
        <v>7021</v>
      </c>
      <c r="J74" s="185">
        <v>524412</v>
      </c>
      <c r="K74" s="185" t="s">
        <v>1424</v>
      </c>
      <c r="L74">
        <v>72368.856</v>
      </c>
      <c r="M74" s="269">
        <v>0</v>
      </c>
      <c r="N74" s="248">
        <v>13.388328260985638</v>
      </c>
      <c r="O74" s="248">
        <v>0</v>
      </c>
      <c r="P74" s="248">
        <v>0.13800000000000001</v>
      </c>
      <c r="Q74" s="249" t="s">
        <v>584</v>
      </c>
      <c r="R74" s="149">
        <v>0</v>
      </c>
      <c r="S74" s="149" t="s">
        <v>793</v>
      </c>
    </row>
    <row r="75" spans="1:19" x14ac:dyDescent="0.25">
      <c r="A75" s="149" t="s">
        <v>795</v>
      </c>
      <c r="B75" s="149">
        <v>160</v>
      </c>
      <c r="C75" t="s">
        <v>200</v>
      </c>
      <c r="D75" t="s">
        <v>203</v>
      </c>
      <c r="E75" t="s">
        <v>792</v>
      </c>
      <c r="F75" s="26" t="s">
        <v>7</v>
      </c>
      <c r="G75" s="149" t="s">
        <v>425</v>
      </c>
      <c r="H75" s="149" t="s">
        <v>426</v>
      </c>
      <c r="I75" s="149">
        <v>15171</v>
      </c>
      <c r="J75" s="185">
        <v>0</v>
      </c>
      <c r="K75" s="185" t="s">
        <v>501</v>
      </c>
      <c r="L75">
        <v>0</v>
      </c>
      <c r="M75" s="269">
        <v>0</v>
      </c>
      <c r="N75" s="248" t="s">
        <v>2134</v>
      </c>
      <c r="O75" s="248" t="s">
        <v>2134</v>
      </c>
      <c r="P75" s="248">
        <v>0</v>
      </c>
      <c r="Q75" s="249" t="s">
        <v>584</v>
      </c>
      <c r="R75" s="149">
        <v>0</v>
      </c>
      <c r="S75" s="149" t="s">
        <v>793</v>
      </c>
    </row>
    <row r="76" spans="1:19" x14ac:dyDescent="0.25">
      <c r="A76" s="149" t="s">
        <v>783</v>
      </c>
      <c r="B76" s="149">
        <v>10</v>
      </c>
      <c r="C76" t="s">
        <v>784</v>
      </c>
      <c r="D76" t="s">
        <v>785</v>
      </c>
      <c r="E76" t="s">
        <v>786</v>
      </c>
      <c r="F76" s="26" t="s">
        <v>7</v>
      </c>
      <c r="G76" s="149" t="s">
        <v>425</v>
      </c>
      <c r="H76" s="149" t="s">
        <v>426</v>
      </c>
      <c r="I76" s="149">
        <v>23077.000000000004</v>
      </c>
      <c r="J76" s="185">
        <v>0</v>
      </c>
      <c r="K76" s="185" t="s">
        <v>501</v>
      </c>
      <c r="L76">
        <v>0</v>
      </c>
      <c r="M76" s="269">
        <v>0</v>
      </c>
      <c r="N76" s="267" t="s">
        <v>2134</v>
      </c>
      <c r="O76" s="248" t="s">
        <v>2134</v>
      </c>
      <c r="P76" s="248">
        <v>0</v>
      </c>
      <c r="Q76" s="249" t="s">
        <v>584</v>
      </c>
      <c r="R76" s="149">
        <v>0</v>
      </c>
      <c r="S76" s="149">
        <v>0</v>
      </c>
    </row>
    <row r="77" spans="1:19" x14ac:dyDescent="0.25">
      <c r="A77" s="149" t="s">
        <v>788</v>
      </c>
      <c r="B77" s="149">
        <v>10</v>
      </c>
      <c r="C77" t="s">
        <v>784</v>
      </c>
      <c r="D77" t="s">
        <v>197</v>
      </c>
      <c r="E77" t="s">
        <v>786</v>
      </c>
      <c r="F77" s="26" t="s">
        <v>7</v>
      </c>
      <c r="G77" s="149" t="s">
        <v>425</v>
      </c>
      <c r="H77" s="149" t="s">
        <v>426</v>
      </c>
      <c r="I77" s="149">
        <v>42086.999999999993</v>
      </c>
      <c r="J77" s="185">
        <v>0</v>
      </c>
      <c r="K77" s="185" t="s">
        <v>501</v>
      </c>
      <c r="L77">
        <v>0</v>
      </c>
      <c r="M77" s="269">
        <v>0</v>
      </c>
      <c r="N77" s="248" t="s">
        <v>2134</v>
      </c>
      <c r="O77" s="248" t="s">
        <v>2134</v>
      </c>
      <c r="P77" s="248">
        <v>0</v>
      </c>
      <c r="Q77" s="249" t="s">
        <v>584</v>
      </c>
      <c r="R77" s="149">
        <v>0</v>
      </c>
      <c r="S77" s="149">
        <v>0</v>
      </c>
    </row>
    <row r="78" spans="1:19" x14ac:dyDescent="0.25">
      <c r="A78" s="149" t="s">
        <v>874</v>
      </c>
      <c r="B78" s="149">
        <v>16</v>
      </c>
      <c r="C78" t="s">
        <v>255</v>
      </c>
      <c r="D78" t="s">
        <v>875</v>
      </c>
      <c r="E78" t="s">
        <v>872</v>
      </c>
      <c r="F78" s="26" t="s">
        <v>8</v>
      </c>
      <c r="G78" s="149" t="s">
        <v>1059</v>
      </c>
      <c r="H78" s="149" t="s">
        <v>1062</v>
      </c>
      <c r="I78" s="149">
        <v>-342</v>
      </c>
      <c r="J78" s="185">
        <v>413</v>
      </c>
      <c r="K78" s="185" t="s">
        <v>2201</v>
      </c>
      <c r="L78">
        <v>0</v>
      </c>
      <c r="M78" s="269">
        <v>0</v>
      </c>
      <c r="N78" s="267">
        <v>-828.0871670702179</v>
      </c>
      <c r="O78" s="248">
        <v>0</v>
      </c>
      <c r="P78" s="248">
        <v>0</v>
      </c>
      <c r="Q78" s="249" t="s">
        <v>584</v>
      </c>
      <c r="R78" s="149">
        <v>12</v>
      </c>
      <c r="S78" s="149" t="s">
        <v>873</v>
      </c>
    </row>
    <row r="79" spans="1:19" x14ac:dyDescent="0.25">
      <c r="A79" s="149" t="s">
        <v>870</v>
      </c>
      <c r="B79" s="149">
        <v>16</v>
      </c>
      <c r="C79" t="s">
        <v>255</v>
      </c>
      <c r="D79" t="s">
        <v>871</v>
      </c>
      <c r="E79" t="s">
        <v>872</v>
      </c>
      <c r="F79" s="26" t="s">
        <v>8</v>
      </c>
      <c r="G79" s="149" t="s">
        <v>1059</v>
      </c>
      <c r="H79" s="149" t="s">
        <v>1060</v>
      </c>
      <c r="I79" s="149">
        <v>-240</v>
      </c>
      <c r="J79" s="185">
        <v>245</v>
      </c>
      <c r="K79" s="185" t="s">
        <v>2201</v>
      </c>
      <c r="L79">
        <v>0</v>
      </c>
      <c r="M79" s="269">
        <v>0</v>
      </c>
      <c r="N79" s="248">
        <v>-979.59183673469386</v>
      </c>
      <c r="O79" s="248">
        <v>0</v>
      </c>
      <c r="P79" s="248">
        <v>0</v>
      </c>
      <c r="Q79" s="249" t="s">
        <v>584</v>
      </c>
      <c r="R79" s="149">
        <v>12</v>
      </c>
      <c r="S79" s="149" t="s">
        <v>873</v>
      </c>
    </row>
    <row r="80" spans="1:19" x14ac:dyDescent="0.25">
      <c r="A80" s="149" t="s">
        <v>878</v>
      </c>
      <c r="B80" s="149">
        <v>16</v>
      </c>
      <c r="C80" t="s">
        <v>255</v>
      </c>
      <c r="D80" t="s">
        <v>879</v>
      </c>
      <c r="E80" t="s">
        <v>872</v>
      </c>
      <c r="F80" s="26" t="s">
        <v>8</v>
      </c>
      <c r="G80" s="149" t="s">
        <v>423</v>
      </c>
      <c r="H80" s="149" t="s">
        <v>424</v>
      </c>
      <c r="I80" s="149">
        <v>0</v>
      </c>
      <c r="J80" s="185">
        <v>6762</v>
      </c>
      <c r="K80" s="185" t="s">
        <v>1424</v>
      </c>
      <c r="L80">
        <v>933.15600000000006</v>
      </c>
      <c r="M80" s="269">
        <v>0</v>
      </c>
      <c r="N80" s="248">
        <v>0</v>
      </c>
      <c r="O80" s="248" t="s">
        <v>2134</v>
      </c>
      <c r="P80" s="248">
        <v>0.13800000000000001</v>
      </c>
      <c r="Q80" s="249" t="s">
        <v>584</v>
      </c>
      <c r="R80" s="149">
        <v>12</v>
      </c>
      <c r="S80" s="149" t="s">
        <v>873</v>
      </c>
    </row>
    <row r="81" spans="1:19" x14ac:dyDescent="0.25">
      <c r="A81" s="149" t="s">
        <v>882</v>
      </c>
      <c r="B81" s="149">
        <v>16</v>
      </c>
      <c r="C81" t="s">
        <v>255</v>
      </c>
      <c r="D81" t="s">
        <v>883</v>
      </c>
      <c r="E81" t="s">
        <v>872</v>
      </c>
      <c r="F81" s="26" t="s">
        <v>8</v>
      </c>
      <c r="G81" s="149" t="s">
        <v>423</v>
      </c>
      <c r="H81" s="149" t="s">
        <v>424</v>
      </c>
      <c r="I81" s="149">
        <v>0</v>
      </c>
      <c r="J81" s="185">
        <v>9912</v>
      </c>
      <c r="K81" s="185" t="s">
        <v>1424</v>
      </c>
      <c r="L81">
        <v>1367.8560000000002</v>
      </c>
      <c r="M81" s="269">
        <v>0</v>
      </c>
      <c r="N81" s="248">
        <v>0</v>
      </c>
      <c r="O81" s="248" t="s">
        <v>2134</v>
      </c>
      <c r="P81" s="248">
        <v>0.13800000000000001</v>
      </c>
      <c r="Q81" s="249" t="s">
        <v>584</v>
      </c>
      <c r="R81" s="149">
        <v>12</v>
      </c>
      <c r="S81" s="149" t="s">
        <v>873</v>
      </c>
    </row>
    <row r="82" spans="1:19" x14ac:dyDescent="0.25">
      <c r="A82" s="149" t="s">
        <v>896</v>
      </c>
      <c r="B82" s="149">
        <v>353</v>
      </c>
      <c r="C82" t="s">
        <v>266</v>
      </c>
      <c r="D82" t="s">
        <v>267</v>
      </c>
      <c r="E82" t="s">
        <v>897</v>
      </c>
      <c r="F82" s="26" t="s">
        <v>8</v>
      </c>
      <c r="G82" s="149" t="s">
        <v>423</v>
      </c>
      <c r="H82" s="149" t="s">
        <v>424</v>
      </c>
      <c r="I82" s="149">
        <v>33.901000000000003</v>
      </c>
      <c r="J82" s="185">
        <v>3724</v>
      </c>
      <c r="K82" s="185" t="s">
        <v>1424</v>
      </c>
      <c r="L82">
        <v>513.91200000000003</v>
      </c>
      <c r="M82" s="269">
        <v>3.5515125000000003</v>
      </c>
      <c r="N82" s="248">
        <v>9.1033834586466167</v>
      </c>
      <c r="O82" s="248">
        <v>0.39013104480693789</v>
      </c>
      <c r="P82" s="248">
        <v>0.13800000000000001</v>
      </c>
      <c r="Q82" s="249" t="s">
        <v>547</v>
      </c>
      <c r="R82" s="149">
        <v>12</v>
      </c>
      <c r="S82" s="149" t="s">
        <v>267</v>
      </c>
    </row>
    <row r="83" spans="1:19" x14ac:dyDescent="0.25">
      <c r="A83" s="149" t="s">
        <v>876</v>
      </c>
      <c r="B83" s="149">
        <v>16</v>
      </c>
      <c r="C83" t="s">
        <v>255</v>
      </c>
      <c r="D83" t="s">
        <v>877</v>
      </c>
      <c r="E83" t="s">
        <v>872</v>
      </c>
      <c r="F83" s="26" t="s">
        <v>8</v>
      </c>
      <c r="G83" s="149" t="s">
        <v>423</v>
      </c>
      <c r="H83" s="149" t="s">
        <v>424</v>
      </c>
      <c r="I83" s="149">
        <v>74</v>
      </c>
      <c r="J83" s="185">
        <v>77952</v>
      </c>
      <c r="K83" s="185" t="s">
        <v>1424</v>
      </c>
      <c r="L83">
        <v>10757.376</v>
      </c>
      <c r="M83" s="269">
        <v>0</v>
      </c>
      <c r="N83" s="248">
        <v>0.94930213464696223</v>
      </c>
      <c r="O83" s="248">
        <v>0</v>
      </c>
      <c r="P83" s="248">
        <v>0.13800000000000001</v>
      </c>
      <c r="Q83" s="249" t="s">
        <v>584</v>
      </c>
      <c r="R83" s="149">
        <v>12</v>
      </c>
      <c r="S83" s="149" t="s">
        <v>873</v>
      </c>
    </row>
    <row r="84" spans="1:19" x14ac:dyDescent="0.25">
      <c r="A84" s="149" t="s">
        <v>735</v>
      </c>
      <c r="B84" s="149">
        <v>683</v>
      </c>
      <c r="C84" t="s">
        <v>152</v>
      </c>
      <c r="D84" t="s">
        <v>153</v>
      </c>
      <c r="E84" t="s">
        <v>736</v>
      </c>
      <c r="F84" s="26" t="s">
        <v>8</v>
      </c>
      <c r="G84" s="149" t="s">
        <v>423</v>
      </c>
      <c r="H84" s="149" t="s">
        <v>424</v>
      </c>
      <c r="I84" s="149">
        <v>218.20699999999997</v>
      </c>
      <c r="J84" s="185">
        <v>20148</v>
      </c>
      <c r="K84" s="185" t="s">
        <v>1424</v>
      </c>
      <c r="L84">
        <v>2780.4240000000004</v>
      </c>
      <c r="M84" s="269">
        <v>3.2410500000000009</v>
      </c>
      <c r="N84" s="248">
        <v>10.830206472106411</v>
      </c>
      <c r="O84" s="248">
        <v>0.29926022263263791</v>
      </c>
      <c r="P84" s="248">
        <v>0.13800000000000001</v>
      </c>
      <c r="Q84" s="249" t="s">
        <v>547</v>
      </c>
      <c r="R84" s="149">
        <v>12</v>
      </c>
      <c r="S84" s="149" t="s">
        <v>153</v>
      </c>
    </row>
    <row r="85" spans="1:19" x14ac:dyDescent="0.25">
      <c r="A85" s="149" t="s">
        <v>573</v>
      </c>
      <c r="B85" s="149">
        <v>449</v>
      </c>
      <c r="C85" t="s">
        <v>59</v>
      </c>
      <c r="D85" t="s">
        <v>60</v>
      </c>
      <c r="E85" t="s">
        <v>574</v>
      </c>
      <c r="F85" s="26" t="s">
        <v>8</v>
      </c>
      <c r="G85" s="149" t="s">
        <v>423</v>
      </c>
      <c r="H85" s="149" t="s">
        <v>424</v>
      </c>
      <c r="I85" s="149">
        <v>275.529</v>
      </c>
      <c r="J85" s="185">
        <v>28443</v>
      </c>
      <c r="K85" s="185" t="s">
        <v>1424</v>
      </c>
      <c r="L85">
        <v>3925.1340000000005</v>
      </c>
      <c r="M85" s="269">
        <v>3.6043499999999997</v>
      </c>
      <c r="N85" s="248">
        <v>9.6870583271806776</v>
      </c>
      <c r="O85" s="248">
        <v>0.37207889931731319</v>
      </c>
      <c r="P85" s="248">
        <v>0.13800000000000001</v>
      </c>
      <c r="Q85" s="249" t="s">
        <v>547</v>
      </c>
      <c r="R85" s="149">
        <v>12</v>
      </c>
      <c r="S85" s="149" t="s">
        <v>60</v>
      </c>
    </row>
    <row r="86" spans="1:19" x14ac:dyDescent="0.25">
      <c r="A86" s="149" t="s">
        <v>957</v>
      </c>
      <c r="B86" s="149">
        <v>357</v>
      </c>
      <c r="C86" t="s">
        <v>313</v>
      </c>
      <c r="D86" t="s">
        <v>314</v>
      </c>
      <c r="E86" t="s">
        <v>958</v>
      </c>
      <c r="F86" s="26" t="s">
        <v>8</v>
      </c>
      <c r="G86" s="149" t="s">
        <v>425</v>
      </c>
      <c r="H86" s="149" t="s">
        <v>426</v>
      </c>
      <c r="I86" s="149">
        <v>276.46799999999996</v>
      </c>
      <c r="J86" s="185">
        <v>0</v>
      </c>
      <c r="K86" s="185" t="s">
        <v>501</v>
      </c>
      <c r="L86">
        <v>0</v>
      </c>
      <c r="M86" s="269">
        <v>0</v>
      </c>
      <c r="N86" s="248" t="s">
        <v>2134</v>
      </c>
      <c r="O86" s="248" t="s">
        <v>2134</v>
      </c>
      <c r="P86" s="248">
        <v>0</v>
      </c>
      <c r="Q86" s="249" t="s">
        <v>547</v>
      </c>
      <c r="R86" s="149">
        <v>12</v>
      </c>
      <c r="S86" s="149" t="s">
        <v>314</v>
      </c>
    </row>
    <row r="87" spans="1:19" x14ac:dyDescent="0.25">
      <c r="A87" s="149" t="s">
        <v>896</v>
      </c>
      <c r="B87" s="149">
        <v>353</v>
      </c>
      <c r="C87" t="s">
        <v>266</v>
      </c>
      <c r="D87" t="s">
        <v>267</v>
      </c>
      <c r="E87" t="s">
        <v>897</v>
      </c>
      <c r="F87" s="26" t="s">
        <v>8</v>
      </c>
      <c r="G87" s="149" t="s">
        <v>425</v>
      </c>
      <c r="H87" s="149" t="s">
        <v>426</v>
      </c>
      <c r="I87" s="149">
        <v>922.93900000000008</v>
      </c>
      <c r="J87" s="185">
        <v>0</v>
      </c>
      <c r="K87" s="185" t="s">
        <v>501</v>
      </c>
      <c r="L87">
        <v>0</v>
      </c>
      <c r="M87" s="269">
        <v>0</v>
      </c>
      <c r="N87" s="248" t="s">
        <v>2134</v>
      </c>
      <c r="O87" s="248" t="s">
        <v>2134</v>
      </c>
      <c r="P87" s="248">
        <v>0</v>
      </c>
      <c r="Q87" s="249" t="s">
        <v>547</v>
      </c>
      <c r="R87" s="149">
        <v>12</v>
      </c>
      <c r="S87" s="149" t="s">
        <v>267</v>
      </c>
    </row>
    <row r="88" spans="1:19" x14ac:dyDescent="0.25">
      <c r="A88" s="149" t="s">
        <v>880</v>
      </c>
      <c r="B88" s="149">
        <v>16</v>
      </c>
      <c r="C88" t="s">
        <v>255</v>
      </c>
      <c r="D88" t="s">
        <v>881</v>
      </c>
      <c r="E88" t="s">
        <v>872</v>
      </c>
      <c r="F88" s="26" t="s">
        <v>8</v>
      </c>
      <c r="G88" s="149" t="s">
        <v>428</v>
      </c>
      <c r="H88" s="149" t="s">
        <v>429</v>
      </c>
      <c r="I88" s="149">
        <v>26170</v>
      </c>
      <c r="J88" s="185">
        <v>0</v>
      </c>
      <c r="K88" s="185" t="s">
        <v>501</v>
      </c>
      <c r="L88">
        <v>0</v>
      </c>
      <c r="M88" s="269">
        <v>0</v>
      </c>
      <c r="N88" s="267" t="s">
        <v>2134</v>
      </c>
      <c r="O88" s="248" t="s">
        <v>2134</v>
      </c>
      <c r="P88" s="248">
        <v>0</v>
      </c>
      <c r="Q88" s="249" t="s">
        <v>584</v>
      </c>
      <c r="R88" s="149">
        <v>12</v>
      </c>
      <c r="S88" s="149" t="s">
        <v>873</v>
      </c>
    </row>
    <row r="89" spans="1:19" x14ac:dyDescent="0.25">
      <c r="A89" s="149" t="s">
        <v>884</v>
      </c>
      <c r="B89" s="149">
        <v>16</v>
      </c>
      <c r="C89" t="s">
        <v>255</v>
      </c>
      <c r="D89" t="s">
        <v>885</v>
      </c>
      <c r="E89" t="s">
        <v>872</v>
      </c>
      <c r="F89" s="26" t="s">
        <v>8</v>
      </c>
      <c r="G89" s="149" t="s">
        <v>425</v>
      </c>
      <c r="H89" s="149" t="s">
        <v>426</v>
      </c>
      <c r="I89" s="149">
        <v>121969.00000000001</v>
      </c>
      <c r="J89" s="185">
        <v>0</v>
      </c>
      <c r="K89" s="185" t="s">
        <v>501</v>
      </c>
      <c r="L89">
        <v>0</v>
      </c>
      <c r="M89" s="269">
        <v>0</v>
      </c>
      <c r="N89" s="248" t="s">
        <v>2134</v>
      </c>
      <c r="O89" s="248" t="s">
        <v>2134</v>
      </c>
      <c r="P89" s="248">
        <v>0</v>
      </c>
      <c r="Q89" s="249" t="s">
        <v>584</v>
      </c>
      <c r="R89" s="149">
        <v>12</v>
      </c>
      <c r="S89" s="149" t="s">
        <v>873</v>
      </c>
    </row>
    <row r="90" spans="1:19" x14ac:dyDescent="0.25">
      <c r="A90" s="149" t="s">
        <v>723</v>
      </c>
      <c r="B90" s="149">
        <v>169</v>
      </c>
      <c r="C90" t="s">
        <v>101</v>
      </c>
      <c r="D90" t="s">
        <v>133</v>
      </c>
      <c r="E90" t="s">
        <v>724</v>
      </c>
      <c r="F90" s="26" t="s">
        <v>8</v>
      </c>
      <c r="G90" s="149" t="s">
        <v>423</v>
      </c>
      <c r="H90" s="149" t="s">
        <v>424</v>
      </c>
      <c r="I90" s="149">
        <v>809.97600000000011</v>
      </c>
      <c r="J90" s="185">
        <v>54737</v>
      </c>
      <c r="K90" s="185" t="s">
        <v>1424</v>
      </c>
      <c r="L90">
        <v>7553.706000000001</v>
      </c>
      <c r="M90" s="269">
        <v>2.9321249999999996</v>
      </c>
      <c r="N90" s="267">
        <v>14.797595776166032</v>
      </c>
      <c r="O90" s="248">
        <v>0.19814874283312092</v>
      </c>
      <c r="P90" s="248">
        <v>0.13800000000000001</v>
      </c>
      <c r="Q90" s="249" t="s">
        <v>547</v>
      </c>
      <c r="R90" s="149">
        <v>10</v>
      </c>
      <c r="S90" s="149" t="s">
        <v>133</v>
      </c>
    </row>
    <row r="91" spans="1:19" x14ac:dyDescent="0.25">
      <c r="A91" s="149" t="s">
        <v>957</v>
      </c>
      <c r="B91" s="149">
        <v>357</v>
      </c>
      <c r="C91" t="s">
        <v>313</v>
      </c>
      <c r="D91" t="s">
        <v>314</v>
      </c>
      <c r="E91" t="s">
        <v>958</v>
      </c>
      <c r="F91" s="26" t="s">
        <v>8</v>
      </c>
      <c r="G91" s="149" t="s">
        <v>423</v>
      </c>
      <c r="H91" s="149" t="s">
        <v>424</v>
      </c>
      <c r="I91" s="149">
        <v>397.57400000000007</v>
      </c>
      <c r="J91" s="185">
        <v>31905</v>
      </c>
      <c r="K91" s="185" t="s">
        <v>1424</v>
      </c>
      <c r="L91">
        <v>4402.8900000000003</v>
      </c>
      <c r="M91" s="269">
        <v>3.1302166666666671</v>
      </c>
      <c r="N91" s="267">
        <v>12.46118163297289</v>
      </c>
      <c r="O91" s="248">
        <v>0.25119741922258498</v>
      </c>
      <c r="P91" s="248">
        <v>0.13800000000000001</v>
      </c>
      <c r="Q91" s="249" t="s">
        <v>547</v>
      </c>
      <c r="R91" s="149">
        <v>0</v>
      </c>
      <c r="S91" s="149" t="s">
        <v>314</v>
      </c>
    </row>
    <row r="92" spans="1:19" x14ac:dyDescent="0.25">
      <c r="A92" s="149" t="s">
        <v>637</v>
      </c>
      <c r="B92" s="149">
        <v>169</v>
      </c>
      <c r="C92" t="s">
        <v>101</v>
      </c>
      <c r="D92" t="s">
        <v>102</v>
      </c>
      <c r="E92" t="s">
        <v>638</v>
      </c>
      <c r="F92" s="26" t="s">
        <v>9</v>
      </c>
      <c r="G92" s="149" t="s">
        <v>435</v>
      </c>
      <c r="H92" s="149" t="s">
        <v>424</v>
      </c>
      <c r="I92" s="149">
        <v>0</v>
      </c>
      <c r="J92" s="185">
        <v>1092</v>
      </c>
      <c r="K92" s="185" t="s">
        <v>1424</v>
      </c>
      <c r="L92">
        <v>146.328</v>
      </c>
      <c r="M92" s="269">
        <v>0</v>
      </c>
      <c r="N92" s="248">
        <v>0</v>
      </c>
      <c r="O92" s="248" t="s">
        <v>2134</v>
      </c>
      <c r="P92" s="248">
        <v>0.13400000000000001</v>
      </c>
      <c r="Q92" s="249" t="s">
        <v>584</v>
      </c>
      <c r="R92" s="149">
        <v>12</v>
      </c>
      <c r="S92" s="149" t="s">
        <v>110</v>
      </c>
    </row>
    <row r="93" spans="1:19" x14ac:dyDescent="0.25">
      <c r="A93" s="149" t="s">
        <v>900</v>
      </c>
      <c r="B93" s="149">
        <v>570</v>
      </c>
      <c r="C93" t="s">
        <v>402</v>
      </c>
      <c r="D93" t="s">
        <v>403</v>
      </c>
      <c r="E93" t="s">
        <v>901</v>
      </c>
      <c r="F93" s="26" t="s">
        <v>9</v>
      </c>
      <c r="G93" s="149" t="s">
        <v>423</v>
      </c>
      <c r="H93" s="149" t="s">
        <v>424</v>
      </c>
      <c r="I93" s="149">
        <v>49.813499999999998</v>
      </c>
      <c r="J93" s="185">
        <v>8199</v>
      </c>
      <c r="K93" s="185" t="s">
        <v>1424</v>
      </c>
      <c r="L93">
        <v>1131.462</v>
      </c>
      <c r="M93" s="269">
        <v>6.7385714285714284</v>
      </c>
      <c r="N93" s="248">
        <v>6.0755579948774239</v>
      </c>
      <c r="O93" s="248">
        <v>1.1091279902608158</v>
      </c>
      <c r="P93" s="248">
        <v>0.13800000000000001</v>
      </c>
      <c r="Q93" s="249" t="s">
        <v>547</v>
      </c>
      <c r="R93" s="149">
        <v>12</v>
      </c>
      <c r="S93" s="149" t="s">
        <v>403</v>
      </c>
    </row>
    <row r="94" spans="1:19" x14ac:dyDescent="0.25">
      <c r="A94" s="149" t="s">
        <v>1018</v>
      </c>
      <c r="B94" s="149">
        <v>344</v>
      </c>
      <c r="C94" t="s">
        <v>365</v>
      </c>
      <c r="D94" t="s">
        <v>366</v>
      </c>
      <c r="E94" t="s">
        <v>1019</v>
      </c>
      <c r="F94" s="26" t="s">
        <v>9</v>
      </c>
      <c r="G94" s="149" t="s">
        <v>428</v>
      </c>
      <c r="H94" s="149" t="s">
        <v>429</v>
      </c>
      <c r="I94" s="149">
        <v>110.60299999999999</v>
      </c>
      <c r="J94" s="185">
        <v>0</v>
      </c>
      <c r="K94" s="185" t="s">
        <v>501</v>
      </c>
      <c r="L94">
        <v>0</v>
      </c>
      <c r="M94" s="269">
        <v>0</v>
      </c>
      <c r="N94" s="248" t="s">
        <v>2134</v>
      </c>
      <c r="O94" s="248" t="s">
        <v>2134</v>
      </c>
      <c r="P94" s="248">
        <v>0</v>
      </c>
      <c r="Q94" s="249" t="s">
        <v>547</v>
      </c>
      <c r="R94" s="149">
        <v>12</v>
      </c>
      <c r="S94" s="149" t="s">
        <v>366</v>
      </c>
    </row>
    <row r="95" spans="1:19" x14ac:dyDescent="0.25">
      <c r="A95" s="149" t="s">
        <v>921</v>
      </c>
      <c r="B95" s="149">
        <v>343</v>
      </c>
      <c r="C95" t="s">
        <v>279</v>
      </c>
      <c r="D95" t="s">
        <v>284</v>
      </c>
      <c r="E95" t="s">
        <v>922</v>
      </c>
      <c r="F95" s="26" t="s">
        <v>9</v>
      </c>
      <c r="G95" s="149" t="s">
        <v>423</v>
      </c>
      <c r="H95" s="149" t="s">
        <v>424</v>
      </c>
      <c r="I95" s="149">
        <v>126.36048224652583</v>
      </c>
      <c r="J95" s="185">
        <v>14877</v>
      </c>
      <c r="K95" s="185" t="s">
        <v>1424</v>
      </c>
      <c r="L95">
        <v>2053.0260000000003</v>
      </c>
      <c r="M95" s="269">
        <v>2.8764999999999996</v>
      </c>
      <c r="N95" s="267">
        <v>8.4936803284617746</v>
      </c>
      <c r="O95" s="248">
        <v>0.33866355793507247</v>
      </c>
      <c r="P95" s="248">
        <v>0.13800000000000001</v>
      </c>
      <c r="Q95" s="249" t="s">
        <v>547</v>
      </c>
      <c r="R95" s="149">
        <v>12</v>
      </c>
      <c r="S95" s="149" t="s">
        <v>284</v>
      </c>
    </row>
    <row r="96" spans="1:19" x14ac:dyDescent="0.25">
      <c r="A96" s="149" t="s">
        <v>894</v>
      </c>
      <c r="B96" s="149">
        <v>376</v>
      </c>
      <c r="C96" t="s">
        <v>264</v>
      </c>
      <c r="D96" t="s">
        <v>265</v>
      </c>
      <c r="E96" t="s">
        <v>895</v>
      </c>
      <c r="F96" s="26" t="s">
        <v>9</v>
      </c>
      <c r="G96" s="149" t="s">
        <v>428</v>
      </c>
      <c r="H96" s="149" t="s">
        <v>429</v>
      </c>
      <c r="I96" s="149">
        <v>169.40499999999997</v>
      </c>
      <c r="J96" s="185">
        <v>0</v>
      </c>
      <c r="K96" s="185" t="s">
        <v>501</v>
      </c>
      <c r="L96">
        <v>0</v>
      </c>
      <c r="M96" s="269">
        <v>0</v>
      </c>
      <c r="N96" s="267" t="s">
        <v>2134</v>
      </c>
      <c r="O96" s="248" t="s">
        <v>2134</v>
      </c>
      <c r="P96" s="248">
        <v>0</v>
      </c>
      <c r="Q96" s="249" t="s">
        <v>547</v>
      </c>
      <c r="R96" s="149">
        <v>12</v>
      </c>
      <c r="S96" s="149" t="s">
        <v>265</v>
      </c>
    </row>
    <row r="97" spans="1:19" x14ac:dyDescent="0.25">
      <c r="A97" s="149" t="s">
        <v>913</v>
      </c>
      <c r="B97" s="149">
        <v>343</v>
      </c>
      <c r="C97" t="s">
        <v>279</v>
      </c>
      <c r="D97" t="s">
        <v>280</v>
      </c>
      <c r="E97" t="s">
        <v>914</v>
      </c>
      <c r="F97" s="26" t="s">
        <v>9</v>
      </c>
      <c r="G97" s="149" t="s">
        <v>423</v>
      </c>
      <c r="H97" s="149" t="s">
        <v>424</v>
      </c>
      <c r="I97" s="149">
        <v>232.44499999999999</v>
      </c>
      <c r="J97" s="185">
        <v>20882</v>
      </c>
      <c r="K97" s="185" t="s">
        <v>1424</v>
      </c>
      <c r="L97">
        <v>2881.7160000000003</v>
      </c>
      <c r="M97" s="269">
        <v>2.8764999999999996</v>
      </c>
      <c r="N97" s="248">
        <v>11.131357149698305</v>
      </c>
      <c r="O97" s="248">
        <v>0.25841413237540062</v>
      </c>
      <c r="P97" s="248">
        <v>0.13800000000000001</v>
      </c>
      <c r="Q97" s="249" t="s">
        <v>547</v>
      </c>
      <c r="R97" s="149">
        <v>12</v>
      </c>
      <c r="S97" s="149" t="s">
        <v>280</v>
      </c>
    </row>
    <row r="98" spans="1:19" x14ac:dyDescent="0.25">
      <c r="A98" s="149" t="s">
        <v>915</v>
      </c>
      <c r="B98" s="149">
        <v>343</v>
      </c>
      <c r="C98" t="s">
        <v>279</v>
      </c>
      <c r="D98" t="s">
        <v>281</v>
      </c>
      <c r="E98" t="s">
        <v>916</v>
      </c>
      <c r="F98" s="26" t="s">
        <v>9</v>
      </c>
      <c r="G98" s="149" t="s">
        <v>423</v>
      </c>
      <c r="H98" s="149" t="s">
        <v>424</v>
      </c>
      <c r="I98" s="149">
        <v>242.86200000000002</v>
      </c>
      <c r="J98" s="185">
        <v>21764</v>
      </c>
      <c r="K98" s="185" t="s">
        <v>1424</v>
      </c>
      <c r="L98">
        <v>3003.4320000000002</v>
      </c>
      <c r="M98" s="269">
        <v>2.8764999999999996</v>
      </c>
      <c r="N98" s="267">
        <v>11.158886234148136</v>
      </c>
      <c r="O98" s="248">
        <v>0.25777662211461644</v>
      </c>
      <c r="P98" s="248">
        <v>0.13800000000000001</v>
      </c>
      <c r="Q98" s="249" t="s">
        <v>547</v>
      </c>
      <c r="R98" s="149">
        <v>12</v>
      </c>
      <c r="S98" s="149" t="s">
        <v>281</v>
      </c>
    </row>
    <row r="99" spans="1:19" x14ac:dyDescent="0.25">
      <c r="A99" s="149" t="s">
        <v>919</v>
      </c>
      <c r="B99" s="149">
        <v>343</v>
      </c>
      <c r="C99" t="s">
        <v>279</v>
      </c>
      <c r="D99" t="s">
        <v>283</v>
      </c>
      <c r="E99" t="s">
        <v>920</v>
      </c>
      <c r="F99" s="26" t="s">
        <v>9</v>
      </c>
      <c r="G99" s="149" t="s">
        <v>423</v>
      </c>
      <c r="H99" s="149" t="s">
        <v>424</v>
      </c>
      <c r="I99" s="149">
        <v>253.75399999999999</v>
      </c>
      <c r="J99" s="185">
        <v>23397</v>
      </c>
      <c r="K99" s="185" t="s">
        <v>1424</v>
      </c>
      <c r="L99">
        <v>3228.7860000000001</v>
      </c>
      <c r="M99" s="269">
        <v>2.8764999999999996</v>
      </c>
      <c r="N99" s="267">
        <v>10.845578492969183</v>
      </c>
      <c r="O99" s="248">
        <v>0.2652232890910094</v>
      </c>
      <c r="P99" s="248">
        <v>0.13800000000000001</v>
      </c>
      <c r="Q99" s="249" t="s">
        <v>547</v>
      </c>
      <c r="R99" s="149">
        <v>12</v>
      </c>
      <c r="S99" s="149" t="s">
        <v>283</v>
      </c>
    </row>
    <row r="100" spans="1:19" x14ac:dyDescent="0.25">
      <c r="A100" s="149" t="s">
        <v>650</v>
      </c>
      <c r="B100" s="149">
        <v>169</v>
      </c>
      <c r="C100" t="s">
        <v>101</v>
      </c>
      <c r="D100" t="s">
        <v>110</v>
      </c>
      <c r="E100" t="s">
        <v>638</v>
      </c>
      <c r="F100" s="26" t="s">
        <v>9</v>
      </c>
      <c r="G100" s="149" t="s">
        <v>428</v>
      </c>
      <c r="H100" s="149" t="s">
        <v>429</v>
      </c>
      <c r="I100" s="149">
        <v>394.7179999999999</v>
      </c>
      <c r="J100" s="185">
        <v>0</v>
      </c>
      <c r="K100" s="185" t="s">
        <v>501</v>
      </c>
      <c r="L100">
        <v>0</v>
      </c>
      <c r="M100" s="269">
        <v>0</v>
      </c>
      <c r="N100" s="267" t="s">
        <v>2134</v>
      </c>
      <c r="O100" s="248" t="s">
        <v>2134</v>
      </c>
      <c r="P100" s="248">
        <v>0</v>
      </c>
      <c r="Q100" s="249" t="s">
        <v>547</v>
      </c>
      <c r="R100" s="149">
        <v>12</v>
      </c>
      <c r="S100" s="149" t="s">
        <v>110</v>
      </c>
    </row>
    <row r="101" spans="1:19" x14ac:dyDescent="0.25">
      <c r="A101" s="149" t="s">
        <v>655</v>
      </c>
      <c r="B101" s="149">
        <v>169</v>
      </c>
      <c r="C101" t="s">
        <v>101</v>
      </c>
      <c r="D101" t="s">
        <v>118</v>
      </c>
      <c r="E101" t="s">
        <v>656</v>
      </c>
      <c r="F101" s="26" t="s">
        <v>9</v>
      </c>
      <c r="G101" s="149" t="s">
        <v>428</v>
      </c>
      <c r="H101" s="149" t="s">
        <v>429</v>
      </c>
      <c r="I101" s="149">
        <v>397.90800000000002</v>
      </c>
      <c r="J101" s="185">
        <v>0</v>
      </c>
      <c r="K101" s="185" t="s">
        <v>501</v>
      </c>
      <c r="L101">
        <v>0</v>
      </c>
      <c r="M101" s="269">
        <v>0</v>
      </c>
      <c r="N101" s="248" t="s">
        <v>2134</v>
      </c>
      <c r="O101" s="248" t="s">
        <v>2134</v>
      </c>
      <c r="P101" s="248">
        <v>0</v>
      </c>
      <c r="Q101" s="249" t="s">
        <v>547</v>
      </c>
      <c r="R101" s="149">
        <v>12</v>
      </c>
      <c r="S101" s="149" t="s">
        <v>118</v>
      </c>
    </row>
    <row r="102" spans="1:19" x14ac:dyDescent="0.25">
      <c r="A102" s="149" t="s">
        <v>970</v>
      </c>
      <c r="B102" s="149">
        <v>395</v>
      </c>
      <c r="C102" t="s">
        <v>328</v>
      </c>
      <c r="D102" t="s">
        <v>329</v>
      </c>
      <c r="E102" t="s">
        <v>971</v>
      </c>
      <c r="F102" s="26" t="s">
        <v>9</v>
      </c>
      <c r="G102" s="149" t="s">
        <v>428</v>
      </c>
      <c r="H102" s="149" t="s">
        <v>429</v>
      </c>
      <c r="I102" s="149">
        <v>401.58199999999999</v>
      </c>
      <c r="J102" s="185">
        <v>0</v>
      </c>
      <c r="K102" s="185" t="s">
        <v>501</v>
      </c>
      <c r="L102">
        <v>0</v>
      </c>
      <c r="M102" s="269">
        <v>0</v>
      </c>
      <c r="N102" s="267" t="s">
        <v>2134</v>
      </c>
      <c r="O102" s="248" t="s">
        <v>2134</v>
      </c>
      <c r="P102" s="248">
        <v>0</v>
      </c>
      <c r="Q102" s="249" t="s">
        <v>547</v>
      </c>
      <c r="R102" s="149">
        <v>12</v>
      </c>
      <c r="S102" s="149" t="s">
        <v>329</v>
      </c>
    </row>
    <row r="103" spans="1:19" x14ac:dyDescent="0.25">
      <c r="A103" s="149" t="s">
        <v>1018</v>
      </c>
      <c r="B103" s="149">
        <v>344</v>
      </c>
      <c r="C103" t="s">
        <v>365</v>
      </c>
      <c r="D103" t="s">
        <v>366</v>
      </c>
      <c r="E103" t="s">
        <v>1019</v>
      </c>
      <c r="F103" s="26" t="s">
        <v>9</v>
      </c>
      <c r="G103" s="149" t="s">
        <v>423</v>
      </c>
      <c r="H103" s="149" t="s">
        <v>424</v>
      </c>
      <c r="I103" s="149">
        <v>426.28999999999996</v>
      </c>
      <c r="J103" s="185">
        <v>39313</v>
      </c>
      <c r="K103" s="185" t="s">
        <v>1424</v>
      </c>
      <c r="L103">
        <v>5425.1940000000004</v>
      </c>
      <c r="M103" s="269">
        <v>3.2044600000000001</v>
      </c>
      <c r="N103" s="267">
        <v>10.84348688728919</v>
      </c>
      <c r="O103" s="248">
        <v>0.29551933186328561</v>
      </c>
      <c r="P103" s="248">
        <v>0.13800000000000001</v>
      </c>
      <c r="Q103" s="249" t="s">
        <v>547</v>
      </c>
      <c r="R103" s="149">
        <v>12</v>
      </c>
      <c r="S103" s="149" t="s">
        <v>366</v>
      </c>
    </row>
    <row r="104" spans="1:19" x14ac:dyDescent="0.25">
      <c r="A104" s="149" t="s">
        <v>1016</v>
      </c>
      <c r="B104" s="149">
        <v>664</v>
      </c>
      <c r="C104" t="s">
        <v>363</v>
      </c>
      <c r="D104" t="s">
        <v>364</v>
      </c>
      <c r="E104" t="s">
        <v>1017</v>
      </c>
      <c r="F104" s="26" t="s">
        <v>9</v>
      </c>
      <c r="G104" s="149" t="s">
        <v>423</v>
      </c>
      <c r="H104" s="149" t="s">
        <v>424</v>
      </c>
      <c r="I104" s="149">
        <v>550.33699999999999</v>
      </c>
      <c r="J104" s="185">
        <v>48375</v>
      </c>
      <c r="K104" s="185" t="s">
        <v>1424</v>
      </c>
      <c r="L104">
        <v>6675.7500000000009</v>
      </c>
      <c r="M104" s="269">
        <v>3.6559818181818184</v>
      </c>
      <c r="N104" s="267">
        <v>11.376475452196383</v>
      </c>
      <c r="O104" s="248">
        <v>0.32136331094319565</v>
      </c>
      <c r="P104" s="248">
        <v>0.13800000000000001</v>
      </c>
      <c r="Q104" s="249" t="s">
        <v>547</v>
      </c>
      <c r="R104" s="149">
        <v>12</v>
      </c>
      <c r="S104" s="149" t="s">
        <v>364</v>
      </c>
    </row>
    <row r="105" spans="1:19" x14ac:dyDescent="0.25">
      <c r="A105" s="149" t="s">
        <v>677</v>
      </c>
      <c r="B105" s="149">
        <v>169</v>
      </c>
      <c r="C105" t="s">
        <v>101</v>
      </c>
      <c r="D105" t="s">
        <v>135</v>
      </c>
      <c r="E105" t="s">
        <v>678</v>
      </c>
      <c r="F105" s="26" t="s">
        <v>9</v>
      </c>
      <c r="G105" s="149" t="s">
        <v>428</v>
      </c>
      <c r="H105" s="149" t="s">
        <v>429</v>
      </c>
      <c r="I105" s="149">
        <v>551.54900000000009</v>
      </c>
      <c r="J105" s="185">
        <v>0</v>
      </c>
      <c r="K105" s="185" t="s">
        <v>501</v>
      </c>
      <c r="L105">
        <v>0</v>
      </c>
      <c r="M105" s="269">
        <v>0</v>
      </c>
      <c r="N105" s="248" t="s">
        <v>2134</v>
      </c>
      <c r="O105" s="248" t="s">
        <v>2134</v>
      </c>
      <c r="P105" s="248">
        <v>0</v>
      </c>
      <c r="Q105" s="249" t="s">
        <v>547</v>
      </c>
      <c r="R105" s="149">
        <v>12</v>
      </c>
      <c r="S105" s="149" t="s">
        <v>135</v>
      </c>
    </row>
    <row r="106" spans="1:19" x14ac:dyDescent="0.25">
      <c r="A106" s="149" t="s">
        <v>653</v>
      </c>
      <c r="B106" s="149">
        <v>169</v>
      </c>
      <c r="C106" t="s">
        <v>101</v>
      </c>
      <c r="D106" t="s">
        <v>115</v>
      </c>
      <c r="E106" t="s">
        <v>654</v>
      </c>
      <c r="F106" s="26" t="s">
        <v>9</v>
      </c>
      <c r="G106" s="149" t="s">
        <v>428</v>
      </c>
      <c r="H106" s="149" t="s">
        <v>429</v>
      </c>
      <c r="I106" s="149">
        <v>568.53699999999992</v>
      </c>
      <c r="J106" s="185">
        <v>0</v>
      </c>
      <c r="K106" s="185" t="s">
        <v>501</v>
      </c>
      <c r="L106">
        <v>0</v>
      </c>
      <c r="M106" s="269">
        <v>0</v>
      </c>
      <c r="N106" s="248" t="s">
        <v>2134</v>
      </c>
      <c r="O106" s="248" t="s">
        <v>2134</v>
      </c>
      <c r="P106" s="248">
        <v>0</v>
      </c>
      <c r="Q106" s="249" t="s">
        <v>547</v>
      </c>
      <c r="R106" s="149">
        <v>12</v>
      </c>
      <c r="S106" s="149" t="s">
        <v>115</v>
      </c>
    </row>
    <row r="107" spans="1:19" x14ac:dyDescent="0.25">
      <c r="A107" s="149" t="s">
        <v>747</v>
      </c>
      <c r="B107" s="149">
        <v>337</v>
      </c>
      <c r="C107" t="s">
        <v>163</v>
      </c>
      <c r="D107" t="s">
        <v>164</v>
      </c>
      <c r="E107" t="s">
        <v>748</v>
      </c>
      <c r="F107" s="26" t="s">
        <v>9</v>
      </c>
      <c r="G107" s="149" t="s">
        <v>423</v>
      </c>
      <c r="H107" s="149" t="s">
        <v>424</v>
      </c>
      <c r="I107" s="149">
        <v>609.75900000000001</v>
      </c>
      <c r="J107" s="185">
        <v>48803</v>
      </c>
      <c r="K107" s="185" t="s">
        <v>1424</v>
      </c>
      <c r="L107">
        <v>6734.8140000000003</v>
      </c>
      <c r="M107" s="269">
        <v>3.0626000000000002</v>
      </c>
      <c r="N107" s="248">
        <v>12.494293383603466</v>
      </c>
      <c r="O107" s="248">
        <v>0.24511990442125497</v>
      </c>
      <c r="P107" s="248">
        <v>0.13800000000000001</v>
      </c>
      <c r="Q107" s="249" t="s">
        <v>547</v>
      </c>
      <c r="R107" s="149">
        <v>12</v>
      </c>
      <c r="S107" s="149" t="s">
        <v>164</v>
      </c>
    </row>
    <row r="108" spans="1:19" x14ac:dyDescent="0.25">
      <c r="A108" s="149" t="s">
        <v>646</v>
      </c>
      <c r="B108" s="149">
        <v>169</v>
      </c>
      <c r="C108" t="s">
        <v>101</v>
      </c>
      <c r="D108" t="s">
        <v>106</v>
      </c>
      <c r="E108" t="s">
        <v>647</v>
      </c>
      <c r="F108" s="26" t="s">
        <v>9</v>
      </c>
      <c r="G108" s="149" t="s">
        <v>428</v>
      </c>
      <c r="H108" s="149" t="s">
        <v>429</v>
      </c>
      <c r="I108" s="149">
        <v>736.89800000000025</v>
      </c>
      <c r="J108" s="185">
        <v>0</v>
      </c>
      <c r="K108" s="185" t="s">
        <v>501</v>
      </c>
      <c r="L108">
        <v>0</v>
      </c>
      <c r="M108" s="269">
        <v>0</v>
      </c>
      <c r="N108" s="248" t="s">
        <v>2134</v>
      </c>
      <c r="O108" s="248" t="s">
        <v>2134</v>
      </c>
      <c r="P108" s="248">
        <v>0</v>
      </c>
      <c r="Q108" s="249" t="s">
        <v>547</v>
      </c>
      <c r="R108" s="149">
        <v>12</v>
      </c>
      <c r="S108" s="149" t="s">
        <v>106</v>
      </c>
    </row>
    <row r="109" spans="1:19" x14ac:dyDescent="0.25">
      <c r="A109" s="149" t="s">
        <v>707</v>
      </c>
      <c r="B109" s="149">
        <v>169</v>
      </c>
      <c r="C109" t="s">
        <v>101</v>
      </c>
      <c r="D109" t="s">
        <v>112</v>
      </c>
      <c r="E109" t="s">
        <v>708</v>
      </c>
      <c r="F109" s="26" t="s">
        <v>9</v>
      </c>
      <c r="G109" s="149" t="s">
        <v>423</v>
      </c>
      <c r="H109" s="149" t="s">
        <v>424</v>
      </c>
      <c r="I109" s="149">
        <v>740.61099999999988</v>
      </c>
      <c r="J109" s="185">
        <v>51071</v>
      </c>
      <c r="K109" s="185" t="s">
        <v>1424</v>
      </c>
      <c r="L109">
        <v>7047.7980000000007</v>
      </c>
      <c r="M109" s="269">
        <v>2.8064499999999994</v>
      </c>
      <c r="N109" s="267">
        <v>14.501595817587278</v>
      </c>
      <c r="O109" s="248">
        <v>0.19352697698251847</v>
      </c>
      <c r="P109" s="248">
        <v>0.13800000000000001</v>
      </c>
      <c r="Q109" s="249" t="s">
        <v>547</v>
      </c>
      <c r="R109" s="149">
        <v>12</v>
      </c>
      <c r="S109" s="149" t="s">
        <v>112</v>
      </c>
    </row>
    <row r="110" spans="1:19" x14ac:dyDescent="0.25">
      <c r="A110" s="149" t="s">
        <v>926</v>
      </c>
      <c r="B110" s="149">
        <v>625</v>
      </c>
      <c r="C110" t="s">
        <v>405</v>
      </c>
      <c r="D110" t="s">
        <v>406</v>
      </c>
      <c r="E110" t="s">
        <v>927</v>
      </c>
      <c r="F110" s="26" t="s">
        <v>9</v>
      </c>
      <c r="G110" s="149" t="s">
        <v>423</v>
      </c>
      <c r="H110" s="149" t="s">
        <v>424</v>
      </c>
      <c r="I110" s="149">
        <v>822.17342717413169</v>
      </c>
      <c r="J110" s="185">
        <v>67612</v>
      </c>
      <c r="K110" s="185" t="s">
        <v>1424</v>
      </c>
      <c r="L110">
        <v>9330.4560000000001</v>
      </c>
      <c r="M110" s="269">
        <v>3.7771599999999999</v>
      </c>
      <c r="N110" s="248">
        <v>12.160170194257406</v>
      </c>
      <c r="O110" s="248">
        <v>0.31061736305169063</v>
      </c>
      <c r="P110" s="248">
        <v>0.13800000000000001</v>
      </c>
      <c r="Q110" s="249" t="s">
        <v>547</v>
      </c>
      <c r="R110" s="149">
        <v>12</v>
      </c>
      <c r="S110" s="149" t="s">
        <v>406</v>
      </c>
    </row>
    <row r="111" spans="1:19" x14ac:dyDescent="0.25">
      <c r="A111" s="149" t="s">
        <v>705</v>
      </c>
      <c r="B111" s="149">
        <v>169</v>
      </c>
      <c r="C111" t="s">
        <v>101</v>
      </c>
      <c r="D111" t="s">
        <v>107</v>
      </c>
      <c r="E111" t="s">
        <v>706</v>
      </c>
      <c r="F111" s="26" t="s">
        <v>9</v>
      </c>
      <c r="G111" s="149" t="s">
        <v>423</v>
      </c>
      <c r="H111" s="149" t="s">
        <v>424</v>
      </c>
      <c r="I111" s="149">
        <v>961.73899999999992</v>
      </c>
      <c r="J111" s="185">
        <v>74803</v>
      </c>
      <c r="K111" s="185" t="s">
        <v>1424</v>
      </c>
      <c r="L111">
        <v>10322.814</v>
      </c>
      <c r="M111" s="269">
        <v>2.7238249999999993</v>
      </c>
      <c r="N111" s="267">
        <v>12.856957608652058</v>
      </c>
      <c r="O111" s="248">
        <v>0.21185610802411045</v>
      </c>
      <c r="P111" s="248">
        <v>0.13800000000000001</v>
      </c>
      <c r="Q111" s="249" t="s">
        <v>547</v>
      </c>
      <c r="R111" s="149">
        <v>12</v>
      </c>
      <c r="S111" s="149" t="s">
        <v>107</v>
      </c>
    </row>
    <row r="112" spans="1:19" x14ac:dyDescent="0.25">
      <c r="A112" s="149" t="s">
        <v>577</v>
      </c>
      <c r="B112" s="149">
        <v>635</v>
      </c>
      <c r="C112" t="s">
        <v>63</v>
      </c>
      <c r="D112" t="s">
        <v>64</v>
      </c>
      <c r="E112" t="s">
        <v>578</v>
      </c>
      <c r="F112" s="26" t="s">
        <v>9</v>
      </c>
      <c r="G112" s="149" t="s">
        <v>423</v>
      </c>
      <c r="H112" s="149" t="s">
        <v>424</v>
      </c>
      <c r="I112" s="149">
        <v>1202.145</v>
      </c>
      <c r="J112" s="185">
        <v>93696</v>
      </c>
      <c r="K112" s="185" t="s">
        <v>1424</v>
      </c>
      <c r="L112">
        <v>12930.048000000001</v>
      </c>
      <c r="M112" s="269">
        <v>3.3938999999999999</v>
      </c>
      <c r="N112" s="267">
        <v>12.830270235655737</v>
      </c>
      <c r="O112" s="248">
        <v>0.26452287735672486</v>
      </c>
      <c r="P112" s="248">
        <v>0.13800000000000001</v>
      </c>
      <c r="Q112" s="249" t="s">
        <v>547</v>
      </c>
      <c r="R112" s="149">
        <v>12</v>
      </c>
      <c r="S112" s="149" t="s">
        <v>64</v>
      </c>
    </row>
    <row r="113" spans="1:19" x14ac:dyDescent="0.25">
      <c r="A113" s="149" t="s">
        <v>665</v>
      </c>
      <c r="B113" s="149">
        <v>169</v>
      </c>
      <c r="C113" t="s">
        <v>101</v>
      </c>
      <c r="D113" t="s">
        <v>123</v>
      </c>
      <c r="E113" t="s">
        <v>666</v>
      </c>
      <c r="F113" s="26" t="s">
        <v>9</v>
      </c>
      <c r="G113" s="149" t="s">
        <v>423</v>
      </c>
      <c r="H113" s="149" t="s">
        <v>424</v>
      </c>
      <c r="I113" s="149">
        <v>1502.1280000000002</v>
      </c>
      <c r="J113" s="185">
        <v>105255</v>
      </c>
      <c r="K113" s="185" t="s">
        <v>1424</v>
      </c>
      <c r="L113">
        <v>14525.19</v>
      </c>
      <c r="M113" s="269">
        <v>2.5686749999999998</v>
      </c>
      <c r="N113" s="248">
        <v>14.27132202745713</v>
      </c>
      <c r="O113" s="248">
        <v>0.17998858094982581</v>
      </c>
      <c r="P113" s="248">
        <v>0.13800000000000001</v>
      </c>
      <c r="Q113" s="249" t="s">
        <v>547</v>
      </c>
      <c r="R113" s="149">
        <v>12</v>
      </c>
      <c r="S113" s="149" t="s">
        <v>123</v>
      </c>
    </row>
    <row r="114" spans="1:19" x14ac:dyDescent="0.25">
      <c r="A114" s="149" t="s">
        <v>677</v>
      </c>
      <c r="B114" s="149">
        <v>169</v>
      </c>
      <c r="C114" t="s">
        <v>101</v>
      </c>
      <c r="D114" t="s">
        <v>135</v>
      </c>
      <c r="E114" t="s">
        <v>678</v>
      </c>
      <c r="F114" s="26" t="s">
        <v>9</v>
      </c>
      <c r="G114" s="149" t="s">
        <v>423</v>
      </c>
      <c r="H114" s="149" t="s">
        <v>424</v>
      </c>
      <c r="I114" s="149">
        <v>1608.3700000000001</v>
      </c>
      <c r="J114" s="185">
        <v>122690</v>
      </c>
      <c r="K114" s="185" t="s">
        <v>1424</v>
      </c>
      <c r="L114">
        <v>16931.22</v>
      </c>
      <c r="M114" s="269">
        <v>2.7647499999999998</v>
      </c>
      <c r="N114" s="267">
        <v>13.109218355204176</v>
      </c>
      <c r="O114" s="248">
        <v>0.21090120898798156</v>
      </c>
      <c r="P114" s="248">
        <v>0.13800000000000001</v>
      </c>
      <c r="Q114" s="249" t="s">
        <v>547</v>
      </c>
      <c r="R114" s="149">
        <v>12</v>
      </c>
      <c r="S114" s="149" t="s">
        <v>135</v>
      </c>
    </row>
    <row r="115" spans="1:19" x14ac:dyDescent="0.25">
      <c r="A115" s="149" t="s">
        <v>684</v>
      </c>
      <c r="B115" s="149">
        <v>169</v>
      </c>
      <c r="C115" t="s">
        <v>101</v>
      </c>
      <c r="D115" t="s">
        <v>140</v>
      </c>
      <c r="E115" t="s">
        <v>685</v>
      </c>
      <c r="F115" s="26" t="s">
        <v>9</v>
      </c>
      <c r="G115" s="149" t="s">
        <v>423</v>
      </c>
      <c r="H115" s="149" t="s">
        <v>424</v>
      </c>
      <c r="I115" s="149">
        <v>1672.489</v>
      </c>
      <c r="J115" s="185">
        <v>123363</v>
      </c>
      <c r="K115" s="185" t="s">
        <v>1424</v>
      </c>
      <c r="L115">
        <v>17024.094000000001</v>
      </c>
      <c r="M115" s="269">
        <v>1.2944500000000001</v>
      </c>
      <c r="N115" s="267">
        <v>13.557460502743934</v>
      </c>
      <c r="O115" s="248">
        <v>9.5478795585501625E-2</v>
      </c>
      <c r="P115" s="248">
        <v>0.13800000000000001</v>
      </c>
      <c r="Q115" s="249" t="s">
        <v>547</v>
      </c>
      <c r="R115" s="149">
        <v>12</v>
      </c>
      <c r="S115" s="149" t="s">
        <v>140</v>
      </c>
    </row>
    <row r="116" spans="1:19" x14ac:dyDescent="0.25">
      <c r="A116" s="149" t="s">
        <v>892</v>
      </c>
      <c r="B116" s="149">
        <v>281</v>
      </c>
      <c r="C116" t="s">
        <v>262</v>
      </c>
      <c r="D116" t="s">
        <v>263</v>
      </c>
      <c r="E116" t="s">
        <v>893</v>
      </c>
      <c r="F116" s="26" t="s">
        <v>9</v>
      </c>
      <c r="G116" s="149" t="s">
        <v>423</v>
      </c>
      <c r="H116" s="149" t="s">
        <v>424</v>
      </c>
      <c r="I116" s="149">
        <v>1685.6730000000005</v>
      </c>
      <c r="J116" s="185">
        <v>143051</v>
      </c>
      <c r="K116" s="185" t="s">
        <v>1424</v>
      </c>
      <c r="L116">
        <v>19741.038</v>
      </c>
      <c r="M116" s="269">
        <v>2.8900999999999999</v>
      </c>
      <c r="N116" s="248">
        <v>11.783720491293318</v>
      </c>
      <c r="O116" s="248">
        <v>0.24526209715644723</v>
      </c>
      <c r="P116" s="248">
        <v>0.13800000000000001</v>
      </c>
      <c r="Q116" s="249" t="s">
        <v>547</v>
      </c>
      <c r="R116" s="149">
        <v>12</v>
      </c>
      <c r="S116" s="149" t="s">
        <v>263</v>
      </c>
    </row>
    <row r="117" spans="1:19" x14ac:dyDescent="0.25">
      <c r="A117" s="149" t="s">
        <v>646</v>
      </c>
      <c r="B117" s="149">
        <v>169</v>
      </c>
      <c r="C117" t="s">
        <v>101</v>
      </c>
      <c r="D117" t="s">
        <v>106</v>
      </c>
      <c r="E117" t="s">
        <v>647</v>
      </c>
      <c r="F117" s="26" t="s">
        <v>9</v>
      </c>
      <c r="G117" s="149" t="s">
        <v>423</v>
      </c>
      <c r="H117" s="149" t="s">
        <v>424</v>
      </c>
      <c r="I117" s="149">
        <v>1775.076</v>
      </c>
      <c r="J117" s="185">
        <v>140593</v>
      </c>
      <c r="K117" s="185" t="s">
        <v>1424</v>
      </c>
      <c r="L117">
        <v>19401.834000000003</v>
      </c>
      <c r="M117" s="269">
        <v>2.6036999999999999</v>
      </c>
      <c r="N117" s="267">
        <v>12.625635700212671</v>
      </c>
      <c r="O117" s="248">
        <v>0.20622327951028574</v>
      </c>
      <c r="P117" s="248">
        <v>0.13800000000000001</v>
      </c>
      <c r="Q117" s="249" t="s">
        <v>547</v>
      </c>
      <c r="R117" s="149">
        <v>12</v>
      </c>
      <c r="S117" s="149" t="s">
        <v>106</v>
      </c>
    </row>
    <row r="118" spans="1:19" x14ac:dyDescent="0.25">
      <c r="A118" s="149" t="s">
        <v>575</v>
      </c>
      <c r="B118" s="149">
        <v>412</v>
      </c>
      <c r="C118" t="s">
        <v>61</v>
      </c>
      <c r="D118" t="s">
        <v>62</v>
      </c>
      <c r="E118" t="s">
        <v>576</v>
      </c>
      <c r="F118" s="26" t="s">
        <v>9</v>
      </c>
      <c r="G118" s="149" t="s">
        <v>423</v>
      </c>
      <c r="H118" s="149" t="s">
        <v>424</v>
      </c>
      <c r="I118" s="149">
        <v>1919.9660000000001</v>
      </c>
      <c r="J118" s="185">
        <v>136836</v>
      </c>
      <c r="K118" s="185" t="s">
        <v>1424</v>
      </c>
      <c r="L118">
        <v>18883.368000000002</v>
      </c>
      <c r="M118" s="269">
        <v>3.0911666666666675</v>
      </c>
      <c r="N118" s="267">
        <v>14.031146774240698</v>
      </c>
      <c r="O118" s="248">
        <v>0.22030748565339181</v>
      </c>
      <c r="P118" s="248">
        <v>0.13800000000000001</v>
      </c>
      <c r="Q118" s="249" t="s">
        <v>547</v>
      </c>
      <c r="R118" s="149">
        <v>12</v>
      </c>
      <c r="S118" s="149" t="s">
        <v>62</v>
      </c>
    </row>
    <row r="119" spans="1:19" x14ac:dyDescent="0.25">
      <c r="A119" s="149" t="s">
        <v>661</v>
      </c>
      <c r="B119" s="149">
        <v>169</v>
      </c>
      <c r="C119" t="s">
        <v>101</v>
      </c>
      <c r="D119" t="s">
        <v>121</v>
      </c>
      <c r="E119" t="s">
        <v>662</v>
      </c>
      <c r="F119" s="26" t="s">
        <v>9</v>
      </c>
      <c r="G119" s="149" t="s">
        <v>423</v>
      </c>
      <c r="H119" s="149" t="s">
        <v>424</v>
      </c>
      <c r="I119" s="149">
        <v>1968.7629999999999</v>
      </c>
      <c r="J119" s="185">
        <v>147778</v>
      </c>
      <c r="K119" s="185" t="s">
        <v>1424</v>
      </c>
      <c r="L119">
        <v>20393.364000000001</v>
      </c>
      <c r="M119" s="269">
        <v>1.27925</v>
      </c>
      <c r="N119" s="267">
        <v>13.32243635723856</v>
      </c>
      <c r="O119" s="248">
        <v>9.6022226392917784E-2</v>
      </c>
      <c r="P119" s="248">
        <v>0.13800000000000001</v>
      </c>
      <c r="Q119" s="249" t="s">
        <v>547</v>
      </c>
      <c r="R119" s="149">
        <v>12</v>
      </c>
      <c r="S119" s="149" t="s">
        <v>121</v>
      </c>
    </row>
    <row r="120" spans="1:19" x14ac:dyDescent="0.25">
      <c r="A120" s="149" t="s">
        <v>741</v>
      </c>
      <c r="B120" s="149">
        <v>5</v>
      </c>
      <c r="C120" t="s">
        <v>157</v>
      </c>
      <c r="D120" t="s">
        <v>158</v>
      </c>
      <c r="E120" t="s">
        <v>742</v>
      </c>
      <c r="F120" s="26" t="s">
        <v>9</v>
      </c>
      <c r="G120" s="149" t="s">
        <v>423</v>
      </c>
      <c r="H120" s="149" t="s">
        <v>424</v>
      </c>
      <c r="I120" s="149">
        <v>2582.3000000000002</v>
      </c>
      <c r="J120" s="185">
        <v>203061</v>
      </c>
      <c r="K120" s="185" t="s">
        <v>1424</v>
      </c>
      <c r="L120">
        <v>28022.418000000001</v>
      </c>
      <c r="M120" s="269">
        <v>2.6598833333333332</v>
      </c>
      <c r="N120" s="267">
        <v>12.716868330206195</v>
      </c>
      <c r="O120" s="248">
        <v>0.20916182068311193</v>
      </c>
      <c r="P120" s="248">
        <v>0.13800000000000001</v>
      </c>
      <c r="Q120" s="249" t="s">
        <v>547</v>
      </c>
      <c r="R120" s="149">
        <v>12</v>
      </c>
      <c r="S120" s="149" t="s">
        <v>158</v>
      </c>
    </row>
    <row r="121" spans="1:19" x14ac:dyDescent="0.25">
      <c r="A121" s="149" t="s">
        <v>655</v>
      </c>
      <c r="B121" s="149">
        <v>169</v>
      </c>
      <c r="C121" t="s">
        <v>101</v>
      </c>
      <c r="D121" t="s">
        <v>118</v>
      </c>
      <c r="E121" t="s">
        <v>656</v>
      </c>
      <c r="F121" s="26" t="s">
        <v>9</v>
      </c>
      <c r="G121" s="149" t="s">
        <v>423</v>
      </c>
      <c r="H121" s="149" t="s">
        <v>424</v>
      </c>
      <c r="I121" s="149">
        <v>2594.8329999999996</v>
      </c>
      <c r="J121" s="185">
        <v>187290</v>
      </c>
      <c r="K121" s="185" t="s">
        <v>1424</v>
      </c>
      <c r="L121">
        <v>25846.02</v>
      </c>
      <c r="M121" s="269">
        <v>2.6925749999999997</v>
      </c>
      <c r="N121" s="267">
        <v>13.854626515030164</v>
      </c>
      <c r="O121" s="248">
        <v>0.19434482748986159</v>
      </c>
      <c r="P121" s="248">
        <v>0.13800000000000001</v>
      </c>
      <c r="Q121" s="249" t="s">
        <v>547</v>
      </c>
      <c r="R121" s="149">
        <v>12</v>
      </c>
      <c r="S121" s="149" t="s">
        <v>118</v>
      </c>
    </row>
    <row r="122" spans="1:19" x14ac:dyDescent="0.25">
      <c r="A122" s="149" t="s">
        <v>667</v>
      </c>
      <c r="B122" s="149">
        <v>169</v>
      </c>
      <c r="C122" t="s">
        <v>101</v>
      </c>
      <c r="D122" t="s">
        <v>126</v>
      </c>
      <c r="E122" t="s">
        <v>668</v>
      </c>
      <c r="F122" s="26" t="s">
        <v>9</v>
      </c>
      <c r="G122" s="149" t="s">
        <v>423</v>
      </c>
      <c r="H122" s="149" t="s">
        <v>424</v>
      </c>
      <c r="I122" s="149">
        <v>2773.6680000000001</v>
      </c>
      <c r="J122" s="185">
        <v>201266</v>
      </c>
      <c r="K122" s="185" t="s">
        <v>1424</v>
      </c>
      <c r="L122">
        <v>27774.708000000002</v>
      </c>
      <c r="M122" s="269">
        <v>2.7197999999999998</v>
      </c>
      <c r="N122" s="267">
        <v>13.781105601542238</v>
      </c>
      <c r="O122" s="248">
        <v>0.19735716992805191</v>
      </c>
      <c r="P122" s="248">
        <v>0.13800000000000001</v>
      </c>
      <c r="Q122" s="249" t="s">
        <v>547</v>
      </c>
      <c r="R122" s="149">
        <v>12</v>
      </c>
      <c r="S122" s="149" t="s">
        <v>126</v>
      </c>
    </row>
    <row r="123" spans="1:19" x14ac:dyDescent="0.25">
      <c r="A123" s="149" t="s">
        <v>653</v>
      </c>
      <c r="B123" s="149">
        <v>169</v>
      </c>
      <c r="C123" t="s">
        <v>101</v>
      </c>
      <c r="D123" t="s">
        <v>115</v>
      </c>
      <c r="E123" t="s">
        <v>654</v>
      </c>
      <c r="F123" s="26" t="s">
        <v>9</v>
      </c>
      <c r="G123" s="149" t="s">
        <v>423</v>
      </c>
      <c r="H123" s="149" t="s">
        <v>424</v>
      </c>
      <c r="I123" s="149">
        <v>2847.1390000000001</v>
      </c>
      <c r="J123" s="185">
        <v>211707</v>
      </c>
      <c r="K123" s="185" t="s">
        <v>1424</v>
      </c>
      <c r="L123">
        <v>29215.566000000003</v>
      </c>
      <c r="M123" s="269">
        <v>2.6959</v>
      </c>
      <c r="N123" s="267">
        <v>13.448487768472464</v>
      </c>
      <c r="O123" s="248">
        <v>0.20046120027859546</v>
      </c>
      <c r="P123" s="248">
        <v>0.13800000000000001</v>
      </c>
      <c r="Q123" s="249" t="s">
        <v>547</v>
      </c>
      <c r="R123" s="149">
        <v>12</v>
      </c>
      <c r="S123" s="149" t="s">
        <v>115</v>
      </c>
    </row>
    <row r="124" spans="1:19" x14ac:dyDescent="0.25">
      <c r="A124" s="149" t="s">
        <v>697</v>
      </c>
      <c r="B124" s="149">
        <v>169</v>
      </c>
      <c r="C124" t="s">
        <v>101</v>
      </c>
      <c r="D124" t="s">
        <v>149</v>
      </c>
      <c r="E124" t="s">
        <v>698</v>
      </c>
      <c r="F124" s="26" t="s">
        <v>9</v>
      </c>
      <c r="G124" s="149" t="s">
        <v>423</v>
      </c>
      <c r="H124" s="149" t="s">
        <v>424</v>
      </c>
      <c r="I124" s="149">
        <v>2969.2990000000004</v>
      </c>
      <c r="J124" s="185">
        <v>222311</v>
      </c>
      <c r="K124" s="185" t="s">
        <v>1424</v>
      </c>
      <c r="L124">
        <v>30678.918000000001</v>
      </c>
      <c r="M124" s="269">
        <v>1.4082999999999999</v>
      </c>
      <c r="N124" s="248">
        <v>13.356509574425019</v>
      </c>
      <c r="O124" s="248">
        <v>0.10543922363493873</v>
      </c>
      <c r="P124" s="248">
        <v>0.13800000000000001</v>
      </c>
      <c r="Q124" s="249" t="s">
        <v>547</v>
      </c>
      <c r="R124" s="149">
        <v>12</v>
      </c>
      <c r="S124" s="149" t="s">
        <v>149</v>
      </c>
    </row>
    <row r="125" spans="1:19" x14ac:dyDescent="0.25">
      <c r="A125" s="149" t="s">
        <v>679</v>
      </c>
      <c r="B125" s="149">
        <v>169</v>
      </c>
      <c r="C125" t="s">
        <v>101</v>
      </c>
      <c r="D125" t="s">
        <v>137</v>
      </c>
      <c r="E125" t="s">
        <v>680</v>
      </c>
      <c r="F125" s="26" t="s">
        <v>9</v>
      </c>
      <c r="G125" s="149" t="s">
        <v>423</v>
      </c>
      <c r="H125" s="149" t="s">
        <v>424</v>
      </c>
      <c r="I125" s="149">
        <v>3071.1440000000002</v>
      </c>
      <c r="J125" s="185">
        <v>249568</v>
      </c>
      <c r="K125" s="185" t="s">
        <v>1424</v>
      </c>
      <c r="L125">
        <v>34440.384000000005</v>
      </c>
      <c r="M125" s="269">
        <v>1.24915</v>
      </c>
      <c r="N125" s="267">
        <v>12.305840492370816</v>
      </c>
      <c r="O125" s="248">
        <v>0.10150871050006122</v>
      </c>
      <c r="P125" s="248">
        <v>0.13800000000000001</v>
      </c>
      <c r="Q125" s="249" t="s">
        <v>547</v>
      </c>
      <c r="R125" s="149">
        <v>12</v>
      </c>
      <c r="S125" s="149" t="s">
        <v>681</v>
      </c>
    </row>
    <row r="126" spans="1:19" x14ac:dyDescent="0.25">
      <c r="A126" s="149" t="s">
        <v>650</v>
      </c>
      <c r="B126" s="149">
        <v>169</v>
      </c>
      <c r="C126" t="s">
        <v>101</v>
      </c>
      <c r="D126" t="s">
        <v>110</v>
      </c>
      <c r="E126" t="s">
        <v>638</v>
      </c>
      <c r="F126" s="26" t="s">
        <v>9</v>
      </c>
      <c r="G126" s="149" t="s">
        <v>423</v>
      </c>
      <c r="H126" s="149" t="s">
        <v>424</v>
      </c>
      <c r="I126" s="149">
        <v>5437.8959999999997</v>
      </c>
      <c r="J126" s="185">
        <v>377012</v>
      </c>
      <c r="K126" s="185" t="s">
        <v>1424</v>
      </c>
      <c r="L126">
        <v>52027.656000000003</v>
      </c>
      <c r="M126" s="269">
        <v>2.7310750000000006</v>
      </c>
      <c r="N126" s="248">
        <v>14.423668212152398</v>
      </c>
      <c r="O126" s="248">
        <v>0.18934677086505522</v>
      </c>
      <c r="P126" s="248">
        <v>0.13800000000000001</v>
      </c>
      <c r="Q126" s="249" t="s">
        <v>547</v>
      </c>
      <c r="R126" s="149">
        <v>12</v>
      </c>
      <c r="S126" s="149" t="s">
        <v>110</v>
      </c>
    </row>
    <row r="127" spans="1:19" x14ac:dyDescent="0.25">
      <c r="A127" s="149" t="s">
        <v>641</v>
      </c>
      <c r="B127" s="149">
        <v>169</v>
      </c>
      <c r="C127" t="s">
        <v>101</v>
      </c>
      <c r="D127" t="s">
        <v>171</v>
      </c>
      <c r="E127" t="s">
        <v>642</v>
      </c>
      <c r="F127" s="26" t="s">
        <v>9</v>
      </c>
      <c r="G127" s="149" t="s">
        <v>423</v>
      </c>
      <c r="H127" s="149" t="s">
        <v>424</v>
      </c>
      <c r="I127" s="149">
        <v>41814.294999999998</v>
      </c>
      <c r="J127" s="185">
        <v>2968705</v>
      </c>
      <c r="K127" s="185" t="s">
        <v>1424</v>
      </c>
      <c r="L127">
        <v>409681.29000000004</v>
      </c>
      <c r="M127" s="269">
        <v>1.6125</v>
      </c>
      <c r="N127" s="248">
        <v>14.085028657276489</v>
      </c>
      <c r="O127" s="248">
        <v>0.11448326015062553</v>
      </c>
      <c r="P127" s="248">
        <v>0.13800000000000001</v>
      </c>
      <c r="Q127" s="249" t="s">
        <v>547</v>
      </c>
      <c r="R127" s="149">
        <v>12</v>
      </c>
      <c r="S127" s="149" t="s">
        <v>643</v>
      </c>
    </row>
    <row r="128" spans="1:19" x14ac:dyDescent="0.25">
      <c r="A128" s="149" t="s">
        <v>970</v>
      </c>
      <c r="B128" s="149">
        <v>395</v>
      </c>
      <c r="C128" t="s">
        <v>328</v>
      </c>
      <c r="D128" t="s">
        <v>329</v>
      </c>
      <c r="E128" t="s">
        <v>971</v>
      </c>
      <c r="F128" s="26" t="s">
        <v>9</v>
      </c>
      <c r="G128" s="149" t="s">
        <v>423</v>
      </c>
      <c r="H128" s="149" t="s">
        <v>424</v>
      </c>
      <c r="I128" s="149">
        <v>302.94</v>
      </c>
      <c r="J128" s="185">
        <v>25264</v>
      </c>
      <c r="K128" s="185" t="s">
        <v>1424</v>
      </c>
      <c r="L128">
        <v>3486.4320000000002</v>
      </c>
      <c r="M128" s="269">
        <v>2.8673799999999998</v>
      </c>
      <c r="N128" s="248">
        <v>11.990975300823306</v>
      </c>
      <c r="O128" s="248">
        <v>0.23912817165115202</v>
      </c>
      <c r="P128" s="248">
        <v>0.13800000000000001</v>
      </c>
      <c r="Q128" s="249" t="s">
        <v>547</v>
      </c>
      <c r="R128" s="149">
        <v>10</v>
      </c>
      <c r="S128" s="149" t="s">
        <v>329</v>
      </c>
    </row>
    <row r="129" spans="1:19" x14ac:dyDescent="0.25">
      <c r="A129" s="149" t="s">
        <v>699</v>
      </c>
      <c r="B129" s="149">
        <v>169</v>
      </c>
      <c r="C129" t="s">
        <v>101</v>
      </c>
      <c r="D129" t="s">
        <v>394</v>
      </c>
      <c r="E129" t="s">
        <v>700</v>
      </c>
      <c r="F129" s="26" t="s">
        <v>9</v>
      </c>
      <c r="G129" s="149" t="s">
        <v>423</v>
      </c>
      <c r="H129" s="149" t="s">
        <v>424</v>
      </c>
      <c r="I129" s="149">
        <v>1570.604</v>
      </c>
      <c r="J129" s="185">
        <v>111006</v>
      </c>
      <c r="K129" s="185" t="s">
        <v>1424</v>
      </c>
      <c r="L129">
        <v>15318.828000000001</v>
      </c>
      <c r="M129" s="269">
        <v>1.3301999999999998</v>
      </c>
      <c r="N129" s="248">
        <v>14.148820784462101</v>
      </c>
      <c r="O129" s="248">
        <v>9.4014902037687392E-2</v>
      </c>
      <c r="P129" s="248">
        <v>0.13800000000000001</v>
      </c>
      <c r="Q129" s="249" t="s">
        <v>547</v>
      </c>
      <c r="R129" s="149">
        <v>10</v>
      </c>
      <c r="S129" s="149" t="s">
        <v>394</v>
      </c>
    </row>
    <row r="130" spans="1:19" x14ac:dyDescent="0.25">
      <c r="A130" s="149" t="s">
        <v>717</v>
      </c>
      <c r="B130" s="149">
        <v>169</v>
      </c>
      <c r="C130" t="s">
        <v>101</v>
      </c>
      <c r="D130" t="s">
        <v>124</v>
      </c>
      <c r="E130" t="s">
        <v>718</v>
      </c>
      <c r="F130" s="26" t="s">
        <v>9</v>
      </c>
      <c r="G130" s="149" t="s">
        <v>423</v>
      </c>
      <c r="H130" s="149" t="s">
        <v>424</v>
      </c>
      <c r="I130" s="149">
        <v>774.50300000000016</v>
      </c>
      <c r="J130" s="185">
        <v>63185</v>
      </c>
      <c r="K130" s="185" t="s">
        <v>1424</v>
      </c>
      <c r="L130">
        <v>8719.5300000000007</v>
      </c>
      <c r="M130" s="269">
        <v>2.6742999999999992</v>
      </c>
      <c r="N130" s="267">
        <v>12.257703568885022</v>
      </c>
      <c r="O130" s="248">
        <v>0.21817300320334451</v>
      </c>
      <c r="P130" s="248">
        <v>0.13800000000000001</v>
      </c>
      <c r="Q130" s="249" t="s">
        <v>547</v>
      </c>
      <c r="R130" s="149">
        <v>7</v>
      </c>
      <c r="S130" s="149" t="s">
        <v>124</v>
      </c>
    </row>
    <row r="131" spans="1:19" x14ac:dyDescent="0.25">
      <c r="A131" s="149" t="s">
        <v>917</v>
      </c>
      <c r="B131" s="149">
        <v>343</v>
      </c>
      <c r="C131" t="s">
        <v>279</v>
      </c>
      <c r="D131" t="s">
        <v>282</v>
      </c>
      <c r="E131" t="s">
        <v>918</v>
      </c>
      <c r="F131" s="26" t="s">
        <v>9</v>
      </c>
      <c r="G131" s="149" t="s">
        <v>423</v>
      </c>
      <c r="H131" s="149" t="s">
        <v>424</v>
      </c>
      <c r="I131" s="149">
        <v>64.384999999999991</v>
      </c>
      <c r="J131" s="185">
        <v>9055</v>
      </c>
      <c r="K131" s="185" t="s">
        <v>1424</v>
      </c>
      <c r="L131">
        <v>1249.5900000000001</v>
      </c>
      <c r="M131" s="269">
        <v>2.8764999999999996</v>
      </c>
      <c r="N131" s="248">
        <v>7.1104362230811695</v>
      </c>
      <c r="O131" s="248">
        <v>0.40454620641453753</v>
      </c>
      <c r="P131" s="248">
        <v>0.13800000000000001</v>
      </c>
      <c r="Q131" s="249" t="s">
        <v>547</v>
      </c>
      <c r="R131" s="149">
        <v>0</v>
      </c>
      <c r="S131" s="149" t="s">
        <v>282</v>
      </c>
    </row>
    <row r="132" spans="1:19" x14ac:dyDescent="0.25">
      <c r="A132" s="149" t="s">
        <v>717</v>
      </c>
      <c r="B132" s="149">
        <v>169</v>
      </c>
      <c r="C132" t="s">
        <v>101</v>
      </c>
      <c r="D132" t="s">
        <v>124</v>
      </c>
      <c r="E132" t="s">
        <v>718</v>
      </c>
      <c r="F132" s="26" t="s">
        <v>9</v>
      </c>
      <c r="G132" s="149" t="s">
        <v>428</v>
      </c>
      <c r="H132" s="149" t="s">
        <v>429</v>
      </c>
      <c r="I132" s="149">
        <v>135.19299999999998</v>
      </c>
      <c r="J132" s="185">
        <v>0</v>
      </c>
      <c r="K132" s="185" t="s">
        <v>501</v>
      </c>
      <c r="L132">
        <v>0</v>
      </c>
      <c r="M132" s="269">
        <v>0</v>
      </c>
      <c r="N132" s="267" t="s">
        <v>2134</v>
      </c>
      <c r="O132" s="248" t="s">
        <v>2134</v>
      </c>
      <c r="P132" s="248">
        <v>0</v>
      </c>
      <c r="Q132" s="249" t="s">
        <v>547</v>
      </c>
      <c r="R132" s="149">
        <v>0</v>
      </c>
      <c r="S132" s="149" t="s">
        <v>124</v>
      </c>
    </row>
    <row r="133" spans="1:19" x14ac:dyDescent="0.25">
      <c r="A133" s="149" t="s">
        <v>641</v>
      </c>
      <c r="B133" s="149">
        <v>169</v>
      </c>
      <c r="C133" t="s">
        <v>101</v>
      </c>
      <c r="D133" t="s">
        <v>171</v>
      </c>
      <c r="E133" t="s">
        <v>642</v>
      </c>
      <c r="F133" s="26" t="s">
        <v>9</v>
      </c>
      <c r="G133" s="149" t="s">
        <v>428</v>
      </c>
      <c r="H133" s="149" t="s">
        <v>429</v>
      </c>
      <c r="I133" s="149">
        <v>212.732</v>
      </c>
      <c r="J133" s="185">
        <v>0</v>
      </c>
      <c r="K133" s="185" t="s">
        <v>501</v>
      </c>
      <c r="L133">
        <v>0</v>
      </c>
      <c r="M133" s="269">
        <v>0</v>
      </c>
      <c r="N133" s="267" t="s">
        <v>2134</v>
      </c>
      <c r="O133" s="248" t="s">
        <v>2134</v>
      </c>
      <c r="P133" s="248">
        <v>0</v>
      </c>
      <c r="Q133" s="249" t="s">
        <v>547</v>
      </c>
      <c r="R133" s="149">
        <v>0</v>
      </c>
      <c r="S133" s="149" t="s">
        <v>643</v>
      </c>
    </row>
    <row r="134" spans="1:19" x14ac:dyDescent="0.25">
      <c r="A134" s="149" t="s">
        <v>1032</v>
      </c>
      <c r="B134" s="149">
        <v>375</v>
      </c>
      <c r="C134" t="s">
        <v>408</v>
      </c>
      <c r="D134" t="s">
        <v>409</v>
      </c>
      <c r="E134" t="s">
        <v>1033</v>
      </c>
      <c r="F134" s="26" t="s">
        <v>9</v>
      </c>
      <c r="G134" s="149" t="s">
        <v>423</v>
      </c>
      <c r="H134" s="149" t="s">
        <v>424</v>
      </c>
      <c r="I134" s="149">
        <v>380.98799999999994</v>
      </c>
      <c r="J134" s="185">
        <v>35844</v>
      </c>
      <c r="K134" s="185" t="s">
        <v>1424</v>
      </c>
      <c r="L134">
        <v>4946.4720000000007</v>
      </c>
      <c r="M134" s="269">
        <v>3.0186909090909095</v>
      </c>
      <c r="N134" s="248">
        <v>10.629059256779376</v>
      </c>
      <c r="O134" s="248">
        <v>0.28400358264684078</v>
      </c>
      <c r="P134" s="248">
        <v>0.13800000000000001</v>
      </c>
      <c r="Q134" s="249" t="s">
        <v>547</v>
      </c>
      <c r="R134" s="149">
        <v>0</v>
      </c>
      <c r="S134" s="149" t="s">
        <v>409</v>
      </c>
    </row>
    <row r="135" spans="1:19" x14ac:dyDescent="0.25">
      <c r="A135" s="149" t="s">
        <v>894</v>
      </c>
      <c r="B135" s="149">
        <v>376</v>
      </c>
      <c r="C135" t="s">
        <v>264</v>
      </c>
      <c r="D135" t="s">
        <v>265</v>
      </c>
      <c r="E135" t="s">
        <v>895</v>
      </c>
      <c r="F135" s="26" t="s">
        <v>9</v>
      </c>
      <c r="G135" s="149" t="s">
        <v>423</v>
      </c>
      <c r="H135" s="149" t="s">
        <v>424</v>
      </c>
      <c r="I135" s="149">
        <v>489.87978378110409</v>
      </c>
      <c r="J135" s="185">
        <v>41056</v>
      </c>
      <c r="K135" s="185" t="s">
        <v>1424</v>
      </c>
      <c r="L135">
        <v>5665.7280000000001</v>
      </c>
      <c r="M135" s="269">
        <v>3.2484600000000001</v>
      </c>
      <c r="N135" s="248">
        <v>11.931990057022215</v>
      </c>
      <c r="O135" s="248">
        <v>0.27224796404252921</v>
      </c>
      <c r="P135" s="248">
        <v>0.13800000000000001</v>
      </c>
      <c r="Q135" s="249" t="s">
        <v>547</v>
      </c>
      <c r="R135" s="149">
        <v>0</v>
      </c>
      <c r="S135" s="149" t="s">
        <v>265</v>
      </c>
    </row>
    <row r="136" spans="1:19" x14ac:dyDescent="0.25">
      <c r="A136" s="149" t="s">
        <v>952</v>
      </c>
      <c r="B136" s="149">
        <v>408</v>
      </c>
      <c r="C136" t="s">
        <v>309</v>
      </c>
      <c r="D136" t="s">
        <v>310</v>
      </c>
      <c r="E136" t="s">
        <v>953</v>
      </c>
      <c r="F136" s="26" t="s">
        <v>9</v>
      </c>
      <c r="G136" s="149" t="s">
        <v>423</v>
      </c>
      <c r="H136" s="149" t="s">
        <v>424</v>
      </c>
      <c r="I136" s="149">
        <v>773.08100000000013</v>
      </c>
      <c r="J136" s="185">
        <v>60987</v>
      </c>
      <c r="K136" s="185" t="s">
        <v>1424</v>
      </c>
      <c r="L136">
        <v>8416.2060000000001</v>
      </c>
      <c r="M136" s="269">
        <v>2.6546500000000006</v>
      </c>
      <c r="N136" s="248">
        <v>12.676160493219868</v>
      </c>
      <c r="O136" s="248">
        <v>0.20942066814473517</v>
      </c>
      <c r="P136" s="248">
        <v>0.13800000000000001</v>
      </c>
      <c r="Q136" s="249" t="s">
        <v>547</v>
      </c>
      <c r="R136" s="149">
        <v>0</v>
      </c>
      <c r="S136" s="149" t="s">
        <v>310</v>
      </c>
    </row>
    <row r="137" spans="1:19" x14ac:dyDescent="0.25">
      <c r="A137" s="149" t="s">
        <v>697</v>
      </c>
      <c r="B137" s="149">
        <v>169</v>
      </c>
      <c r="C137" t="s">
        <v>101</v>
      </c>
      <c r="D137" t="s">
        <v>149</v>
      </c>
      <c r="E137" t="s">
        <v>698</v>
      </c>
      <c r="F137" s="26" t="s">
        <v>9</v>
      </c>
      <c r="G137" s="149" t="s">
        <v>428</v>
      </c>
      <c r="H137" s="149" t="s">
        <v>429</v>
      </c>
      <c r="I137" s="149">
        <v>851.98699999999997</v>
      </c>
      <c r="J137" s="185">
        <v>0</v>
      </c>
      <c r="K137" s="185" t="s">
        <v>501</v>
      </c>
      <c r="L137">
        <v>0</v>
      </c>
      <c r="M137" s="269">
        <v>0</v>
      </c>
      <c r="N137" s="267" t="s">
        <v>2134</v>
      </c>
      <c r="O137" s="248" t="s">
        <v>2134</v>
      </c>
      <c r="P137" s="248">
        <v>0</v>
      </c>
      <c r="Q137" s="249" t="s">
        <v>547</v>
      </c>
      <c r="R137" s="149">
        <v>0</v>
      </c>
      <c r="S137" s="149" t="s">
        <v>149</v>
      </c>
    </row>
    <row r="138" spans="1:19" x14ac:dyDescent="0.25">
      <c r="A138" s="149" t="s">
        <v>725</v>
      </c>
      <c r="B138" s="149">
        <v>169</v>
      </c>
      <c r="C138" t="s">
        <v>101</v>
      </c>
      <c r="D138" t="s">
        <v>136</v>
      </c>
      <c r="E138" t="s">
        <v>726</v>
      </c>
      <c r="F138" s="26" t="s">
        <v>9</v>
      </c>
      <c r="G138" s="149" t="s">
        <v>423</v>
      </c>
      <c r="H138" s="149" t="s">
        <v>424</v>
      </c>
      <c r="I138" s="149">
        <v>1010.729</v>
      </c>
      <c r="J138" s="185">
        <v>70049</v>
      </c>
      <c r="K138" s="185" t="s">
        <v>1424</v>
      </c>
      <c r="L138">
        <v>9666.7620000000006</v>
      </c>
      <c r="M138" s="269">
        <v>2.7126249999999996</v>
      </c>
      <c r="N138" s="248">
        <v>14.428885494439607</v>
      </c>
      <c r="O138" s="248">
        <v>0.18799962069456796</v>
      </c>
      <c r="P138" s="248">
        <v>0.13800000000000001</v>
      </c>
      <c r="Q138" s="249" t="s">
        <v>547</v>
      </c>
      <c r="R138" s="149">
        <v>0</v>
      </c>
      <c r="S138" s="149" t="s">
        <v>136</v>
      </c>
    </row>
    <row r="139" spans="1:19" x14ac:dyDescent="0.25">
      <c r="A139" s="149" t="s">
        <v>928</v>
      </c>
      <c r="B139" s="149">
        <v>365</v>
      </c>
      <c r="C139" t="s">
        <v>289</v>
      </c>
      <c r="D139" t="s">
        <v>290</v>
      </c>
      <c r="E139" t="s">
        <v>929</v>
      </c>
      <c r="F139" s="26" t="s">
        <v>9</v>
      </c>
      <c r="G139" s="149" t="s">
        <v>423</v>
      </c>
      <c r="H139" s="149" t="s">
        <v>424</v>
      </c>
      <c r="I139" s="149">
        <v>1507.8440000000001</v>
      </c>
      <c r="J139" s="185">
        <v>115108</v>
      </c>
      <c r="K139" s="185" t="s">
        <v>1424</v>
      </c>
      <c r="L139">
        <v>15884.904</v>
      </c>
      <c r="M139" s="269">
        <v>3.3838166666666663</v>
      </c>
      <c r="N139" s="267">
        <v>13.099384925461306</v>
      </c>
      <c r="O139" s="248">
        <v>0.25831874442360525</v>
      </c>
      <c r="P139" s="248">
        <v>0.13800000000000001</v>
      </c>
      <c r="Q139" s="249" t="s">
        <v>547</v>
      </c>
      <c r="R139" s="149">
        <v>0</v>
      </c>
      <c r="S139" s="149" t="s">
        <v>290</v>
      </c>
    </row>
    <row r="140" spans="1:19" x14ac:dyDescent="0.25">
      <c r="A140" s="149" t="s">
        <v>868</v>
      </c>
      <c r="B140" s="149">
        <v>446</v>
      </c>
      <c r="C140" t="s">
        <v>400</v>
      </c>
      <c r="D140" t="s">
        <v>401</v>
      </c>
      <c r="E140" t="s">
        <v>869</v>
      </c>
      <c r="F140" s="26" t="s">
        <v>9</v>
      </c>
      <c r="G140" s="149" t="s">
        <v>423</v>
      </c>
      <c r="H140" s="149" t="s">
        <v>424</v>
      </c>
      <c r="I140" s="149">
        <v>1729.96</v>
      </c>
      <c r="J140" s="185">
        <v>94299</v>
      </c>
      <c r="K140" s="185" t="s">
        <v>1424</v>
      </c>
      <c r="L140">
        <v>13013.262000000001</v>
      </c>
      <c r="M140" s="269">
        <v>2.4321200000000003</v>
      </c>
      <c r="N140" s="248">
        <v>18.345475561776901</v>
      </c>
      <c r="O140" s="248">
        <v>0.13257328717426994</v>
      </c>
      <c r="P140" s="248">
        <v>0.13800000000000001</v>
      </c>
      <c r="Q140" s="249" t="s">
        <v>547</v>
      </c>
      <c r="R140" s="149">
        <v>0</v>
      </c>
      <c r="S140" s="149" t="s">
        <v>401</v>
      </c>
    </row>
    <row r="141" spans="1:19" x14ac:dyDescent="0.25">
      <c r="A141" s="149" t="s">
        <v>675</v>
      </c>
      <c r="B141" s="149">
        <v>169</v>
      </c>
      <c r="C141" t="s">
        <v>101</v>
      </c>
      <c r="D141" t="s">
        <v>134</v>
      </c>
      <c r="E141" t="s">
        <v>676</v>
      </c>
      <c r="F141" s="26" t="s">
        <v>9</v>
      </c>
      <c r="G141" s="149" t="s">
        <v>423</v>
      </c>
      <c r="H141" s="149" t="s">
        <v>424</v>
      </c>
      <c r="I141" s="149">
        <v>1824.9559999999997</v>
      </c>
      <c r="J141" s="185">
        <v>129554</v>
      </c>
      <c r="K141" s="185" t="s">
        <v>1424</v>
      </c>
      <c r="L141">
        <v>17878.452000000001</v>
      </c>
      <c r="M141" s="269">
        <v>2.6172499999999999</v>
      </c>
      <c r="N141" s="248">
        <v>14.086450437655339</v>
      </c>
      <c r="O141" s="248">
        <v>0.18579911323889453</v>
      </c>
      <c r="P141" s="248">
        <v>0.13800000000000001</v>
      </c>
      <c r="Q141" s="249" t="s">
        <v>547</v>
      </c>
      <c r="R141" s="149">
        <v>0</v>
      </c>
      <c r="S141" s="149" t="s">
        <v>134</v>
      </c>
    </row>
    <row r="142" spans="1:19" x14ac:dyDescent="0.25">
      <c r="A142" s="149" t="s">
        <v>1009</v>
      </c>
      <c r="B142" s="149">
        <v>227</v>
      </c>
      <c r="C142" t="s">
        <v>1276</v>
      </c>
      <c r="D142" t="s">
        <v>1010</v>
      </c>
      <c r="E142" t="s">
        <v>1008</v>
      </c>
      <c r="F142" s="26" t="s">
        <v>10</v>
      </c>
      <c r="G142" s="149" t="s">
        <v>430</v>
      </c>
      <c r="H142" s="149" t="s">
        <v>424</v>
      </c>
      <c r="I142" s="149">
        <v>-480</v>
      </c>
      <c r="J142" s="185">
        <v>1277</v>
      </c>
      <c r="K142" s="185" t="s">
        <v>1056</v>
      </c>
      <c r="L142">
        <v>1310.202</v>
      </c>
      <c r="M142" s="269">
        <v>0</v>
      </c>
      <c r="N142" s="248">
        <v>-375.8809710258418</v>
      </c>
      <c r="O142" s="248">
        <v>0</v>
      </c>
      <c r="P142" s="248">
        <v>1.026</v>
      </c>
      <c r="Q142" s="249" t="s">
        <v>584</v>
      </c>
      <c r="R142" s="149">
        <v>12</v>
      </c>
      <c r="S142" s="149" t="s">
        <v>1007</v>
      </c>
    </row>
    <row r="143" spans="1:19" x14ac:dyDescent="0.25">
      <c r="A143" s="149" t="s">
        <v>751</v>
      </c>
      <c r="B143" s="149">
        <v>214</v>
      </c>
      <c r="C143" t="s">
        <v>167</v>
      </c>
      <c r="D143" t="s">
        <v>168</v>
      </c>
      <c r="E143" t="s">
        <v>753</v>
      </c>
      <c r="F143" s="26" t="s">
        <v>10</v>
      </c>
      <c r="G143" s="149" t="s">
        <v>423</v>
      </c>
      <c r="H143" s="149" t="s">
        <v>427</v>
      </c>
      <c r="I143" s="149">
        <v>1.909</v>
      </c>
      <c r="J143" s="185">
        <v>210</v>
      </c>
      <c r="K143" s="185" t="s">
        <v>1424</v>
      </c>
      <c r="L143">
        <v>28.980000000000004</v>
      </c>
      <c r="M143" s="269">
        <v>0</v>
      </c>
      <c r="N143" s="248">
        <v>9.0904761904761902</v>
      </c>
      <c r="O143" s="248">
        <v>0</v>
      </c>
      <c r="P143" s="248">
        <v>0.13800000000000001</v>
      </c>
      <c r="Q143" s="249" t="s">
        <v>584</v>
      </c>
      <c r="R143" s="149">
        <v>12</v>
      </c>
      <c r="S143" s="149" t="s">
        <v>752</v>
      </c>
    </row>
    <row r="144" spans="1:19" x14ac:dyDescent="0.25">
      <c r="A144" s="149" t="s">
        <v>944</v>
      </c>
      <c r="B144" s="149">
        <v>254</v>
      </c>
      <c r="C144" t="s">
        <v>301</v>
      </c>
      <c r="D144" t="s">
        <v>305</v>
      </c>
      <c r="E144" t="s">
        <v>945</v>
      </c>
      <c r="F144" s="26" t="s">
        <v>10</v>
      </c>
      <c r="G144" s="149" t="s">
        <v>423</v>
      </c>
      <c r="H144" s="149" t="s">
        <v>424</v>
      </c>
      <c r="I144" s="149">
        <v>925.74</v>
      </c>
      <c r="J144" s="185">
        <v>87570</v>
      </c>
      <c r="K144" s="185" t="s">
        <v>1424</v>
      </c>
      <c r="L144">
        <v>12084.660000000002</v>
      </c>
      <c r="M144" s="269">
        <v>0</v>
      </c>
      <c r="N144" s="267">
        <v>10.571428571428571</v>
      </c>
      <c r="O144" s="248">
        <v>0</v>
      </c>
      <c r="P144" s="248">
        <v>0.13800000000000001</v>
      </c>
      <c r="Q144" s="249" t="s">
        <v>584</v>
      </c>
      <c r="R144" s="149">
        <v>12</v>
      </c>
      <c r="S144" s="149" t="s">
        <v>305</v>
      </c>
    </row>
    <row r="145" spans="1:19" x14ac:dyDescent="0.25">
      <c r="A145" s="149" t="s">
        <v>940</v>
      </c>
      <c r="B145" s="149">
        <v>254</v>
      </c>
      <c r="C145" t="s">
        <v>301</v>
      </c>
      <c r="D145" t="s">
        <v>303</v>
      </c>
      <c r="E145" t="s">
        <v>941</v>
      </c>
      <c r="F145" s="26" t="s">
        <v>10</v>
      </c>
      <c r="G145" s="149" t="s">
        <v>423</v>
      </c>
      <c r="H145" s="149" t="s">
        <v>424</v>
      </c>
      <c r="I145" s="149">
        <v>2653.826</v>
      </c>
      <c r="J145" s="185">
        <v>199247</v>
      </c>
      <c r="K145" s="185" t="s">
        <v>1424</v>
      </c>
      <c r="L145">
        <v>27496.086000000003</v>
      </c>
      <c r="M145" s="269">
        <v>4.4514888888888891</v>
      </c>
      <c r="N145" s="267">
        <v>13.319277078199422</v>
      </c>
      <c r="O145" s="248">
        <v>0.33421400146220753</v>
      </c>
      <c r="P145" s="248">
        <v>0.13800000000000001</v>
      </c>
      <c r="Q145" s="249" t="s">
        <v>547</v>
      </c>
      <c r="R145" s="149">
        <v>12</v>
      </c>
      <c r="S145" s="149" t="s">
        <v>303</v>
      </c>
    </row>
    <row r="146" spans="1:19" x14ac:dyDescent="0.25">
      <c r="A146" s="149" t="s">
        <v>948</v>
      </c>
      <c r="B146" s="149">
        <v>254</v>
      </c>
      <c r="C146" t="s">
        <v>301</v>
      </c>
      <c r="D146" t="s">
        <v>307</v>
      </c>
      <c r="E146" t="s">
        <v>949</v>
      </c>
      <c r="F146" s="26" t="s">
        <v>10</v>
      </c>
      <c r="G146" s="149" t="s">
        <v>423</v>
      </c>
      <c r="H146" s="149" t="s">
        <v>424</v>
      </c>
      <c r="I146" s="149">
        <v>3587.4149999999995</v>
      </c>
      <c r="J146" s="185">
        <v>265610</v>
      </c>
      <c r="K146" s="185" t="s">
        <v>1424</v>
      </c>
      <c r="L146">
        <v>36654.18</v>
      </c>
      <c r="M146" s="269">
        <v>2.7686250000000001</v>
      </c>
      <c r="N146" s="248">
        <v>13.506325063062382</v>
      </c>
      <c r="O146" s="248">
        <v>0.20498729203340013</v>
      </c>
      <c r="P146" s="248">
        <v>0.13800000000000001</v>
      </c>
      <c r="Q146" s="249" t="s">
        <v>547</v>
      </c>
      <c r="R146" s="149">
        <v>12</v>
      </c>
      <c r="S146" s="149" t="s">
        <v>307</v>
      </c>
    </row>
    <row r="147" spans="1:19" x14ac:dyDescent="0.25">
      <c r="A147" s="149" t="s">
        <v>942</v>
      </c>
      <c r="B147" s="149">
        <v>254</v>
      </c>
      <c r="C147" t="s">
        <v>301</v>
      </c>
      <c r="D147" t="s">
        <v>304</v>
      </c>
      <c r="E147" t="s">
        <v>943</v>
      </c>
      <c r="F147" s="26" t="s">
        <v>10</v>
      </c>
      <c r="G147" s="149" t="s">
        <v>423</v>
      </c>
      <c r="H147" s="149" t="s">
        <v>424</v>
      </c>
      <c r="I147" s="149">
        <v>4469.2129999999997</v>
      </c>
      <c r="J147" s="185">
        <v>322147</v>
      </c>
      <c r="K147" s="185" t="s">
        <v>1424</v>
      </c>
      <c r="L147">
        <v>44456.286000000007</v>
      </c>
      <c r="M147" s="269">
        <v>2.7524909090909087</v>
      </c>
      <c r="N147" s="248">
        <v>13.873210056278655</v>
      </c>
      <c r="O147" s="248">
        <v>0.1984033181884392</v>
      </c>
      <c r="P147" s="248">
        <v>0.13800000000000001</v>
      </c>
      <c r="Q147" s="249" t="s">
        <v>547</v>
      </c>
      <c r="R147" s="149">
        <v>12</v>
      </c>
      <c r="S147" s="149" t="s">
        <v>304</v>
      </c>
    </row>
    <row r="148" spans="1:19" x14ac:dyDescent="0.25">
      <c r="A148" s="149" t="s">
        <v>946</v>
      </c>
      <c r="B148" s="149">
        <v>254</v>
      </c>
      <c r="C148" t="s">
        <v>301</v>
      </c>
      <c r="D148" t="s">
        <v>306</v>
      </c>
      <c r="E148" t="s">
        <v>947</v>
      </c>
      <c r="F148" s="26" t="s">
        <v>10</v>
      </c>
      <c r="G148" s="149" t="s">
        <v>423</v>
      </c>
      <c r="H148" s="149" t="s">
        <v>424</v>
      </c>
      <c r="I148" s="149">
        <v>6768.5589999999993</v>
      </c>
      <c r="J148" s="185">
        <v>560801</v>
      </c>
      <c r="K148" s="185" t="s">
        <v>1424</v>
      </c>
      <c r="L148">
        <v>77390.538</v>
      </c>
      <c r="M148" s="269">
        <v>2.739725</v>
      </c>
      <c r="N148" s="248">
        <v>12.069448877587591</v>
      </c>
      <c r="O148" s="248">
        <v>0.22699669452907187</v>
      </c>
      <c r="P148" s="248">
        <v>0.13800000000000001</v>
      </c>
      <c r="Q148" s="249" t="s">
        <v>547</v>
      </c>
      <c r="R148" s="149">
        <v>12</v>
      </c>
      <c r="S148" s="149" t="s">
        <v>306</v>
      </c>
    </row>
    <row r="149" spans="1:19" x14ac:dyDescent="0.25">
      <c r="A149" s="149" t="s">
        <v>950</v>
      </c>
      <c r="B149" s="149">
        <v>254</v>
      </c>
      <c r="C149" t="s">
        <v>301</v>
      </c>
      <c r="D149" t="s">
        <v>308</v>
      </c>
      <c r="E149" t="s">
        <v>951</v>
      </c>
      <c r="F149" s="26" t="s">
        <v>10</v>
      </c>
      <c r="G149" s="149" t="s">
        <v>423</v>
      </c>
      <c r="H149" s="149" t="s">
        <v>424</v>
      </c>
      <c r="I149" s="149">
        <v>7424.42</v>
      </c>
      <c r="J149" s="185">
        <v>548714</v>
      </c>
      <c r="K149" s="185" t="s">
        <v>1424</v>
      </c>
      <c r="L149">
        <v>75722.532000000007</v>
      </c>
      <c r="M149" s="269">
        <v>2.7338999999999998</v>
      </c>
      <c r="N149" s="248">
        <v>13.530582416340753</v>
      </c>
      <c r="O149" s="248">
        <v>0.20205338660797745</v>
      </c>
      <c r="P149" s="248">
        <v>0.13800000000000001</v>
      </c>
      <c r="Q149" s="249" t="s">
        <v>547</v>
      </c>
      <c r="R149" s="149">
        <v>12</v>
      </c>
      <c r="S149" s="149" t="s">
        <v>308</v>
      </c>
    </row>
    <row r="150" spans="1:19" x14ac:dyDescent="0.25">
      <c r="A150" s="149" t="s">
        <v>751</v>
      </c>
      <c r="B150" s="149">
        <v>214</v>
      </c>
      <c r="C150" t="s">
        <v>167</v>
      </c>
      <c r="D150" t="s">
        <v>168</v>
      </c>
      <c r="E150" t="s">
        <v>753</v>
      </c>
      <c r="F150" s="26" t="s">
        <v>10</v>
      </c>
      <c r="G150" s="149" t="s">
        <v>430</v>
      </c>
      <c r="H150" s="149" t="s">
        <v>427</v>
      </c>
      <c r="I150" s="149">
        <v>48251.091</v>
      </c>
      <c r="J150" s="185">
        <v>758081</v>
      </c>
      <c r="K150" s="185" t="s">
        <v>1056</v>
      </c>
      <c r="L150">
        <v>777791.10600000003</v>
      </c>
      <c r="M150" s="269">
        <v>0</v>
      </c>
      <c r="N150" s="248">
        <v>63.648991334699062</v>
      </c>
      <c r="O150" s="248">
        <v>0</v>
      </c>
      <c r="P150" s="248">
        <v>1.026</v>
      </c>
      <c r="Q150" s="249" t="s">
        <v>584</v>
      </c>
      <c r="R150" s="149">
        <v>12</v>
      </c>
      <c r="S150" s="149" t="s">
        <v>752</v>
      </c>
    </row>
    <row r="151" spans="1:19" x14ac:dyDescent="0.25">
      <c r="A151" s="149" t="s">
        <v>1004</v>
      </c>
      <c r="B151" s="149">
        <v>227</v>
      </c>
      <c r="C151" t="s">
        <v>1276</v>
      </c>
      <c r="D151" t="s">
        <v>1006</v>
      </c>
      <c r="E151" t="s">
        <v>1008</v>
      </c>
      <c r="F151" s="26" t="s">
        <v>10</v>
      </c>
      <c r="G151" s="149" t="s">
        <v>430</v>
      </c>
      <c r="H151" s="149" t="s">
        <v>427</v>
      </c>
      <c r="I151" s="149">
        <v>61008</v>
      </c>
      <c r="J151" s="185">
        <v>801995</v>
      </c>
      <c r="K151" s="185" t="s">
        <v>1056</v>
      </c>
      <c r="L151">
        <v>822846.87</v>
      </c>
      <c r="M151" s="269">
        <v>0</v>
      </c>
      <c r="N151" s="267">
        <v>76.070299690147692</v>
      </c>
      <c r="O151" s="248">
        <v>0</v>
      </c>
      <c r="P151" s="248">
        <v>1.026</v>
      </c>
      <c r="Q151" s="249" t="s">
        <v>584</v>
      </c>
      <c r="R151" s="149">
        <v>12</v>
      </c>
      <c r="S151" s="149" t="s">
        <v>1007</v>
      </c>
    </row>
    <row r="152" spans="1:19" x14ac:dyDescent="0.25">
      <c r="A152" s="149" t="s">
        <v>938</v>
      </c>
      <c r="B152" s="149">
        <v>254</v>
      </c>
      <c r="C152" t="s">
        <v>301</v>
      </c>
      <c r="D152" t="s">
        <v>302</v>
      </c>
      <c r="E152" t="s">
        <v>939</v>
      </c>
      <c r="F152" s="26" t="s">
        <v>10</v>
      </c>
      <c r="G152" s="149" t="s">
        <v>423</v>
      </c>
      <c r="H152" s="149" t="s">
        <v>424</v>
      </c>
      <c r="I152" s="149">
        <v>4033</v>
      </c>
      <c r="J152" s="185">
        <v>299612</v>
      </c>
      <c r="K152" s="185" t="s">
        <v>1424</v>
      </c>
      <c r="L152">
        <v>41346.456000000006</v>
      </c>
      <c r="M152" s="269">
        <v>3.1174250000000003</v>
      </c>
      <c r="N152" s="248">
        <v>13.460742560378089</v>
      </c>
      <c r="O152" s="248">
        <v>0.23159383563104391</v>
      </c>
      <c r="P152" s="248">
        <v>0.13800000000000001</v>
      </c>
      <c r="Q152" s="249" t="s">
        <v>547</v>
      </c>
      <c r="R152" s="149">
        <v>0</v>
      </c>
      <c r="S152" s="149" t="s">
        <v>302</v>
      </c>
    </row>
    <row r="153" spans="1:19" x14ac:dyDescent="0.25">
      <c r="A153" s="149" t="s">
        <v>944</v>
      </c>
      <c r="B153" s="149">
        <v>254</v>
      </c>
      <c r="C153" t="s">
        <v>301</v>
      </c>
      <c r="D153" t="s">
        <v>305</v>
      </c>
      <c r="E153" t="s">
        <v>945</v>
      </c>
      <c r="F153" s="26" t="s">
        <v>10</v>
      </c>
      <c r="G153" s="149" t="s">
        <v>430</v>
      </c>
      <c r="H153" s="149" t="s">
        <v>424</v>
      </c>
      <c r="I153" s="149">
        <v>5854.2599999999993</v>
      </c>
      <c r="J153" s="185">
        <v>77002</v>
      </c>
      <c r="K153" s="185" t="s">
        <v>1056</v>
      </c>
      <c r="L153">
        <v>79004.051999999996</v>
      </c>
      <c r="M153" s="269">
        <v>0</v>
      </c>
      <c r="N153" s="267">
        <v>76.027375912313957</v>
      </c>
      <c r="O153" s="248">
        <v>0</v>
      </c>
      <c r="P153" s="248">
        <v>1.026</v>
      </c>
      <c r="Q153" s="249" t="s">
        <v>584</v>
      </c>
      <c r="R153" s="149">
        <v>0</v>
      </c>
      <c r="S153" s="149" t="s">
        <v>305</v>
      </c>
    </row>
    <row r="154" spans="1:19" x14ac:dyDescent="0.25">
      <c r="A154" s="149" t="s">
        <v>888</v>
      </c>
      <c r="B154" s="149">
        <v>17</v>
      </c>
      <c r="C154" t="s">
        <v>258</v>
      </c>
      <c r="D154" t="s">
        <v>259</v>
      </c>
      <c r="E154" t="s">
        <v>889</v>
      </c>
      <c r="F154" s="26" t="s">
        <v>11</v>
      </c>
      <c r="G154" s="149" t="s">
        <v>1059</v>
      </c>
      <c r="H154" s="149" t="s">
        <v>1060</v>
      </c>
      <c r="I154" s="149">
        <v>-90</v>
      </c>
      <c r="J154" s="185">
        <v>100</v>
      </c>
      <c r="K154" s="185" t="s">
        <v>2201</v>
      </c>
      <c r="L154">
        <v>0</v>
      </c>
      <c r="M154" s="269">
        <v>0</v>
      </c>
      <c r="N154" s="267">
        <v>-900</v>
      </c>
      <c r="O154" s="248">
        <v>0</v>
      </c>
      <c r="P154" s="248">
        <v>0</v>
      </c>
      <c r="Q154" s="249" t="s">
        <v>584</v>
      </c>
      <c r="R154" s="149">
        <v>12</v>
      </c>
      <c r="S154" s="149" t="s">
        <v>259</v>
      </c>
    </row>
    <row r="155" spans="1:19" x14ac:dyDescent="0.25">
      <c r="A155" s="149" t="s">
        <v>673</v>
      </c>
      <c r="B155" s="149">
        <v>169</v>
      </c>
      <c r="C155" t="s">
        <v>101</v>
      </c>
      <c r="D155" t="s">
        <v>130</v>
      </c>
      <c r="E155" t="s">
        <v>674</v>
      </c>
      <c r="F155" s="26" t="s">
        <v>11</v>
      </c>
      <c r="G155" s="149" t="s">
        <v>1054</v>
      </c>
      <c r="H155" s="149" t="s">
        <v>1055</v>
      </c>
      <c r="I155" s="149">
        <v>11.499000000000001</v>
      </c>
      <c r="J155" s="185">
        <v>0</v>
      </c>
      <c r="K155" s="185" t="s">
        <v>501</v>
      </c>
      <c r="L155">
        <v>0</v>
      </c>
      <c r="M155" s="269">
        <v>0</v>
      </c>
      <c r="N155" s="248" t="s">
        <v>2134</v>
      </c>
      <c r="O155" s="248" t="s">
        <v>2134</v>
      </c>
      <c r="P155" s="248">
        <v>0</v>
      </c>
      <c r="Q155" s="249" t="s">
        <v>547</v>
      </c>
      <c r="R155" s="149">
        <v>12</v>
      </c>
      <c r="S155" s="149" t="s">
        <v>130</v>
      </c>
    </row>
    <row r="156" spans="1:19" x14ac:dyDescent="0.25">
      <c r="A156" s="149" t="s">
        <v>857</v>
      </c>
      <c r="B156" s="149">
        <v>369</v>
      </c>
      <c r="C156" t="s">
        <v>243</v>
      </c>
      <c r="D156" t="s">
        <v>244</v>
      </c>
      <c r="E156" t="s">
        <v>858</v>
      </c>
      <c r="F156" s="26" t="s">
        <v>11</v>
      </c>
      <c r="G156" s="149" t="s">
        <v>428</v>
      </c>
      <c r="H156" s="149" t="s">
        <v>429</v>
      </c>
      <c r="I156" s="149">
        <v>80.581000000000003</v>
      </c>
      <c r="J156" s="185">
        <v>0</v>
      </c>
      <c r="K156" s="185" t="s">
        <v>501</v>
      </c>
      <c r="L156">
        <v>0</v>
      </c>
      <c r="M156" s="269">
        <v>0</v>
      </c>
      <c r="N156" s="267" t="s">
        <v>2134</v>
      </c>
      <c r="O156" s="248" t="s">
        <v>2134</v>
      </c>
      <c r="P156" s="248">
        <v>0</v>
      </c>
      <c r="Q156" s="249" t="s">
        <v>547</v>
      </c>
      <c r="R156" s="149">
        <v>12</v>
      </c>
      <c r="S156" s="149" t="s">
        <v>244</v>
      </c>
    </row>
    <row r="157" spans="1:19" x14ac:dyDescent="0.25">
      <c r="A157" s="149" t="s">
        <v>857</v>
      </c>
      <c r="B157" s="149">
        <v>369</v>
      </c>
      <c r="C157" t="s">
        <v>243</v>
      </c>
      <c r="D157" t="s">
        <v>244</v>
      </c>
      <c r="E157" t="s">
        <v>858</v>
      </c>
      <c r="F157" s="26" t="s">
        <v>11</v>
      </c>
      <c r="G157" s="149" t="s">
        <v>423</v>
      </c>
      <c r="H157" s="149" t="s">
        <v>424</v>
      </c>
      <c r="I157" s="149">
        <v>551.94000000000005</v>
      </c>
      <c r="J157" s="185">
        <v>43804</v>
      </c>
      <c r="K157" s="185" t="s">
        <v>1424</v>
      </c>
      <c r="L157">
        <v>6044.9520000000002</v>
      </c>
      <c r="M157" s="269">
        <v>2.7590545454545459</v>
      </c>
      <c r="N157" s="267">
        <v>12.600219158067757</v>
      </c>
      <c r="O157" s="248">
        <v>0.21896877433976686</v>
      </c>
      <c r="P157" s="248">
        <v>0.13800000000000001</v>
      </c>
      <c r="Q157" s="249" t="s">
        <v>547</v>
      </c>
      <c r="R157" s="149">
        <v>12</v>
      </c>
      <c r="S157" s="149" t="s">
        <v>244</v>
      </c>
    </row>
    <row r="158" spans="1:19" x14ac:dyDescent="0.25">
      <c r="A158" s="149" t="s">
        <v>690</v>
      </c>
      <c r="B158" s="149">
        <v>169</v>
      </c>
      <c r="C158" t="s">
        <v>101</v>
      </c>
      <c r="D158" t="s">
        <v>145</v>
      </c>
      <c r="E158" t="s">
        <v>691</v>
      </c>
      <c r="F158" s="26" t="s">
        <v>11</v>
      </c>
      <c r="G158" s="149" t="s">
        <v>423</v>
      </c>
      <c r="H158" s="149" t="s">
        <v>424</v>
      </c>
      <c r="I158" s="149">
        <v>1627.662</v>
      </c>
      <c r="J158" s="185">
        <v>119998</v>
      </c>
      <c r="K158" s="185" t="s">
        <v>1424</v>
      </c>
      <c r="L158">
        <v>16559.724000000002</v>
      </c>
      <c r="M158" s="269">
        <v>2.012775</v>
      </c>
      <c r="N158" s="267">
        <v>13.564076067934465</v>
      </c>
      <c r="O158" s="248">
        <v>0.14839012918529768</v>
      </c>
      <c r="P158" s="248">
        <v>0.13800000000000001</v>
      </c>
      <c r="Q158" s="249" t="s">
        <v>547</v>
      </c>
      <c r="R158" s="149">
        <v>12</v>
      </c>
      <c r="S158" s="149" t="s">
        <v>692</v>
      </c>
    </row>
    <row r="159" spans="1:19" x14ac:dyDescent="0.25">
      <c r="A159" s="149" t="s">
        <v>657</v>
      </c>
      <c r="B159" s="149">
        <v>169</v>
      </c>
      <c r="C159" t="s">
        <v>101</v>
      </c>
      <c r="D159" t="s">
        <v>119</v>
      </c>
      <c r="E159" t="s">
        <v>658</v>
      </c>
      <c r="F159" s="26" t="s">
        <v>11</v>
      </c>
      <c r="G159" s="149" t="s">
        <v>423</v>
      </c>
      <c r="H159" s="149" t="s">
        <v>424</v>
      </c>
      <c r="I159" s="149">
        <v>1668.5030000000002</v>
      </c>
      <c r="J159" s="185">
        <v>120931</v>
      </c>
      <c r="K159" s="185" t="s">
        <v>1424</v>
      </c>
      <c r="L159">
        <v>16688.478000000003</v>
      </c>
      <c r="M159" s="269">
        <v>3.0262750000000005</v>
      </c>
      <c r="N159" s="248">
        <v>13.797148787325005</v>
      </c>
      <c r="O159" s="248">
        <v>0.21934060773339936</v>
      </c>
      <c r="P159" s="248">
        <v>0.13800000000000001</v>
      </c>
      <c r="Q159" s="249" t="s">
        <v>547</v>
      </c>
      <c r="R159" s="149">
        <v>12</v>
      </c>
      <c r="S159" s="149" t="s">
        <v>119</v>
      </c>
    </row>
    <row r="160" spans="1:19" x14ac:dyDescent="0.25">
      <c r="A160" s="149" t="s">
        <v>671</v>
      </c>
      <c r="B160" s="149">
        <v>169</v>
      </c>
      <c r="C160" t="s">
        <v>101</v>
      </c>
      <c r="D160" t="s">
        <v>129</v>
      </c>
      <c r="E160" t="s">
        <v>672</v>
      </c>
      <c r="F160" s="26" t="s">
        <v>11</v>
      </c>
      <c r="G160" s="149" t="s">
        <v>423</v>
      </c>
      <c r="H160" s="149" t="s">
        <v>424</v>
      </c>
      <c r="I160" s="149">
        <v>1941.3519999999999</v>
      </c>
      <c r="J160" s="185">
        <v>134607</v>
      </c>
      <c r="K160" s="185" t="s">
        <v>1424</v>
      </c>
      <c r="L160">
        <v>18575.766000000003</v>
      </c>
      <c r="M160" s="269">
        <v>6.0860500000000002</v>
      </c>
      <c r="N160" s="248">
        <v>14.422370307636303</v>
      </c>
      <c r="O160" s="248">
        <v>0.42198680731263577</v>
      </c>
      <c r="P160" s="248">
        <v>0.13800000000000001</v>
      </c>
      <c r="Q160" s="249" t="s">
        <v>547</v>
      </c>
      <c r="R160" s="149">
        <v>12</v>
      </c>
      <c r="S160" s="149" t="s">
        <v>129</v>
      </c>
    </row>
    <row r="161" spans="1:19" x14ac:dyDescent="0.25">
      <c r="A161" s="149" t="s">
        <v>673</v>
      </c>
      <c r="B161" s="149">
        <v>169</v>
      </c>
      <c r="C161" t="s">
        <v>101</v>
      </c>
      <c r="D161" t="s">
        <v>130</v>
      </c>
      <c r="E161" t="s">
        <v>674</v>
      </c>
      <c r="F161" s="26" t="s">
        <v>11</v>
      </c>
      <c r="G161" s="149" t="s">
        <v>423</v>
      </c>
      <c r="H161" s="149" t="s">
        <v>424</v>
      </c>
      <c r="I161" s="149">
        <v>2000.855</v>
      </c>
      <c r="J161" s="185">
        <v>140791</v>
      </c>
      <c r="K161" s="185" t="s">
        <v>1424</v>
      </c>
      <c r="L161">
        <v>19429.158000000003</v>
      </c>
      <c r="M161" s="269">
        <v>3.0836000000000001</v>
      </c>
      <c r="N161" s="267">
        <v>14.211526304948469</v>
      </c>
      <c r="O161" s="248">
        <v>0.21697880536070832</v>
      </c>
      <c r="P161" s="248">
        <v>0.13800000000000001</v>
      </c>
      <c r="Q161" s="249" t="s">
        <v>547</v>
      </c>
      <c r="R161" s="149">
        <v>12</v>
      </c>
      <c r="S161" s="149" t="s">
        <v>130</v>
      </c>
    </row>
    <row r="162" spans="1:19" x14ac:dyDescent="0.25">
      <c r="A162" s="149" t="s">
        <v>686</v>
      </c>
      <c r="B162" s="149">
        <v>169</v>
      </c>
      <c r="C162" t="s">
        <v>101</v>
      </c>
      <c r="D162" t="s">
        <v>141</v>
      </c>
      <c r="E162" t="s">
        <v>687</v>
      </c>
      <c r="F162" s="26" t="s">
        <v>11</v>
      </c>
      <c r="G162" s="149" t="s">
        <v>423</v>
      </c>
      <c r="H162" s="149" t="s">
        <v>424</v>
      </c>
      <c r="I162" s="149">
        <v>2713.8259999999991</v>
      </c>
      <c r="J162" s="185">
        <v>198317</v>
      </c>
      <c r="K162" s="185" t="s">
        <v>1424</v>
      </c>
      <c r="L162">
        <v>27367.746000000003</v>
      </c>
      <c r="M162" s="269">
        <v>1.4434500000000001</v>
      </c>
      <c r="N162" s="248">
        <v>13.684283243493997</v>
      </c>
      <c r="O162" s="248">
        <v>0.10548232408783766</v>
      </c>
      <c r="P162" s="248">
        <v>0.13800000000000001</v>
      </c>
      <c r="Q162" s="249" t="s">
        <v>547</v>
      </c>
      <c r="R162" s="149">
        <v>12</v>
      </c>
      <c r="S162" s="149" t="s">
        <v>141</v>
      </c>
    </row>
    <row r="163" spans="1:19" x14ac:dyDescent="0.25">
      <c r="A163" s="149" t="s">
        <v>888</v>
      </c>
      <c r="B163" s="149">
        <v>17</v>
      </c>
      <c r="C163" t="s">
        <v>258</v>
      </c>
      <c r="D163" t="s">
        <v>259</v>
      </c>
      <c r="E163" t="s">
        <v>889</v>
      </c>
      <c r="F163" s="26" t="s">
        <v>11</v>
      </c>
      <c r="G163" s="149" t="s">
        <v>428</v>
      </c>
      <c r="H163" s="149" t="s">
        <v>429</v>
      </c>
      <c r="I163" s="149">
        <v>4400.1629999999996</v>
      </c>
      <c r="J163" s="185">
        <v>0</v>
      </c>
      <c r="K163" s="185" t="s">
        <v>501</v>
      </c>
      <c r="L163">
        <v>0</v>
      </c>
      <c r="M163" s="269">
        <v>0</v>
      </c>
      <c r="N163" s="267" t="s">
        <v>2134</v>
      </c>
      <c r="O163" s="248" t="s">
        <v>2134</v>
      </c>
      <c r="P163" s="248">
        <v>0</v>
      </c>
      <c r="Q163" s="249" t="s">
        <v>547</v>
      </c>
      <c r="R163" s="149">
        <v>12</v>
      </c>
      <c r="S163" s="149" t="s">
        <v>259</v>
      </c>
    </row>
    <row r="164" spans="1:19" x14ac:dyDescent="0.25">
      <c r="A164" s="149" t="s">
        <v>659</v>
      </c>
      <c r="B164" s="149">
        <v>169</v>
      </c>
      <c r="C164" t="s">
        <v>101</v>
      </c>
      <c r="D164" t="s">
        <v>120</v>
      </c>
      <c r="E164" t="s">
        <v>660</v>
      </c>
      <c r="F164" s="26" t="s">
        <v>11</v>
      </c>
      <c r="G164" s="149" t="s">
        <v>423</v>
      </c>
      <c r="H164" s="149" t="s">
        <v>424</v>
      </c>
      <c r="I164" s="149">
        <v>1295.2530000000002</v>
      </c>
      <c r="J164" s="185">
        <v>93935</v>
      </c>
      <c r="K164" s="185" t="s">
        <v>1424</v>
      </c>
      <c r="L164">
        <v>12963.03</v>
      </c>
      <c r="M164" s="269">
        <v>2.9721500000000005</v>
      </c>
      <c r="N164" s="267">
        <v>13.788822057805932</v>
      </c>
      <c r="O164" s="248">
        <v>0.2155477812056795</v>
      </c>
      <c r="P164" s="248">
        <v>0.13800000000000001</v>
      </c>
      <c r="Q164" s="249" t="s">
        <v>547</v>
      </c>
      <c r="R164" s="149">
        <v>9</v>
      </c>
      <c r="S164" s="149" t="s">
        <v>120</v>
      </c>
    </row>
    <row r="165" spans="1:19" x14ac:dyDescent="0.25">
      <c r="A165" s="149" t="s">
        <v>759</v>
      </c>
      <c r="B165" s="149">
        <v>432</v>
      </c>
      <c r="C165" t="s">
        <v>173</v>
      </c>
      <c r="D165" t="s">
        <v>174</v>
      </c>
      <c r="E165" t="s">
        <v>760</v>
      </c>
      <c r="F165" s="26" t="s">
        <v>11</v>
      </c>
      <c r="G165" s="149" t="s">
        <v>428</v>
      </c>
      <c r="H165" s="149" t="s">
        <v>429</v>
      </c>
      <c r="I165" s="149">
        <v>49.296000000000006</v>
      </c>
      <c r="J165" s="185">
        <v>0</v>
      </c>
      <c r="K165" s="185" t="s">
        <v>501</v>
      </c>
      <c r="L165">
        <v>0</v>
      </c>
      <c r="M165" s="269">
        <v>0</v>
      </c>
      <c r="N165" s="248" t="s">
        <v>2134</v>
      </c>
      <c r="O165" s="248" t="s">
        <v>2134</v>
      </c>
      <c r="P165" s="248">
        <v>0</v>
      </c>
      <c r="Q165" s="249" t="s">
        <v>547</v>
      </c>
      <c r="R165" s="149">
        <v>0</v>
      </c>
      <c r="S165" s="149" t="s">
        <v>174</v>
      </c>
    </row>
    <row r="166" spans="1:19" x14ac:dyDescent="0.25">
      <c r="A166" s="149" t="s">
        <v>759</v>
      </c>
      <c r="B166" s="149">
        <v>432</v>
      </c>
      <c r="C166" t="s">
        <v>173</v>
      </c>
      <c r="D166" t="s">
        <v>174</v>
      </c>
      <c r="E166" t="s">
        <v>760</v>
      </c>
      <c r="F166" s="26" t="s">
        <v>11</v>
      </c>
      <c r="G166" s="149" t="s">
        <v>423</v>
      </c>
      <c r="H166" s="149" t="s">
        <v>424</v>
      </c>
      <c r="I166" s="149">
        <v>1064.6599999999999</v>
      </c>
      <c r="J166" s="185">
        <v>79966</v>
      </c>
      <c r="K166" s="185" t="s">
        <v>1424</v>
      </c>
      <c r="L166">
        <v>11035.308000000001</v>
      </c>
      <c r="M166" s="269">
        <v>3.2117</v>
      </c>
      <c r="N166" s="248">
        <v>13.313908411074705</v>
      </c>
      <c r="O166" s="248">
        <v>0.24122893900400133</v>
      </c>
      <c r="P166" s="248">
        <v>0.13800000000000001</v>
      </c>
      <c r="Q166" s="249" t="s">
        <v>547</v>
      </c>
      <c r="R166" s="149">
        <v>0</v>
      </c>
      <c r="S166" s="149" t="s">
        <v>174</v>
      </c>
    </row>
    <row r="167" spans="1:19" x14ac:dyDescent="0.25">
      <c r="A167" s="149" t="s">
        <v>639</v>
      </c>
      <c r="B167" s="149">
        <v>169</v>
      </c>
      <c r="C167" t="s">
        <v>101</v>
      </c>
      <c r="D167" t="s">
        <v>103</v>
      </c>
      <c r="E167" t="s">
        <v>640</v>
      </c>
      <c r="F167" s="26" t="s">
        <v>11</v>
      </c>
      <c r="G167" s="149" t="s">
        <v>423</v>
      </c>
      <c r="H167" s="149" t="s">
        <v>424</v>
      </c>
      <c r="I167" s="149">
        <v>1234.8069999999998</v>
      </c>
      <c r="J167" s="185">
        <v>91297</v>
      </c>
      <c r="K167" s="185" t="s">
        <v>1424</v>
      </c>
      <c r="L167">
        <v>12598.986000000001</v>
      </c>
      <c r="M167" s="269">
        <v>3.1609750000000005</v>
      </c>
      <c r="N167" s="267">
        <v>13.525165120431119</v>
      </c>
      <c r="O167" s="248">
        <v>0.23371064026604974</v>
      </c>
      <c r="P167" s="248">
        <v>0.13800000000000001</v>
      </c>
      <c r="Q167" s="249" t="s">
        <v>547</v>
      </c>
      <c r="R167" s="149">
        <v>0</v>
      </c>
      <c r="S167" s="149" t="s">
        <v>103</v>
      </c>
    </row>
    <row r="168" spans="1:19" x14ac:dyDescent="0.25">
      <c r="A168" s="149" t="s">
        <v>888</v>
      </c>
      <c r="B168" s="149">
        <v>17</v>
      </c>
      <c r="C168" t="s">
        <v>258</v>
      </c>
      <c r="D168" t="s">
        <v>259</v>
      </c>
      <c r="E168" t="s">
        <v>889</v>
      </c>
      <c r="F168" s="26" t="s">
        <v>11</v>
      </c>
      <c r="G168" s="149" t="s">
        <v>423</v>
      </c>
      <c r="H168" s="149" t="s">
        <v>424</v>
      </c>
      <c r="I168" s="149">
        <v>15590.241</v>
      </c>
      <c r="J168" s="185">
        <v>1106309</v>
      </c>
      <c r="K168" s="185" t="s">
        <v>1424</v>
      </c>
      <c r="L168">
        <v>152670.64200000002</v>
      </c>
      <c r="M168" s="269">
        <v>2.3840454545454546</v>
      </c>
      <c r="N168" s="248">
        <v>14.092121640518155</v>
      </c>
      <c r="O168" s="248">
        <v>0.1691757646833508</v>
      </c>
      <c r="P168" s="248">
        <v>0.13800000000000001</v>
      </c>
      <c r="Q168" s="249" t="s">
        <v>547</v>
      </c>
      <c r="R168" s="149">
        <v>0</v>
      </c>
      <c r="S168" s="149" t="s">
        <v>259</v>
      </c>
    </row>
    <row r="169" spans="1:19" x14ac:dyDescent="0.25">
      <c r="A169" s="149" t="s">
        <v>822</v>
      </c>
      <c r="B169" s="149">
        <v>13</v>
      </c>
      <c r="C169" t="s">
        <v>218</v>
      </c>
      <c r="D169" t="s">
        <v>542</v>
      </c>
      <c r="E169" t="s">
        <v>596</v>
      </c>
      <c r="F169" s="26" t="s">
        <v>12</v>
      </c>
      <c r="G169" s="149" t="s">
        <v>1059</v>
      </c>
      <c r="H169" s="149" t="s">
        <v>1060</v>
      </c>
      <c r="I169" s="149">
        <v>-2428</v>
      </c>
      <c r="J169" s="185">
        <v>2666</v>
      </c>
      <c r="K169" s="185" t="s">
        <v>2201</v>
      </c>
      <c r="L169">
        <v>0</v>
      </c>
      <c r="M169" s="269">
        <v>0</v>
      </c>
      <c r="N169" s="248">
        <v>-910.72768192048011</v>
      </c>
      <c r="O169" s="248">
        <v>0</v>
      </c>
      <c r="P169" s="248">
        <v>0</v>
      </c>
      <c r="Q169" s="249" t="s">
        <v>584</v>
      </c>
      <c r="R169" s="149">
        <v>12</v>
      </c>
      <c r="S169" s="149">
        <v>0</v>
      </c>
    </row>
    <row r="170" spans="1:19" x14ac:dyDescent="0.25">
      <c r="A170" s="149" t="s">
        <v>775</v>
      </c>
      <c r="B170" s="149">
        <v>8</v>
      </c>
      <c r="C170" t="s">
        <v>187</v>
      </c>
      <c r="D170" t="s">
        <v>190</v>
      </c>
      <c r="E170" t="s">
        <v>596</v>
      </c>
      <c r="F170" s="26" t="s">
        <v>12</v>
      </c>
      <c r="G170" s="149" t="s">
        <v>430</v>
      </c>
      <c r="H170" s="149" t="s">
        <v>427</v>
      </c>
      <c r="I170" s="149">
        <v>-752</v>
      </c>
      <c r="J170" s="185">
        <v>5735</v>
      </c>
      <c r="K170" s="185" t="s">
        <v>1056</v>
      </c>
      <c r="L170">
        <v>5884.1100000000006</v>
      </c>
      <c r="M170" s="269">
        <v>0</v>
      </c>
      <c r="N170" s="267">
        <v>-131.12467306015694</v>
      </c>
      <c r="O170" s="248">
        <v>0</v>
      </c>
      <c r="P170" s="248">
        <v>1.026</v>
      </c>
      <c r="Q170" s="249" t="s">
        <v>584</v>
      </c>
      <c r="R170" s="149">
        <v>12</v>
      </c>
      <c r="S170" s="149">
        <v>0</v>
      </c>
    </row>
    <row r="171" spans="1:19" x14ac:dyDescent="0.25">
      <c r="A171" s="149" t="s">
        <v>823</v>
      </c>
      <c r="B171" s="149">
        <v>13</v>
      </c>
      <c r="C171" t="s">
        <v>218</v>
      </c>
      <c r="D171" t="s">
        <v>219</v>
      </c>
      <c r="E171" t="s">
        <v>596</v>
      </c>
      <c r="F171" s="26" t="s">
        <v>12</v>
      </c>
      <c r="G171" s="149" t="s">
        <v>423</v>
      </c>
      <c r="H171" s="149" t="s">
        <v>427</v>
      </c>
      <c r="I171" s="149">
        <v>-176</v>
      </c>
      <c r="J171" s="185">
        <v>0</v>
      </c>
      <c r="K171" s="185" t="s">
        <v>1424</v>
      </c>
      <c r="L171">
        <v>0</v>
      </c>
      <c r="M171" s="269">
        <v>0</v>
      </c>
      <c r="N171" s="267" t="s">
        <v>2134</v>
      </c>
      <c r="O171" s="248" t="s">
        <v>2134</v>
      </c>
      <c r="P171" s="248">
        <v>0.13800000000000001</v>
      </c>
      <c r="Q171" s="249" t="s">
        <v>584</v>
      </c>
      <c r="R171" s="149">
        <v>12</v>
      </c>
      <c r="S171" s="149">
        <v>0</v>
      </c>
    </row>
    <row r="172" spans="1:19" x14ac:dyDescent="0.25">
      <c r="A172" s="149" t="s">
        <v>737</v>
      </c>
      <c r="B172" s="149">
        <v>121</v>
      </c>
      <c r="C172" t="s">
        <v>2004</v>
      </c>
      <c r="D172" t="s">
        <v>154</v>
      </c>
      <c r="E172" t="s">
        <v>596</v>
      </c>
      <c r="F172" s="26" t="s">
        <v>12</v>
      </c>
      <c r="G172" s="149" t="s">
        <v>423</v>
      </c>
      <c r="H172" s="149" t="s">
        <v>424</v>
      </c>
      <c r="I172" s="149">
        <v>5</v>
      </c>
      <c r="J172" s="185">
        <v>714</v>
      </c>
      <c r="K172" s="185" t="s">
        <v>1424</v>
      </c>
      <c r="L172">
        <v>98.532000000000011</v>
      </c>
      <c r="M172" s="269">
        <v>0</v>
      </c>
      <c r="N172" s="248">
        <v>7.0028011204481793</v>
      </c>
      <c r="O172" s="248">
        <v>0</v>
      </c>
      <c r="P172" s="248">
        <v>0.13800000000000001</v>
      </c>
      <c r="Q172" s="249" t="s">
        <v>584</v>
      </c>
      <c r="R172" s="149">
        <v>12</v>
      </c>
      <c r="S172" s="149">
        <v>0</v>
      </c>
    </row>
    <row r="173" spans="1:19" x14ac:dyDescent="0.25">
      <c r="A173" s="149" t="s">
        <v>740</v>
      </c>
      <c r="B173" s="149">
        <v>121</v>
      </c>
      <c r="C173" t="s">
        <v>2004</v>
      </c>
      <c r="D173" t="s">
        <v>156</v>
      </c>
      <c r="E173" t="s">
        <v>596</v>
      </c>
      <c r="F173" s="26" t="s">
        <v>12</v>
      </c>
      <c r="G173" s="149" t="s">
        <v>423</v>
      </c>
      <c r="H173" s="149" t="s">
        <v>431</v>
      </c>
      <c r="I173" s="149">
        <v>8.0259999999999998</v>
      </c>
      <c r="J173" s="185">
        <v>0</v>
      </c>
      <c r="K173" s="185" t="s">
        <v>1424</v>
      </c>
      <c r="L173">
        <v>0</v>
      </c>
      <c r="M173" s="269">
        <v>0</v>
      </c>
      <c r="N173" s="267" t="s">
        <v>2134</v>
      </c>
      <c r="O173" s="248" t="s">
        <v>2134</v>
      </c>
      <c r="P173" s="248">
        <v>0.13800000000000001</v>
      </c>
      <c r="Q173" s="249" t="s">
        <v>584</v>
      </c>
      <c r="R173" s="149">
        <v>12</v>
      </c>
      <c r="S173" s="149">
        <v>0</v>
      </c>
    </row>
    <row r="174" spans="1:19" x14ac:dyDescent="0.25">
      <c r="A174" s="149" t="s">
        <v>740</v>
      </c>
      <c r="B174" s="149">
        <v>121</v>
      </c>
      <c r="C174" t="s">
        <v>2004</v>
      </c>
      <c r="D174" t="s">
        <v>156</v>
      </c>
      <c r="E174" t="s">
        <v>596</v>
      </c>
      <c r="F174" s="26" t="s">
        <v>12</v>
      </c>
      <c r="G174" s="149" t="s">
        <v>423</v>
      </c>
      <c r="H174" s="149" t="s">
        <v>432</v>
      </c>
      <c r="I174" s="149">
        <v>30.719000000000001</v>
      </c>
      <c r="J174" s="185">
        <v>2478</v>
      </c>
      <c r="K174" s="185" t="s">
        <v>1424</v>
      </c>
      <c r="L174">
        <v>341.96400000000006</v>
      </c>
      <c r="M174" s="269">
        <v>0</v>
      </c>
      <c r="N174" s="248">
        <v>12.396690879741728</v>
      </c>
      <c r="O174" s="248">
        <v>0</v>
      </c>
      <c r="P174" s="248">
        <v>0.13800000000000001</v>
      </c>
      <c r="Q174" s="249" t="s">
        <v>584</v>
      </c>
      <c r="R174" s="149">
        <v>12</v>
      </c>
      <c r="S174" s="149">
        <v>0</v>
      </c>
    </row>
    <row r="175" spans="1:19" x14ac:dyDescent="0.25">
      <c r="A175" s="149" t="s">
        <v>740</v>
      </c>
      <c r="B175" s="149">
        <v>121</v>
      </c>
      <c r="C175" t="s">
        <v>2004</v>
      </c>
      <c r="D175" t="s">
        <v>156</v>
      </c>
      <c r="E175" t="s">
        <v>596</v>
      </c>
      <c r="F175" s="26" t="s">
        <v>12</v>
      </c>
      <c r="G175" s="149" t="s">
        <v>430</v>
      </c>
      <c r="H175" s="149" t="s">
        <v>427</v>
      </c>
      <c r="I175" s="149">
        <v>60</v>
      </c>
      <c r="J175" s="185">
        <v>16476</v>
      </c>
      <c r="K175" s="185" t="s">
        <v>1056</v>
      </c>
      <c r="L175">
        <v>16904.376</v>
      </c>
      <c r="M175" s="269">
        <v>0</v>
      </c>
      <c r="N175" s="248">
        <v>3.6416605972323381</v>
      </c>
      <c r="O175" s="248">
        <v>0</v>
      </c>
      <c r="P175" s="248">
        <v>1.026</v>
      </c>
      <c r="Q175" s="249" t="s">
        <v>584</v>
      </c>
      <c r="R175" s="149">
        <v>12</v>
      </c>
      <c r="S175" s="149">
        <v>0</v>
      </c>
    </row>
    <row r="176" spans="1:19" x14ac:dyDescent="0.25">
      <c r="A176" s="149" t="s">
        <v>798</v>
      </c>
      <c r="B176" s="149">
        <v>720</v>
      </c>
      <c r="C176" t="s">
        <v>799</v>
      </c>
      <c r="D176" t="s">
        <v>800</v>
      </c>
      <c r="E176" t="s">
        <v>596</v>
      </c>
      <c r="F176" s="26" t="s">
        <v>12</v>
      </c>
      <c r="G176" s="149" t="s">
        <v>423</v>
      </c>
      <c r="H176" s="149" t="s">
        <v>424</v>
      </c>
      <c r="I176" s="149">
        <v>69.58</v>
      </c>
      <c r="J176" s="185">
        <v>4452</v>
      </c>
      <c r="K176" s="185" t="s">
        <v>1424</v>
      </c>
      <c r="L176">
        <v>614.37600000000009</v>
      </c>
      <c r="M176" s="269">
        <v>0</v>
      </c>
      <c r="N176" s="248">
        <v>15.628930817610064</v>
      </c>
      <c r="O176" s="248">
        <v>0</v>
      </c>
      <c r="P176" s="248">
        <v>0.13800000000000001</v>
      </c>
      <c r="Q176" s="249" t="s">
        <v>584</v>
      </c>
      <c r="R176" s="149">
        <v>12</v>
      </c>
      <c r="S176" s="149">
        <v>0</v>
      </c>
    </row>
    <row r="177" spans="1:19" x14ac:dyDescent="0.25">
      <c r="A177" s="149" t="s">
        <v>840</v>
      </c>
      <c r="B177" s="149">
        <v>32</v>
      </c>
      <c r="C177" t="s">
        <v>227</v>
      </c>
      <c r="D177" t="s">
        <v>231</v>
      </c>
      <c r="E177" t="s">
        <v>596</v>
      </c>
      <c r="F177" s="26" t="s">
        <v>12</v>
      </c>
      <c r="G177" s="149" t="s">
        <v>423</v>
      </c>
      <c r="H177" s="149" t="s">
        <v>424</v>
      </c>
      <c r="I177" s="149">
        <v>85</v>
      </c>
      <c r="J177" s="185">
        <v>7602</v>
      </c>
      <c r="K177" s="185" t="s">
        <v>1424</v>
      </c>
      <c r="L177">
        <v>1049.076</v>
      </c>
      <c r="M177" s="269">
        <v>0</v>
      </c>
      <c r="N177" s="248">
        <v>11.181268087345435</v>
      </c>
      <c r="O177" s="248">
        <v>0</v>
      </c>
      <c r="P177" s="248">
        <v>0.13800000000000001</v>
      </c>
      <c r="Q177" s="249" t="s">
        <v>584</v>
      </c>
      <c r="R177" s="149">
        <v>12</v>
      </c>
      <c r="S177" s="149">
        <v>0</v>
      </c>
    </row>
    <row r="178" spans="1:19" x14ac:dyDescent="0.25">
      <c r="A178" s="149" t="s">
        <v>1022</v>
      </c>
      <c r="B178" s="149">
        <v>0</v>
      </c>
      <c r="C178" t="s">
        <v>1023</v>
      </c>
      <c r="D178" t="s">
        <v>1024</v>
      </c>
      <c r="E178" t="s">
        <v>596</v>
      </c>
      <c r="F178" s="26" t="s">
        <v>12</v>
      </c>
      <c r="G178" s="149" t="s">
        <v>423</v>
      </c>
      <c r="H178" s="149" t="s">
        <v>424</v>
      </c>
      <c r="I178" s="149">
        <v>131</v>
      </c>
      <c r="J178" s="185">
        <v>4494</v>
      </c>
      <c r="K178" s="185" t="s">
        <v>1424</v>
      </c>
      <c r="L178">
        <v>620.17200000000003</v>
      </c>
      <c r="M178" s="269">
        <v>0</v>
      </c>
      <c r="N178" s="248">
        <v>29.14997774810859</v>
      </c>
      <c r="O178" s="248">
        <v>0</v>
      </c>
      <c r="P178" s="248">
        <v>0.13800000000000001</v>
      </c>
      <c r="Q178" s="249" t="s">
        <v>584</v>
      </c>
      <c r="R178" s="149">
        <v>12</v>
      </c>
      <c r="S178" s="149">
        <v>0</v>
      </c>
    </row>
    <row r="179" spans="1:19" x14ac:dyDescent="0.25">
      <c r="A179" s="149" t="s">
        <v>804</v>
      </c>
      <c r="B179" s="149">
        <v>724</v>
      </c>
      <c r="C179" t="s">
        <v>805</v>
      </c>
      <c r="D179" t="s">
        <v>806</v>
      </c>
      <c r="E179" t="s">
        <v>596</v>
      </c>
      <c r="F179" s="26" t="s">
        <v>12</v>
      </c>
      <c r="G179" s="149" t="s">
        <v>430</v>
      </c>
      <c r="H179" s="149" t="s">
        <v>424</v>
      </c>
      <c r="I179" s="149">
        <v>263.86599999999999</v>
      </c>
      <c r="J179" s="185">
        <v>2554</v>
      </c>
      <c r="K179" s="185" t="s">
        <v>1056</v>
      </c>
      <c r="L179">
        <v>2620.404</v>
      </c>
      <c r="M179" s="269">
        <v>0</v>
      </c>
      <c r="N179" s="267">
        <v>103.31480031323414</v>
      </c>
      <c r="O179" s="248">
        <v>0</v>
      </c>
      <c r="P179" s="248">
        <v>1.026</v>
      </c>
      <c r="Q179" s="249" t="s">
        <v>584</v>
      </c>
      <c r="R179" s="149">
        <v>12</v>
      </c>
      <c r="S179" s="149">
        <v>0</v>
      </c>
    </row>
    <row r="180" spans="1:19" x14ac:dyDescent="0.25">
      <c r="A180" s="149" t="s">
        <v>836</v>
      </c>
      <c r="B180" s="149">
        <v>32</v>
      </c>
      <c r="C180" t="s">
        <v>227</v>
      </c>
      <c r="D180" t="s">
        <v>228</v>
      </c>
      <c r="E180" t="s">
        <v>596</v>
      </c>
      <c r="F180" s="26" t="s">
        <v>12</v>
      </c>
      <c r="G180" s="149" t="s">
        <v>430</v>
      </c>
      <c r="H180" s="149" t="s">
        <v>427</v>
      </c>
      <c r="I180" s="149">
        <v>396</v>
      </c>
      <c r="J180" s="185">
        <v>23602</v>
      </c>
      <c r="K180" s="185" t="s">
        <v>1056</v>
      </c>
      <c r="L180">
        <v>24215.652000000002</v>
      </c>
      <c r="M180" s="269">
        <v>0</v>
      </c>
      <c r="N180" s="248">
        <v>16.778239132276926</v>
      </c>
      <c r="O180" s="248">
        <v>0</v>
      </c>
      <c r="P180" s="248">
        <v>1.026</v>
      </c>
      <c r="Q180" s="249" t="s">
        <v>584</v>
      </c>
      <c r="R180" s="149">
        <v>12</v>
      </c>
      <c r="S180" s="149">
        <v>0</v>
      </c>
    </row>
    <row r="181" spans="1:19" x14ac:dyDescent="0.25">
      <c r="A181" s="149" t="s">
        <v>828</v>
      </c>
      <c r="B181" s="149">
        <v>13</v>
      </c>
      <c r="C181" t="s">
        <v>218</v>
      </c>
      <c r="D181" t="s">
        <v>221</v>
      </c>
      <c r="E181" t="s">
        <v>596</v>
      </c>
      <c r="F181" s="26" t="s">
        <v>12</v>
      </c>
      <c r="G181" s="149" t="s">
        <v>423</v>
      </c>
      <c r="H181" s="149" t="s">
        <v>431</v>
      </c>
      <c r="I181" s="149">
        <v>2429.3220000000001</v>
      </c>
      <c r="J181" s="185">
        <v>0</v>
      </c>
      <c r="K181" s="185" t="s">
        <v>1424</v>
      </c>
      <c r="L181">
        <v>0</v>
      </c>
      <c r="M181" s="269">
        <v>0</v>
      </c>
      <c r="N181" s="267" t="s">
        <v>2134</v>
      </c>
      <c r="O181" s="248" t="s">
        <v>2134</v>
      </c>
      <c r="P181" s="248">
        <v>0.13800000000000001</v>
      </c>
      <c r="Q181" s="249" t="s">
        <v>584</v>
      </c>
      <c r="R181" s="149">
        <v>12</v>
      </c>
      <c r="S181" s="149">
        <v>0</v>
      </c>
    </row>
    <row r="182" spans="1:19" x14ac:dyDescent="0.25">
      <c r="A182" s="149" t="s">
        <v>828</v>
      </c>
      <c r="B182" s="149">
        <v>13</v>
      </c>
      <c r="C182" t="s">
        <v>218</v>
      </c>
      <c r="D182" t="s">
        <v>221</v>
      </c>
      <c r="E182" t="s">
        <v>596</v>
      </c>
      <c r="F182" s="26" t="s">
        <v>12</v>
      </c>
      <c r="G182" s="149" t="s">
        <v>423</v>
      </c>
      <c r="H182" s="149" t="s">
        <v>432</v>
      </c>
      <c r="I182" s="149">
        <v>10147.258</v>
      </c>
      <c r="J182" s="185">
        <v>821562</v>
      </c>
      <c r="K182" s="185" t="s">
        <v>1424</v>
      </c>
      <c r="L182">
        <v>113375.55600000001</v>
      </c>
      <c r="M182" s="269">
        <v>0</v>
      </c>
      <c r="N182" s="248">
        <v>12.351177391359386</v>
      </c>
      <c r="O182" s="248">
        <v>0</v>
      </c>
      <c r="P182" s="248">
        <v>0.13800000000000001</v>
      </c>
      <c r="Q182" s="249" t="s">
        <v>584</v>
      </c>
      <c r="R182" s="149">
        <v>12</v>
      </c>
      <c r="S182" s="149">
        <v>0</v>
      </c>
    </row>
    <row r="183" spans="1:19" x14ac:dyDescent="0.25">
      <c r="A183" s="149" t="s">
        <v>841</v>
      </c>
      <c r="B183" s="149">
        <v>32</v>
      </c>
      <c r="C183" t="s">
        <v>227</v>
      </c>
      <c r="D183" t="s">
        <v>842</v>
      </c>
      <c r="E183" t="s">
        <v>596</v>
      </c>
      <c r="F183" s="26" t="s">
        <v>12</v>
      </c>
      <c r="G183" s="149" t="s">
        <v>430</v>
      </c>
      <c r="H183" s="149" t="s">
        <v>427</v>
      </c>
      <c r="I183" s="149">
        <v>23756</v>
      </c>
      <c r="J183" s="185">
        <v>279659</v>
      </c>
      <c r="K183" s="185" t="s">
        <v>1056</v>
      </c>
      <c r="L183">
        <v>286930.13400000002</v>
      </c>
      <c r="M183" s="269">
        <v>0</v>
      </c>
      <c r="N183" s="267">
        <v>84.946309612778421</v>
      </c>
      <c r="O183" s="248">
        <v>0</v>
      </c>
      <c r="P183" s="248">
        <v>1.026</v>
      </c>
      <c r="Q183" s="249" t="s">
        <v>584</v>
      </c>
      <c r="R183" s="149">
        <v>12</v>
      </c>
      <c r="S183" s="149">
        <v>0</v>
      </c>
    </row>
    <row r="184" spans="1:19" x14ac:dyDescent="0.25">
      <c r="A184" s="149" t="s">
        <v>737</v>
      </c>
      <c r="B184" s="149">
        <v>121</v>
      </c>
      <c r="C184" t="s">
        <v>2004</v>
      </c>
      <c r="D184" t="s">
        <v>154</v>
      </c>
      <c r="E184" t="s">
        <v>596</v>
      </c>
      <c r="F184" s="26" t="s">
        <v>12</v>
      </c>
      <c r="G184" s="149" t="s">
        <v>430</v>
      </c>
      <c r="H184" s="149" t="s">
        <v>427</v>
      </c>
      <c r="I184" s="149">
        <v>28857.048999999999</v>
      </c>
      <c r="J184" s="185">
        <v>386419</v>
      </c>
      <c r="K184" s="185" t="s">
        <v>1056</v>
      </c>
      <c r="L184">
        <v>396465.89400000003</v>
      </c>
      <c r="M184" s="269">
        <v>0</v>
      </c>
      <c r="N184" s="248">
        <v>74.678131768883006</v>
      </c>
      <c r="O184" s="248">
        <v>0</v>
      </c>
      <c r="P184" s="248">
        <v>1.026</v>
      </c>
      <c r="Q184" s="249" t="s">
        <v>584</v>
      </c>
      <c r="R184" s="149">
        <v>12</v>
      </c>
      <c r="S184" s="149">
        <v>0</v>
      </c>
    </row>
    <row r="185" spans="1:19" x14ac:dyDescent="0.25">
      <c r="A185" s="149" t="s">
        <v>1037</v>
      </c>
      <c r="B185" s="149">
        <v>452</v>
      </c>
      <c r="C185" t="s">
        <v>1038</v>
      </c>
      <c r="D185" t="s">
        <v>1039</v>
      </c>
      <c r="E185" t="s">
        <v>596</v>
      </c>
      <c r="F185" s="26" t="s">
        <v>12</v>
      </c>
      <c r="G185" s="149" t="s">
        <v>433</v>
      </c>
      <c r="H185" s="149" t="s">
        <v>434</v>
      </c>
      <c r="I185" s="149">
        <v>35857.711000000003</v>
      </c>
      <c r="J185" s="185">
        <v>14239</v>
      </c>
      <c r="K185" s="185" t="s">
        <v>1057</v>
      </c>
      <c r="L185">
        <v>245622.75</v>
      </c>
      <c r="M185" s="269">
        <v>0</v>
      </c>
      <c r="N185" s="248">
        <v>2518.2745277055974</v>
      </c>
      <c r="O185" s="248">
        <v>0</v>
      </c>
      <c r="P185" s="248">
        <v>17.25</v>
      </c>
      <c r="Q185" s="249" t="s">
        <v>584</v>
      </c>
      <c r="R185" s="149">
        <v>12</v>
      </c>
      <c r="S185" s="149">
        <v>0</v>
      </c>
    </row>
    <row r="186" spans="1:19" x14ac:dyDescent="0.25">
      <c r="A186" s="149" t="s">
        <v>773</v>
      </c>
      <c r="B186" s="149">
        <v>8</v>
      </c>
      <c r="C186" t="s">
        <v>187</v>
      </c>
      <c r="D186" t="s">
        <v>188</v>
      </c>
      <c r="E186" t="s">
        <v>596</v>
      </c>
      <c r="F186" s="26" t="s">
        <v>12</v>
      </c>
      <c r="G186" s="149" t="s">
        <v>430</v>
      </c>
      <c r="H186" s="149" t="s">
        <v>427</v>
      </c>
      <c r="I186" s="149">
        <v>37832</v>
      </c>
      <c r="J186" s="185">
        <v>706081</v>
      </c>
      <c r="K186" s="185" t="s">
        <v>1056</v>
      </c>
      <c r="L186">
        <v>724439.10600000003</v>
      </c>
      <c r="M186" s="269">
        <v>0</v>
      </c>
      <c r="N186" s="248">
        <v>53.580254956584298</v>
      </c>
      <c r="O186" s="248">
        <v>0</v>
      </c>
      <c r="P186" s="248">
        <v>1.026</v>
      </c>
      <c r="Q186" s="249" t="s">
        <v>584</v>
      </c>
      <c r="R186" s="149">
        <v>12</v>
      </c>
      <c r="S186" s="149">
        <v>0</v>
      </c>
    </row>
    <row r="187" spans="1:19" x14ac:dyDescent="0.25">
      <c r="A187" s="149" t="s">
        <v>828</v>
      </c>
      <c r="B187" s="149">
        <v>13</v>
      </c>
      <c r="C187" t="s">
        <v>218</v>
      </c>
      <c r="D187" t="s">
        <v>221</v>
      </c>
      <c r="E187" t="s">
        <v>596</v>
      </c>
      <c r="F187" s="26" t="s">
        <v>12</v>
      </c>
      <c r="G187" s="149" t="s">
        <v>548</v>
      </c>
      <c r="H187" s="149" t="s">
        <v>431</v>
      </c>
      <c r="I187" s="149">
        <v>47447.678</v>
      </c>
      <c r="J187" s="185">
        <v>0</v>
      </c>
      <c r="K187" s="185" t="s">
        <v>1424</v>
      </c>
      <c r="L187">
        <v>0</v>
      </c>
      <c r="M187" s="269">
        <v>0</v>
      </c>
      <c r="N187" s="248" t="s">
        <v>2134</v>
      </c>
      <c r="O187" s="248" t="s">
        <v>2134</v>
      </c>
      <c r="P187" s="248">
        <v>0.13400000000000001</v>
      </c>
      <c r="Q187" s="249" t="s">
        <v>584</v>
      </c>
      <c r="R187" s="149">
        <v>12</v>
      </c>
      <c r="S187" s="149">
        <v>0</v>
      </c>
    </row>
    <row r="188" spans="1:19" x14ac:dyDescent="0.25">
      <c r="A188" s="149" t="s">
        <v>813</v>
      </c>
      <c r="B188" s="149">
        <v>0</v>
      </c>
      <c r="C188" t="s">
        <v>211</v>
      </c>
      <c r="D188" t="s">
        <v>814</v>
      </c>
      <c r="E188" t="s">
        <v>596</v>
      </c>
      <c r="F188" s="26" t="s">
        <v>12</v>
      </c>
      <c r="G188" s="149" t="s">
        <v>428</v>
      </c>
      <c r="H188" s="149" t="s">
        <v>429</v>
      </c>
      <c r="I188" s="149">
        <v>51828.999999999993</v>
      </c>
      <c r="J188" s="180">
        <v>0</v>
      </c>
      <c r="K188" s="185" t="s">
        <v>501</v>
      </c>
      <c r="L188">
        <v>0</v>
      </c>
      <c r="M188" s="269">
        <v>0</v>
      </c>
      <c r="N188" s="248" t="s">
        <v>2134</v>
      </c>
      <c r="O188" s="248" t="s">
        <v>2134</v>
      </c>
      <c r="P188" s="248">
        <v>0</v>
      </c>
      <c r="Q188" s="249" t="s">
        <v>584</v>
      </c>
      <c r="R188" s="149">
        <v>12</v>
      </c>
      <c r="S188" s="149">
        <v>0</v>
      </c>
    </row>
    <row r="189" spans="1:19" x14ac:dyDescent="0.25">
      <c r="A189" s="149" t="s">
        <v>774</v>
      </c>
      <c r="B189" s="149">
        <v>8</v>
      </c>
      <c r="C189" t="s">
        <v>187</v>
      </c>
      <c r="D189" t="s">
        <v>189</v>
      </c>
      <c r="E189" t="s">
        <v>596</v>
      </c>
      <c r="F189" s="26" t="s">
        <v>12</v>
      </c>
      <c r="G189" s="149" t="s">
        <v>425</v>
      </c>
      <c r="H189" s="149" t="s">
        <v>426</v>
      </c>
      <c r="I189" s="149">
        <v>59832</v>
      </c>
      <c r="J189" s="185">
        <v>0</v>
      </c>
      <c r="K189" s="185" t="s">
        <v>501</v>
      </c>
      <c r="L189">
        <v>0</v>
      </c>
      <c r="M189" s="269">
        <v>0</v>
      </c>
      <c r="N189" s="248" t="s">
        <v>2134</v>
      </c>
      <c r="O189" s="248" t="s">
        <v>2134</v>
      </c>
      <c r="P189" s="248">
        <v>0</v>
      </c>
      <c r="Q189" s="249" t="s">
        <v>584</v>
      </c>
      <c r="R189" s="149">
        <v>12</v>
      </c>
      <c r="S189" s="149">
        <v>0</v>
      </c>
    </row>
    <row r="190" spans="1:19" x14ac:dyDescent="0.25">
      <c r="A190" s="149" t="s">
        <v>1013</v>
      </c>
      <c r="B190" s="149">
        <v>0</v>
      </c>
      <c r="C190" t="s">
        <v>1014</v>
      </c>
      <c r="D190" t="s">
        <v>1015</v>
      </c>
      <c r="E190" t="s">
        <v>596</v>
      </c>
      <c r="F190" s="26" t="s">
        <v>12</v>
      </c>
      <c r="G190" s="149" t="s">
        <v>430</v>
      </c>
      <c r="H190" s="149" t="s">
        <v>427</v>
      </c>
      <c r="I190" s="149">
        <v>64726.539000000004</v>
      </c>
      <c r="J190" s="185">
        <v>273251</v>
      </c>
      <c r="K190" s="185" t="s">
        <v>1056</v>
      </c>
      <c r="L190">
        <v>280355.52600000001</v>
      </c>
      <c r="M190" s="269">
        <v>0</v>
      </c>
      <c r="N190" s="248">
        <v>236.87576257726414</v>
      </c>
      <c r="O190" s="248">
        <v>0</v>
      </c>
      <c r="P190" s="248">
        <v>1.026</v>
      </c>
      <c r="Q190" s="249" t="s">
        <v>584</v>
      </c>
      <c r="R190" s="149">
        <v>12</v>
      </c>
      <c r="S190" s="149">
        <v>0</v>
      </c>
    </row>
    <row r="191" spans="1:19" x14ac:dyDescent="0.25">
      <c r="A191" s="149" t="s">
        <v>824</v>
      </c>
      <c r="B191" s="149">
        <v>13</v>
      </c>
      <c r="C191" t="s">
        <v>218</v>
      </c>
      <c r="D191" t="s">
        <v>825</v>
      </c>
      <c r="E191" t="s">
        <v>596</v>
      </c>
      <c r="F191" s="26" t="s">
        <v>12</v>
      </c>
      <c r="G191" s="149" t="s">
        <v>428</v>
      </c>
      <c r="H191" s="149" t="s">
        <v>429</v>
      </c>
      <c r="I191" s="149">
        <v>65514</v>
      </c>
      <c r="J191" s="185">
        <v>0</v>
      </c>
      <c r="K191" s="185" t="s">
        <v>501</v>
      </c>
      <c r="L191">
        <v>0</v>
      </c>
      <c r="M191" s="269">
        <v>0</v>
      </c>
      <c r="N191" s="267" t="s">
        <v>2134</v>
      </c>
      <c r="O191" s="248" t="s">
        <v>2134</v>
      </c>
      <c r="P191" s="248">
        <v>0</v>
      </c>
      <c r="Q191" s="249" t="s">
        <v>584</v>
      </c>
      <c r="R191" s="149">
        <v>12</v>
      </c>
      <c r="S191" s="149">
        <v>0</v>
      </c>
    </row>
    <row r="192" spans="1:19" x14ac:dyDescent="0.25">
      <c r="A192" s="149" t="s">
        <v>1022</v>
      </c>
      <c r="B192" s="149">
        <v>0</v>
      </c>
      <c r="C192" t="s">
        <v>1023</v>
      </c>
      <c r="D192" t="s">
        <v>1024</v>
      </c>
      <c r="E192" t="s">
        <v>596</v>
      </c>
      <c r="F192" s="26" t="s">
        <v>12</v>
      </c>
      <c r="G192" s="149" t="s">
        <v>433</v>
      </c>
      <c r="H192" s="149" t="s">
        <v>434</v>
      </c>
      <c r="I192" s="149">
        <v>67619</v>
      </c>
      <c r="J192" s="185">
        <v>21430</v>
      </c>
      <c r="K192" s="185" t="s">
        <v>1057</v>
      </c>
      <c r="L192">
        <v>369667.5</v>
      </c>
      <c r="M192" s="269">
        <v>0</v>
      </c>
      <c r="N192" s="267">
        <v>3155.3429771348578</v>
      </c>
      <c r="O192" s="248">
        <v>0</v>
      </c>
      <c r="P192" s="248">
        <v>17.25</v>
      </c>
      <c r="Q192" s="249" t="s">
        <v>584</v>
      </c>
      <c r="R192" s="149">
        <v>12</v>
      </c>
      <c r="S192" s="149">
        <v>0</v>
      </c>
    </row>
    <row r="193" spans="1:19" x14ac:dyDescent="0.25">
      <c r="A193" s="149" t="s">
        <v>827</v>
      </c>
      <c r="B193" s="149">
        <v>13</v>
      </c>
      <c r="C193" t="s">
        <v>218</v>
      </c>
      <c r="D193" t="s">
        <v>220</v>
      </c>
      <c r="E193" t="s">
        <v>596</v>
      </c>
      <c r="F193" s="26" t="s">
        <v>12</v>
      </c>
      <c r="G193" s="149" t="s">
        <v>436</v>
      </c>
      <c r="H193" s="149" t="s">
        <v>434</v>
      </c>
      <c r="I193" s="149">
        <v>87589.551999999996</v>
      </c>
      <c r="J193" s="185">
        <v>102878</v>
      </c>
      <c r="K193" s="185" t="s">
        <v>1057</v>
      </c>
      <c r="L193">
        <v>2029782.94</v>
      </c>
      <c r="M193" s="269">
        <v>0</v>
      </c>
      <c r="N193" s="267">
        <v>851.39244542078973</v>
      </c>
      <c r="O193" s="248">
        <v>0</v>
      </c>
      <c r="P193" s="248">
        <v>19.73</v>
      </c>
      <c r="Q193" s="249" t="s">
        <v>584</v>
      </c>
      <c r="R193" s="149">
        <v>12</v>
      </c>
      <c r="S193" s="149">
        <v>0</v>
      </c>
    </row>
    <row r="194" spans="1:19" x14ac:dyDescent="0.25">
      <c r="A194" s="149" t="s">
        <v>828</v>
      </c>
      <c r="B194" s="149">
        <v>13</v>
      </c>
      <c r="C194" t="s">
        <v>218</v>
      </c>
      <c r="D194" t="s">
        <v>221</v>
      </c>
      <c r="E194" t="s">
        <v>596</v>
      </c>
      <c r="F194" s="26" t="s">
        <v>12</v>
      </c>
      <c r="G194" s="149" t="s">
        <v>423</v>
      </c>
      <c r="H194" s="149" t="s">
        <v>427</v>
      </c>
      <c r="I194" s="149">
        <v>90754</v>
      </c>
      <c r="J194" s="185">
        <v>8881320</v>
      </c>
      <c r="K194" s="185" t="s">
        <v>1424</v>
      </c>
      <c r="L194">
        <v>1225622.1600000001</v>
      </c>
      <c r="M194" s="269">
        <v>0</v>
      </c>
      <c r="N194" s="248">
        <v>10.218526074952822</v>
      </c>
      <c r="O194" s="248">
        <v>0</v>
      </c>
      <c r="P194" s="248">
        <v>0.13800000000000001</v>
      </c>
      <c r="Q194" s="249" t="s">
        <v>584</v>
      </c>
      <c r="R194" s="149">
        <v>12</v>
      </c>
      <c r="S194" s="149">
        <v>0</v>
      </c>
    </row>
    <row r="195" spans="1:19" x14ac:dyDescent="0.25">
      <c r="A195" s="149" t="s">
        <v>839</v>
      </c>
      <c r="B195" s="149">
        <v>32</v>
      </c>
      <c r="C195" t="s">
        <v>227</v>
      </c>
      <c r="D195" t="s">
        <v>230</v>
      </c>
      <c r="E195" t="s">
        <v>596</v>
      </c>
      <c r="F195" s="26" t="s">
        <v>12</v>
      </c>
      <c r="G195" s="149" t="s">
        <v>430</v>
      </c>
      <c r="H195" s="149" t="s">
        <v>431</v>
      </c>
      <c r="I195" s="149">
        <v>141104</v>
      </c>
      <c r="J195" s="185">
        <v>117092</v>
      </c>
      <c r="K195" s="185" t="s">
        <v>1056</v>
      </c>
      <c r="L195">
        <v>120136.39200000001</v>
      </c>
      <c r="M195" s="269">
        <v>0</v>
      </c>
      <c r="N195" s="267">
        <v>1205.0695179858574</v>
      </c>
      <c r="O195" s="248">
        <v>0</v>
      </c>
      <c r="P195" s="248">
        <v>1.026</v>
      </c>
      <c r="Q195" s="249" t="s">
        <v>584</v>
      </c>
      <c r="R195" s="149">
        <v>12</v>
      </c>
      <c r="S195" s="149">
        <v>0</v>
      </c>
    </row>
    <row r="196" spans="1:19" x14ac:dyDescent="0.25">
      <c r="A196" s="149" t="s">
        <v>738</v>
      </c>
      <c r="B196" s="149">
        <v>121</v>
      </c>
      <c r="C196" t="s">
        <v>2004</v>
      </c>
      <c r="D196" t="s">
        <v>739</v>
      </c>
      <c r="E196" t="s">
        <v>596</v>
      </c>
      <c r="F196" s="26" t="s">
        <v>12</v>
      </c>
      <c r="G196" s="149" t="s">
        <v>425</v>
      </c>
      <c r="H196" s="149" t="s">
        <v>426</v>
      </c>
      <c r="I196" s="149">
        <v>168115</v>
      </c>
      <c r="J196" s="185">
        <v>0</v>
      </c>
      <c r="K196" s="185" t="s">
        <v>501</v>
      </c>
      <c r="L196">
        <v>0</v>
      </c>
      <c r="M196" s="269">
        <v>0</v>
      </c>
      <c r="N196" s="267" t="s">
        <v>2134</v>
      </c>
      <c r="O196" s="248" t="s">
        <v>2134</v>
      </c>
      <c r="P196" s="248">
        <v>0</v>
      </c>
      <c r="Q196" s="249" t="s">
        <v>584</v>
      </c>
      <c r="R196" s="149">
        <v>12</v>
      </c>
      <c r="S196" s="149">
        <v>0</v>
      </c>
    </row>
    <row r="197" spans="1:19" x14ac:dyDescent="0.25">
      <c r="A197" s="149" t="s">
        <v>740</v>
      </c>
      <c r="B197" s="149">
        <v>121</v>
      </c>
      <c r="C197" t="s">
        <v>2004</v>
      </c>
      <c r="D197" t="s">
        <v>156</v>
      </c>
      <c r="E197" t="s">
        <v>596</v>
      </c>
      <c r="F197" s="26" t="s">
        <v>12</v>
      </c>
      <c r="G197" s="149" t="s">
        <v>430</v>
      </c>
      <c r="H197" s="149" t="s">
        <v>431</v>
      </c>
      <c r="I197" s="149">
        <v>171175.97399999999</v>
      </c>
      <c r="J197" s="185">
        <v>0</v>
      </c>
      <c r="K197" s="185" t="s">
        <v>1056</v>
      </c>
      <c r="L197">
        <v>0</v>
      </c>
      <c r="M197" s="269">
        <v>0</v>
      </c>
      <c r="N197" s="248" t="s">
        <v>2134</v>
      </c>
      <c r="O197" s="248" t="s">
        <v>2134</v>
      </c>
      <c r="P197" s="248">
        <v>1.026</v>
      </c>
      <c r="Q197" s="249" t="s">
        <v>584</v>
      </c>
      <c r="R197" s="149">
        <v>12</v>
      </c>
      <c r="S197" s="149">
        <v>0</v>
      </c>
    </row>
    <row r="198" spans="1:19" x14ac:dyDescent="0.25">
      <c r="A198" s="149" t="s">
        <v>749</v>
      </c>
      <c r="B198" s="149">
        <v>520</v>
      </c>
      <c r="C198" t="s">
        <v>750</v>
      </c>
      <c r="D198" t="s">
        <v>165</v>
      </c>
      <c r="E198" t="s">
        <v>596</v>
      </c>
      <c r="F198" s="26" t="s">
        <v>12</v>
      </c>
      <c r="G198" s="149" t="s">
        <v>433</v>
      </c>
      <c r="H198" s="149" t="s">
        <v>434</v>
      </c>
      <c r="I198" s="149">
        <v>177819</v>
      </c>
      <c r="J198" s="185">
        <v>148123</v>
      </c>
      <c r="K198" s="185" t="s">
        <v>1057</v>
      </c>
      <c r="L198">
        <v>2555121.75</v>
      </c>
      <c r="M198" s="269">
        <v>0</v>
      </c>
      <c r="N198" s="248">
        <v>1200.4820318249024</v>
      </c>
      <c r="O198" s="248">
        <v>0</v>
      </c>
      <c r="P198" s="248">
        <v>17.25</v>
      </c>
      <c r="Q198" s="249" t="s">
        <v>584</v>
      </c>
      <c r="R198" s="149">
        <v>12</v>
      </c>
      <c r="S198" s="149">
        <v>0</v>
      </c>
    </row>
    <row r="199" spans="1:19" x14ac:dyDescent="0.25">
      <c r="A199" s="149" t="s">
        <v>776</v>
      </c>
      <c r="B199" s="149">
        <v>8</v>
      </c>
      <c r="C199" t="s">
        <v>187</v>
      </c>
      <c r="D199" t="s">
        <v>537</v>
      </c>
      <c r="E199" t="s">
        <v>596</v>
      </c>
      <c r="F199" s="26" t="s">
        <v>12</v>
      </c>
      <c r="G199" s="149" t="s">
        <v>430</v>
      </c>
      <c r="H199" s="149" t="s">
        <v>431</v>
      </c>
      <c r="I199" s="149">
        <v>188056</v>
      </c>
      <c r="J199" s="185">
        <v>0</v>
      </c>
      <c r="K199" s="185" t="s">
        <v>1056</v>
      </c>
      <c r="L199">
        <v>0</v>
      </c>
      <c r="M199" s="269">
        <v>0</v>
      </c>
      <c r="N199" s="267" t="s">
        <v>2134</v>
      </c>
      <c r="O199" s="248" t="s">
        <v>2134</v>
      </c>
      <c r="P199" s="248">
        <v>1.026</v>
      </c>
      <c r="Q199" s="249" t="s">
        <v>584</v>
      </c>
      <c r="R199" s="149">
        <v>12</v>
      </c>
      <c r="S199" s="149">
        <v>0</v>
      </c>
    </row>
    <row r="200" spans="1:19" x14ac:dyDescent="0.25">
      <c r="A200" s="149" t="s">
        <v>839</v>
      </c>
      <c r="B200" s="149">
        <v>32</v>
      </c>
      <c r="C200" t="s">
        <v>227</v>
      </c>
      <c r="D200" t="s">
        <v>230</v>
      </c>
      <c r="E200" t="s">
        <v>596</v>
      </c>
      <c r="F200" s="26" t="s">
        <v>12</v>
      </c>
      <c r="G200" s="149" t="s">
        <v>430</v>
      </c>
      <c r="H200" s="149" t="s">
        <v>432</v>
      </c>
      <c r="I200" s="149">
        <v>263640</v>
      </c>
      <c r="J200" s="185">
        <v>3449863</v>
      </c>
      <c r="K200" s="185" t="s">
        <v>1056</v>
      </c>
      <c r="L200">
        <v>3539559.4380000001</v>
      </c>
      <c r="M200" s="269">
        <v>0</v>
      </c>
      <c r="N200" s="248">
        <v>76.420425970538545</v>
      </c>
      <c r="O200" s="248">
        <v>0</v>
      </c>
      <c r="P200" s="248">
        <v>1.026</v>
      </c>
      <c r="Q200" s="249" t="s">
        <v>584</v>
      </c>
      <c r="R200" s="149">
        <v>12</v>
      </c>
      <c r="S200" s="149">
        <v>0</v>
      </c>
    </row>
    <row r="201" spans="1:19" x14ac:dyDescent="0.25">
      <c r="A201" s="149" t="s">
        <v>838</v>
      </c>
      <c r="B201" s="149">
        <v>32</v>
      </c>
      <c r="C201" t="s">
        <v>227</v>
      </c>
      <c r="D201" t="s">
        <v>229</v>
      </c>
      <c r="E201" t="s">
        <v>596</v>
      </c>
      <c r="F201" s="26" t="s">
        <v>12</v>
      </c>
      <c r="G201" s="149" t="s">
        <v>425</v>
      </c>
      <c r="H201" s="149" t="s">
        <v>426</v>
      </c>
      <c r="I201" s="149">
        <v>404479.00000000006</v>
      </c>
      <c r="J201" s="185">
        <v>0</v>
      </c>
      <c r="K201" s="185" t="s">
        <v>501</v>
      </c>
      <c r="L201">
        <v>0</v>
      </c>
      <c r="M201" s="269">
        <v>0</v>
      </c>
      <c r="N201" s="248" t="s">
        <v>2134</v>
      </c>
      <c r="O201" s="248" t="s">
        <v>2134</v>
      </c>
      <c r="P201" s="248">
        <v>0</v>
      </c>
      <c r="Q201" s="249" t="s">
        <v>584</v>
      </c>
      <c r="R201" s="149">
        <v>12</v>
      </c>
      <c r="S201" s="149">
        <v>0</v>
      </c>
    </row>
    <row r="202" spans="1:19" x14ac:dyDescent="0.25">
      <c r="A202" s="149" t="s">
        <v>904</v>
      </c>
      <c r="B202" s="149">
        <v>18</v>
      </c>
      <c r="C202" t="s">
        <v>404</v>
      </c>
      <c r="D202" t="s">
        <v>906</v>
      </c>
      <c r="E202" t="s">
        <v>596</v>
      </c>
      <c r="F202" s="26" t="s">
        <v>12</v>
      </c>
      <c r="G202" s="149" t="s">
        <v>430</v>
      </c>
      <c r="H202" s="149" t="s">
        <v>424</v>
      </c>
      <c r="I202" s="149">
        <v>614791</v>
      </c>
      <c r="J202" s="185">
        <v>5344812</v>
      </c>
      <c r="K202" s="185" t="s">
        <v>1056</v>
      </c>
      <c r="L202">
        <v>5483777.1119999997</v>
      </c>
      <c r="M202" s="269">
        <v>0</v>
      </c>
      <c r="N202" s="248">
        <v>115.02574833314998</v>
      </c>
      <c r="O202" s="248">
        <v>0</v>
      </c>
      <c r="P202" s="248">
        <v>1.026</v>
      </c>
      <c r="Q202" s="249" t="s">
        <v>584</v>
      </c>
      <c r="R202" s="149">
        <v>12</v>
      </c>
      <c r="S202" s="149">
        <v>0</v>
      </c>
    </row>
    <row r="203" spans="1:19" x14ac:dyDescent="0.25">
      <c r="A203" s="149" t="s">
        <v>740</v>
      </c>
      <c r="B203" s="149">
        <v>121</v>
      </c>
      <c r="C203" t="s">
        <v>2004</v>
      </c>
      <c r="D203" t="s">
        <v>156</v>
      </c>
      <c r="E203" t="s">
        <v>596</v>
      </c>
      <c r="F203" s="26" t="s">
        <v>12</v>
      </c>
      <c r="G203" s="149" t="s">
        <v>430</v>
      </c>
      <c r="H203" s="149" t="s">
        <v>432</v>
      </c>
      <c r="I203" s="149">
        <v>672053.28099999996</v>
      </c>
      <c r="J203" s="185">
        <v>7059637</v>
      </c>
      <c r="K203" s="185" t="s">
        <v>1056</v>
      </c>
      <c r="L203">
        <v>7243187.5619999999</v>
      </c>
      <c r="M203" s="269">
        <v>0</v>
      </c>
      <c r="N203" s="248">
        <v>95.196577529411215</v>
      </c>
      <c r="O203" s="248">
        <v>0</v>
      </c>
      <c r="P203" s="248">
        <v>1.026</v>
      </c>
      <c r="Q203" s="249" t="s">
        <v>584</v>
      </c>
      <c r="R203" s="149">
        <v>12</v>
      </c>
      <c r="S203" s="149">
        <v>0</v>
      </c>
    </row>
    <row r="204" spans="1:19" x14ac:dyDescent="0.25">
      <c r="A204" s="149" t="s">
        <v>804</v>
      </c>
      <c r="B204" s="149">
        <v>724</v>
      </c>
      <c r="C204" t="s">
        <v>805</v>
      </c>
      <c r="D204" t="s">
        <v>806</v>
      </c>
      <c r="E204" t="s">
        <v>596</v>
      </c>
      <c r="F204" s="26" t="s">
        <v>12</v>
      </c>
      <c r="G204" s="149" t="s">
        <v>1058</v>
      </c>
      <c r="H204" s="149" t="s">
        <v>424</v>
      </c>
      <c r="I204" s="149">
        <v>42684.133999999998</v>
      </c>
      <c r="J204" s="185">
        <v>800876</v>
      </c>
      <c r="K204" s="185" t="s">
        <v>1056</v>
      </c>
      <c r="L204">
        <v>388424.86</v>
      </c>
      <c r="M204" s="269">
        <v>0</v>
      </c>
      <c r="N204" s="267">
        <v>53.296807495792109</v>
      </c>
      <c r="O204" s="248">
        <v>0</v>
      </c>
      <c r="P204" s="248">
        <v>0.48499999999999999</v>
      </c>
      <c r="Q204" s="249" t="s">
        <v>584</v>
      </c>
      <c r="R204" s="149">
        <v>10</v>
      </c>
      <c r="S204" s="149">
        <v>0</v>
      </c>
    </row>
    <row r="205" spans="1:19" x14ac:dyDescent="0.25">
      <c r="A205" s="149" t="s">
        <v>827</v>
      </c>
      <c r="B205" s="149">
        <v>13</v>
      </c>
      <c r="C205" t="s">
        <v>218</v>
      </c>
      <c r="D205" t="s">
        <v>220</v>
      </c>
      <c r="E205" t="s">
        <v>596</v>
      </c>
      <c r="F205" s="26" t="s">
        <v>12</v>
      </c>
      <c r="G205" s="149" t="s">
        <v>1061</v>
      </c>
      <c r="H205" s="149" t="s">
        <v>434</v>
      </c>
      <c r="I205" s="149">
        <v>169501.81100000002</v>
      </c>
      <c r="J205" s="185">
        <v>157222</v>
      </c>
      <c r="K205" s="185" t="s">
        <v>1057</v>
      </c>
      <c r="L205">
        <v>2234124.62</v>
      </c>
      <c r="M205" s="269">
        <v>0</v>
      </c>
      <c r="N205" s="267">
        <v>1078.1049153426368</v>
      </c>
      <c r="O205" s="248">
        <v>0</v>
      </c>
      <c r="P205" s="248">
        <v>14.21</v>
      </c>
      <c r="Q205" s="249" t="s">
        <v>584</v>
      </c>
      <c r="R205" s="149">
        <v>9</v>
      </c>
      <c r="S205" s="149">
        <v>0</v>
      </c>
    </row>
    <row r="206" spans="1:19" x14ac:dyDescent="0.25">
      <c r="A206" s="149" t="s">
        <v>828</v>
      </c>
      <c r="B206" s="149">
        <v>13</v>
      </c>
      <c r="C206" t="s">
        <v>218</v>
      </c>
      <c r="D206" t="s">
        <v>221</v>
      </c>
      <c r="E206" t="s">
        <v>596</v>
      </c>
      <c r="F206" s="26" t="s">
        <v>12</v>
      </c>
      <c r="G206" s="149" t="s">
        <v>548</v>
      </c>
      <c r="H206" s="149" t="s">
        <v>432</v>
      </c>
      <c r="I206" s="149">
        <v>218471.742</v>
      </c>
      <c r="J206" s="185">
        <v>20120268</v>
      </c>
      <c r="K206" s="185" t="s">
        <v>1424</v>
      </c>
      <c r="L206">
        <v>2696115.912</v>
      </c>
      <c r="M206" s="269">
        <v>0</v>
      </c>
      <c r="N206" s="248">
        <v>10.858291847802425</v>
      </c>
      <c r="O206" s="248">
        <v>0</v>
      </c>
      <c r="P206" s="248">
        <v>0.13400000000000001</v>
      </c>
      <c r="Q206" s="249" t="s">
        <v>584</v>
      </c>
      <c r="R206" s="149">
        <v>9</v>
      </c>
      <c r="S206" s="149">
        <v>0</v>
      </c>
    </row>
    <row r="207" spans="1:19" x14ac:dyDescent="0.25">
      <c r="A207" s="149" t="s">
        <v>826</v>
      </c>
      <c r="B207" s="149">
        <v>13</v>
      </c>
      <c r="C207" t="s">
        <v>218</v>
      </c>
      <c r="D207" t="s">
        <v>77</v>
      </c>
      <c r="E207" t="s">
        <v>596</v>
      </c>
      <c r="F207" s="26" t="s">
        <v>12</v>
      </c>
      <c r="G207" s="149" t="s">
        <v>423</v>
      </c>
      <c r="H207" s="149" t="s">
        <v>424</v>
      </c>
      <c r="I207" s="149">
        <v>-124</v>
      </c>
      <c r="J207" s="185">
        <v>168</v>
      </c>
      <c r="K207" s="185" t="s">
        <v>1424</v>
      </c>
      <c r="L207">
        <v>23.184000000000001</v>
      </c>
      <c r="M207" s="269">
        <v>0</v>
      </c>
      <c r="N207" s="248">
        <v>-738.09523809523807</v>
      </c>
      <c r="O207" s="248">
        <v>0</v>
      </c>
      <c r="P207" s="248">
        <v>0.13800000000000001</v>
      </c>
      <c r="Q207" s="249" t="s">
        <v>584</v>
      </c>
      <c r="R207" s="149">
        <v>5</v>
      </c>
      <c r="S207" s="149">
        <v>0</v>
      </c>
    </row>
    <row r="208" spans="1:19" x14ac:dyDescent="0.25">
      <c r="A208" s="149" t="s">
        <v>776</v>
      </c>
      <c r="B208" s="149">
        <v>8</v>
      </c>
      <c r="C208" t="s">
        <v>187</v>
      </c>
      <c r="D208" t="s">
        <v>537</v>
      </c>
      <c r="E208" t="s">
        <v>596</v>
      </c>
      <c r="F208" s="26" t="s">
        <v>12</v>
      </c>
      <c r="G208" s="149" t="s">
        <v>430</v>
      </c>
      <c r="H208" s="149" t="s">
        <v>432</v>
      </c>
      <c r="I208" s="149">
        <v>627309</v>
      </c>
      <c r="J208" s="185">
        <v>6365167</v>
      </c>
      <c r="K208" s="185" t="s">
        <v>1056</v>
      </c>
      <c r="L208">
        <v>6530661.3420000002</v>
      </c>
      <c r="M208" s="269">
        <v>0</v>
      </c>
      <c r="N208" s="248">
        <v>98.553423657226901</v>
      </c>
      <c r="O208" s="248">
        <v>0</v>
      </c>
      <c r="P208" s="248">
        <v>1.026</v>
      </c>
      <c r="Q208" s="249" t="s">
        <v>584</v>
      </c>
      <c r="R208" s="149">
        <v>5</v>
      </c>
      <c r="S208" s="149">
        <v>0</v>
      </c>
    </row>
    <row r="209" spans="1:19" x14ac:dyDescent="0.25">
      <c r="A209" s="149" t="s">
        <v>1013</v>
      </c>
      <c r="B209" s="149">
        <v>0</v>
      </c>
      <c r="C209" t="s">
        <v>1014</v>
      </c>
      <c r="D209" t="s">
        <v>1015</v>
      </c>
      <c r="E209" t="s">
        <v>596</v>
      </c>
      <c r="F209" s="26" t="s">
        <v>12</v>
      </c>
      <c r="G209" s="149" t="s">
        <v>423</v>
      </c>
      <c r="H209" s="149" t="s">
        <v>427</v>
      </c>
      <c r="I209" s="149">
        <v>0.46100000000000002</v>
      </c>
      <c r="J209" s="185">
        <v>0</v>
      </c>
      <c r="K209" s="185" t="s">
        <v>1424</v>
      </c>
      <c r="L209">
        <v>0</v>
      </c>
      <c r="M209" s="269">
        <v>0</v>
      </c>
      <c r="N209" s="248" t="s">
        <v>2134</v>
      </c>
      <c r="O209" s="248" t="s">
        <v>2134</v>
      </c>
      <c r="P209" s="248">
        <v>0.13800000000000001</v>
      </c>
      <c r="Q209" s="249" t="s">
        <v>584</v>
      </c>
      <c r="R209" s="149">
        <v>0</v>
      </c>
      <c r="S209" s="149">
        <v>0</v>
      </c>
    </row>
    <row r="210" spans="1:19" x14ac:dyDescent="0.25">
      <c r="A210" s="149" t="s">
        <v>737</v>
      </c>
      <c r="B210" s="149">
        <v>121</v>
      </c>
      <c r="C210" t="s">
        <v>2004</v>
      </c>
      <c r="D210" t="s">
        <v>154</v>
      </c>
      <c r="E210" t="s">
        <v>596</v>
      </c>
      <c r="F210" s="26" t="s">
        <v>12</v>
      </c>
      <c r="G210" s="149" t="s">
        <v>423</v>
      </c>
      <c r="H210" s="149" t="s">
        <v>427</v>
      </c>
      <c r="I210" s="149">
        <v>74.950999999999979</v>
      </c>
      <c r="J210" s="185">
        <v>7518</v>
      </c>
      <c r="K210" s="185" t="s">
        <v>1424</v>
      </c>
      <c r="L210">
        <v>1037.4840000000002</v>
      </c>
      <c r="M210" s="269">
        <v>0</v>
      </c>
      <c r="N210" s="248">
        <v>9.9695397712157465</v>
      </c>
      <c r="O210" s="248">
        <v>0</v>
      </c>
      <c r="P210" s="248">
        <v>0.13800000000000001</v>
      </c>
      <c r="Q210" s="249" t="s">
        <v>584</v>
      </c>
      <c r="R210" s="149">
        <v>0</v>
      </c>
      <c r="S210" s="149">
        <v>0</v>
      </c>
    </row>
    <row r="211" spans="1:19" x14ac:dyDescent="0.25">
      <c r="A211" s="149" t="s">
        <v>779</v>
      </c>
      <c r="B211" s="149">
        <v>108</v>
      </c>
      <c r="C211" t="s">
        <v>1633</v>
      </c>
      <c r="D211" t="s">
        <v>339</v>
      </c>
      <c r="E211" t="s">
        <v>596</v>
      </c>
      <c r="F211" s="26" t="s">
        <v>12</v>
      </c>
      <c r="G211" s="149" t="s">
        <v>423</v>
      </c>
      <c r="H211" s="149" t="s">
        <v>424</v>
      </c>
      <c r="I211" s="149">
        <v>144</v>
      </c>
      <c r="J211" s="185">
        <v>13902</v>
      </c>
      <c r="K211" s="185" t="s">
        <v>1424</v>
      </c>
      <c r="L211">
        <v>1918.4760000000001</v>
      </c>
      <c r="M211" s="269">
        <v>0</v>
      </c>
      <c r="N211" s="267">
        <v>10.358221838584376</v>
      </c>
      <c r="O211" s="248">
        <v>0</v>
      </c>
      <c r="P211" s="248">
        <v>0.13800000000000001</v>
      </c>
      <c r="Q211" s="249" t="s">
        <v>584</v>
      </c>
      <c r="R211" s="149">
        <v>0</v>
      </c>
      <c r="S211" s="149">
        <v>0</v>
      </c>
    </row>
    <row r="212" spans="1:19" x14ac:dyDescent="0.25">
      <c r="A212" s="149" t="s">
        <v>826</v>
      </c>
      <c r="B212" s="149">
        <v>13</v>
      </c>
      <c r="C212" t="s">
        <v>218</v>
      </c>
      <c r="D212" t="s">
        <v>77</v>
      </c>
      <c r="E212" t="s">
        <v>596</v>
      </c>
      <c r="F212" s="26" t="s">
        <v>12</v>
      </c>
      <c r="G212" s="149" t="s">
        <v>423</v>
      </c>
      <c r="H212" s="149" t="s">
        <v>427</v>
      </c>
      <c r="I212" s="149">
        <v>4051</v>
      </c>
      <c r="J212" s="185">
        <v>695688</v>
      </c>
      <c r="K212" s="185" t="s">
        <v>1424</v>
      </c>
      <c r="L212">
        <v>96004.944000000003</v>
      </c>
      <c r="M212" s="269">
        <v>0</v>
      </c>
      <c r="N212" s="267">
        <v>5.8230126148503354</v>
      </c>
      <c r="O212" s="248">
        <v>0</v>
      </c>
      <c r="P212" s="248">
        <v>0.13800000000000001</v>
      </c>
      <c r="Q212" s="249" t="s">
        <v>584</v>
      </c>
      <c r="R212" s="149">
        <v>0</v>
      </c>
      <c r="S212" s="149">
        <v>0</v>
      </c>
    </row>
    <row r="213" spans="1:19" x14ac:dyDescent="0.25">
      <c r="A213" s="149" t="s">
        <v>594</v>
      </c>
      <c r="B213" s="149">
        <v>742</v>
      </c>
      <c r="C213" t="s">
        <v>75</v>
      </c>
      <c r="D213" t="s">
        <v>76</v>
      </c>
      <c r="E213" t="s">
        <v>596</v>
      </c>
      <c r="F213" s="26" t="s">
        <v>12</v>
      </c>
      <c r="G213" s="149" t="s">
        <v>428</v>
      </c>
      <c r="H213" s="149" t="s">
        <v>429</v>
      </c>
      <c r="I213" s="149">
        <v>4498</v>
      </c>
      <c r="J213" s="185">
        <v>0</v>
      </c>
      <c r="K213" s="185" t="s">
        <v>501</v>
      </c>
      <c r="L213">
        <v>0</v>
      </c>
      <c r="M213" s="269">
        <v>0</v>
      </c>
      <c r="N213" s="248" t="s">
        <v>2134</v>
      </c>
      <c r="O213" s="248" t="s">
        <v>2134</v>
      </c>
      <c r="P213" s="248">
        <v>0</v>
      </c>
      <c r="Q213" s="249" t="s">
        <v>584</v>
      </c>
      <c r="R213" s="149">
        <v>0</v>
      </c>
      <c r="S213" s="149">
        <v>0</v>
      </c>
    </row>
    <row r="214" spans="1:19" x14ac:dyDescent="0.25">
      <c r="A214" s="149" t="s">
        <v>827</v>
      </c>
      <c r="B214" s="149">
        <v>13</v>
      </c>
      <c r="C214" t="s">
        <v>218</v>
      </c>
      <c r="D214" t="s">
        <v>220</v>
      </c>
      <c r="E214" t="s">
        <v>596</v>
      </c>
      <c r="F214" s="26" t="s">
        <v>12</v>
      </c>
      <c r="G214" s="149" t="s">
        <v>423</v>
      </c>
      <c r="H214" s="149" t="s">
        <v>434</v>
      </c>
      <c r="I214" s="149">
        <v>5373.6369999999997</v>
      </c>
      <c r="J214" s="185">
        <v>596106</v>
      </c>
      <c r="K214" s="185" t="s">
        <v>1424</v>
      </c>
      <c r="L214">
        <v>82262.628000000012</v>
      </c>
      <c r="M214" s="269">
        <v>0</v>
      </c>
      <c r="N214" s="267">
        <v>9.0145662013131886</v>
      </c>
      <c r="O214" s="248">
        <v>0</v>
      </c>
      <c r="P214" s="248">
        <v>0.13800000000000001</v>
      </c>
      <c r="Q214" s="249" t="s">
        <v>584</v>
      </c>
      <c r="R214" s="149">
        <v>0</v>
      </c>
      <c r="S214" s="149">
        <v>0</v>
      </c>
    </row>
    <row r="215" spans="1:19" x14ac:dyDescent="0.25">
      <c r="A215" s="149" t="s">
        <v>1037</v>
      </c>
      <c r="B215" s="149">
        <v>452</v>
      </c>
      <c r="C215" t="s">
        <v>1038</v>
      </c>
      <c r="D215" t="s">
        <v>1039</v>
      </c>
      <c r="E215" t="s">
        <v>596</v>
      </c>
      <c r="F215" s="26" t="s">
        <v>12</v>
      </c>
      <c r="G215" s="149" t="s">
        <v>423</v>
      </c>
      <c r="H215" s="149" t="s">
        <v>434</v>
      </c>
      <c r="I215" s="149">
        <v>5780.2889999999989</v>
      </c>
      <c r="J215" s="185">
        <v>257544</v>
      </c>
      <c r="K215" s="185" t="s">
        <v>1424</v>
      </c>
      <c r="L215">
        <v>35541.072</v>
      </c>
      <c r="M215" s="269">
        <v>0</v>
      </c>
      <c r="N215" s="267">
        <v>22.443889199515418</v>
      </c>
      <c r="O215" s="248">
        <v>0</v>
      </c>
      <c r="P215" s="248">
        <v>0.13800000000000001</v>
      </c>
      <c r="Q215" s="249" t="s">
        <v>584</v>
      </c>
      <c r="R215" s="149">
        <v>0</v>
      </c>
      <c r="S215" s="149">
        <v>0</v>
      </c>
    </row>
    <row r="216" spans="1:19" x14ac:dyDescent="0.25">
      <c r="A216" s="149" t="s">
        <v>801</v>
      </c>
      <c r="B216" s="149">
        <v>726</v>
      </c>
      <c r="C216" t="s">
        <v>2161</v>
      </c>
      <c r="D216" t="s">
        <v>803</v>
      </c>
      <c r="E216" t="s">
        <v>596</v>
      </c>
      <c r="F216" s="26" t="s">
        <v>12</v>
      </c>
      <c r="G216" s="149" t="s">
        <v>433</v>
      </c>
      <c r="H216" s="149" t="s">
        <v>434</v>
      </c>
      <c r="I216" s="149">
        <v>90177</v>
      </c>
      <c r="J216" s="185">
        <v>52209</v>
      </c>
      <c r="K216" s="185" t="s">
        <v>1057</v>
      </c>
      <c r="L216">
        <v>900605.25</v>
      </c>
      <c r="M216" s="269">
        <v>0</v>
      </c>
      <c r="N216" s="248">
        <v>1727.2309371947365</v>
      </c>
      <c r="O216" s="248">
        <v>0</v>
      </c>
      <c r="P216" s="248">
        <v>17.25</v>
      </c>
      <c r="Q216" s="249" t="s">
        <v>584</v>
      </c>
      <c r="R216" s="149">
        <v>0</v>
      </c>
      <c r="S216" s="149">
        <v>0</v>
      </c>
    </row>
    <row r="217" spans="1:19" x14ac:dyDescent="0.25">
      <c r="A217" s="149" t="s">
        <v>590</v>
      </c>
      <c r="B217" s="149">
        <v>1</v>
      </c>
      <c r="C217" t="s">
        <v>67</v>
      </c>
      <c r="D217" t="s">
        <v>70</v>
      </c>
      <c r="E217" t="s">
        <v>583</v>
      </c>
      <c r="F217" s="26" t="s">
        <v>13</v>
      </c>
      <c r="G217" s="149" t="s">
        <v>423</v>
      </c>
      <c r="H217" s="149" t="s">
        <v>424</v>
      </c>
      <c r="I217" s="149">
        <v>-2</v>
      </c>
      <c r="J217" s="185">
        <v>2520</v>
      </c>
      <c r="K217" s="185" t="s">
        <v>1424</v>
      </c>
      <c r="L217">
        <v>347.76000000000005</v>
      </c>
      <c r="M217" s="269">
        <v>0</v>
      </c>
      <c r="N217" s="248">
        <v>-0.79365079365079361</v>
      </c>
      <c r="O217" s="248">
        <v>0</v>
      </c>
      <c r="P217" s="248">
        <v>0.13800000000000001</v>
      </c>
      <c r="Q217" s="249" t="s">
        <v>584</v>
      </c>
      <c r="R217" s="149">
        <v>12</v>
      </c>
      <c r="S217" s="149" t="s">
        <v>585</v>
      </c>
    </row>
    <row r="218" spans="1:19" x14ac:dyDescent="0.25">
      <c r="A218" s="149" t="s">
        <v>611</v>
      </c>
      <c r="B218" s="149">
        <v>2</v>
      </c>
      <c r="C218" t="s">
        <v>78</v>
      </c>
      <c r="D218" t="s">
        <v>90</v>
      </c>
      <c r="E218" t="s">
        <v>598</v>
      </c>
      <c r="F218" s="26" t="s">
        <v>13</v>
      </c>
      <c r="G218" s="149" t="s">
        <v>423</v>
      </c>
      <c r="H218" s="149" t="s">
        <v>424</v>
      </c>
      <c r="I218" s="149">
        <v>3</v>
      </c>
      <c r="J218" s="185">
        <v>2058</v>
      </c>
      <c r="K218" s="185" t="s">
        <v>1424</v>
      </c>
      <c r="L218">
        <v>284.00400000000002</v>
      </c>
      <c r="M218" s="269">
        <v>0</v>
      </c>
      <c r="N218" s="248">
        <v>1.4577259475218658</v>
      </c>
      <c r="O218" s="248">
        <v>0</v>
      </c>
      <c r="P218" s="248">
        <v>0.13800000000000001</v>
      </c>
      <c r="Q218" s="249" t="s">
        <v>584</v>
      </c>
      <c r="R218" s="149">
        <v>12</v>
      </c>
      <c r="S218" s="149" t="s">
        <v>599</v>
      </c>
    </row>
    <row r="219" spans="1:19" x14ac:dyDescent="0.25">
      <c r="A219" s="149" t="s">
        <v>591</v>
      </c>
      <c r="B219" s="149">
        <v>1</v>
      </c>
      <c r="C219" t="s">
        <v>67</v>
      </c>
      <c r="D219" t="s">
        <v>71</v>
      </c>
      <c r="E219" t="s">
        <v>583</v>
      </c>
      <c r="F219" s="26" t="s">
        <v>13</v>
      </c>
      <c r="G219" s="149" t="s">
        <v>423</v>
      </c>
      <c r="H219" s="149" t="s">
        <v>424</v>
      </c>
      <c r="I219" s="149">
        <v>7</v>
      </c>
      <c r="J219" s="185">
        <v>714</v>
      </c>
      <c r="K219" s="185" t="s">
        <v>1424</v>
      </c>
      <c r="L219">
        <v>98.532000000000011</v>
      </c>
      <c r="M219" s="269">
        <v>0</v>
      </c>
      <c r="N219" s="267">
        <v>9.8039215686274517</v>
      </c>
      <c r="O219" s="248">
        <v>0</v>
      </c>
      <c r="P219" s="248">
        <v>0.13800000000000001</v>
      </c>
      <c r="Q219" s="249" t="s">
        <v>584</v>
      </c>
      <c r="R219" s="149">
        <v>12</v>
      </c>
      <c r="S219" s="149" t="s">
        <v>585</v>
      </c>
    </row>
    <row r="220" spans="1:19" x14ac:dyDescent="0.25">
      <c r="A220" s="149" t="s">
        <v>617</v>
      </c>
      <c r="B220" s="149">
        <v>2</v>
      </c>
      <c r="C220" t="s">
        <v>78</v>
      </c>
      <c r="D220" t="s">
        <v>93</v>
      </c>
      <c r="E220" t="s">
        <v>602</v>
      </c>
      <c r="F220" s="26" t="s">
        <v>13</v>
      </c>
      <c r="G220" s="149" t="s">
        <v>423</v>
      </c>
      <c r="H220" s="149" t="s">
        <v>424</v>
      </c>
      <c r="I220" s="149">
        <v>73.685000000000016</v>
      </c>
      <c r="J220" s="185">
        <v>6115</v>
      </c>
      <c r="K220" s="185" t="s">
        <v>1424</v>
      </c>
      <c r="L220">
        <v>843.87000000000012</v>
      </c>
      <c r="M220" s="269">
        <v>2.6949999999999998</v>
      </c>
      <c r="N220" s="248">
        <v>12.04987735077678</v>
      </c>
      <c r="O220" s="248">
        <v>0.22365372871004949</v>
      </c>
      <c r="P220" s="248">
        <v>0.13800000000000001</v>
      </c>
      <c r="Q220" s="249" t="s">
        <v>547</v>
      </c>
      <c r="R220" s="149">
        <v>12</v>
      </c>
      <c r="S220" s="149" t="s">
        <v>603</v>
      </c>
    </row>
    <row r="221" spans="1:19" x14ac:dyDescent="0.25">
      <c r="A221" s="149" t="s">
        <v>620</v>
      </c>
      <c r="B221" s="149">
        <v>2</v>
      </c>
      <c r="C221" t="s">
        <v>78</v>
      </c>
      <c r="D221" t="s">
        <v>97</v>
      </c>
      <c r="E221" t="s">
        <v>598</v>
      </c>
      <c r="F221" s="26" t="s">
        <v>13</v>
      </c>
      <c r="G221" s="149" t="s">
        <v>423</v>
      </c>
      <c r="H221" s="149" t="s">
        <v>424</v>
      </c>
      <c r="I221" s="149">
        <v>77</v>
      </c>
      <c r="J221" s="185">
        <v>10122</v>
      </c>
      <c r="K221" s="185" t="s">
        <v>1424</v>
      </c>
      <c r="L221">
        <v>1396.836</v>
      </c>
      <c r="M221" s="269">
        <v>0</v>
      </c>
      <c r="N221" s="267">
        <v>7.6071922544951587</v>
      </c>
      <c r="O221" s="248">
        <v>0</v>
      </c>
      <c r="P221" s="248">
        <v>0.13800000000000001</v>
      </c>
      <c r="Q221" s="249" t="s">
        <v>584</v>
      </c>
      <c r="R221" s="149">
        <v>12</v>
      </c>
      <c r="S221" s="149" t="s">
        <v>599</v>
      </c>
    </row>
    <row r="222" spans="1:19" x14ac:dyDescent="0.25">
      <c r="A222" s="149" t="s">
        <v>592</v>
      </c>
      <c r="B222" s="149">
        <v>1</v>
      </c>
      <c r="C222" t="s">
        <v>67</v>
      </c>
      <c r="D222" t="s">
        <v>593</v>
      </c>
      <c r="E222" t="s">
        <v>583</v>
      </c>
      <c r="F222" s="26" t="s">
        <v>13</v>
      </c>
      <c r="G222" s="149" t="s">
        <v>423</v>
      </c>
      <c r="H222" s="149" t="s">
        <v>427</v>
      </c>
      <c r="I222" s="149">
        <v>130</v>
      </c>
      <c r="J222" s="185">
        <v>41664</v>
      </c>
      <c r="K222" s="185" t="s">
        <v>1424</v>
      </c>
      <c r="L222">
        <v>5749.6320000000005</v>
      </c>
      <c r="M222" s="269">
        <v>0</v>
      </c>
      <c r="N222" s="267">
        <v>3.1201996927803379</v>
      </c>
      <c r="O222" s="248">
        <v>0</v>
      </c>
      <c r="P222" s="248">
        <v>0.13800000000000001</v>
      </c>
      <c r="Q222" s="249" t="s">
        <v>584</v>
      </c>
      <c r="R222" s="149">
        <v>12</v>
      </c>
      <c r="S222" s="149" t="s">
        <v>585</v>
      </c>
    </row>
    <row r="223" spans="1:19" x14ac:dyDescent="0.25">
      <c r="A223" s="149" t="s">
        <v>831</v>
      </c>
      <c r="B223" s="149">
        <v>2</v>
      </c>
      <c r="C223" t="s">
        <v>78</v>
      </c>
      <c r="D223" t="s">
        <v>224</v>
      </c>
      <c r="E223" t="s">
        <v>832</v>
      </c>
      <c r="F223" s="26" t="s">
        <v>13</v>
      </c>
      <c r="G223" s="149" t="s">
        <v>423</v>
      </c>
      <c r="H223" s="149" t="s">
        <v>424</v>
      </c>
      <c r="I223" s="149">
        <v>223.78800000000001</v>
      </c>
      <c r="J223" s="185">
        <v>17194</v>
      </c>
      <c r="K223" s="185" t="s">
        <v>1424</v>
      </c>
      <c r="L223">
        <v>2372.7720000000004</v>
      </c>
      <c r="M223" s="269">
        <v>3.5266666666666668</v>
      </c>
      <c r="N223" s="248">
        <v>13.015470512969641</v>
      </c>
      <c r="O223" s="248">
        <v>0.27095959866778679</v>
      </c>
      <c r="P223" s="248">
        <v>0.13800000000000001</v>
      </c>
      <c r="Q223" s="249" t="s">
        <v>547</v>
      </c>
      <c r="R223" s="149">
        <v>12</v>
      </c>
      <c r="S223" s="149" t="s">
        <v>224</v>
      </c>
    </row>
    <row r="224" spans="1:19" x14ac:dyDescent="0.25">
      <c r="A224" s="149" t="s">
        <v>635</v>
      </c>
      <c r="B224" s="149">
        <v>2</v>
      </c>
      <c r="C224" t="s">
        <v>78</v>
      </c>
      <c r="D224" t="s">
        <v>100</v>
      </c>
      <c r="E224" t="s">
        <v>636</v>
      </c>
      <c r="F224" s="26" t="s">
        <v>13</v>
      </c>
      <c r="G224" s="149" t="s">
        <v>423</v>
      </c>
      <c r="H224" s="149" t="s">
        <v>424</v>
      </c>
      <c r="I224" s="149">
        <v>400.00300000000004</v>
      </c>
      <c r="J224" s="185">
        <v>30466</v>
      </c>
      <c r="K224" s="185" t="s">
        <v>1424</v>
      </c>
      <c r="L224">
        <v>4204.308</v>
      </c>
      <c r="M224" s="269">
        <v>2.5483333333333329</v>
      </c>
      <c r="N224" s="248">
        <v>13.129488610254056</v>
      </c>
      <c r="O224" s="248">
        <v>0.19409235264068847</v>
      </c>
      <c r="P224" s="248">
        <v>0.13800000000000001</v>
      </c>
      <c r="Q224" s="249" t="s">
        <v>547</v>
      </c>
      <c r="R224" s="149">
        <v>12</v>
      </c>
      <c r="S224" s="149" t="s">
        <v>100</v>
      </c>
    </row>
    <row r="225" spans="1:19" x14ac:dyDescent="0.25">
      <c r="A225" s="149" t="s">
        <v>852</v>
      </c>
      <c r="B225" s="149">
        <v>240</v>
      </c>
      <c r="C225" t="s">
        <v>1342</v>
      </c>
      <c r="D225" t="s">
        <v>241</v>
      </c>
      <c r="E225" t="s">
        <v>853</v>
      </c>
      <c r="F225" s="26" t="s">
        <v>13</v>
      </c>
      <c r="G225" s="149" t="s">
        <v>425</v>
      </c>
      <c r="H225" s="149" t="s">
        <v>426</v>
      </c>
      <c r="I225" s="149">
        <v>739.51200000000006</v>
      </c>
      <c r="J225" s="71">
        <v>0</v>
      </c>
      <c r="K225" s="71" t="s">
        <v>501</v>
      </c>
      <c r="L225">
        <v>0</v>
      </c>
      <c r="M225" s="268">
        <v>0</v>
      </c>
      <c r="N225" s="266" t="s">
        <v>2134</v>
      </c>
      <c r="O225" s="186" t="s">
        <v>2134</v>
      </c>
      <c r="P225" s="186">
        <v>0</v>
      </c>
      <c r="Q225" s="188" t="s">
        <v>547</v>
      </c>
      <c r="R225" s="149">
        <v>12</v>
      </c>
      <c r="S225" s="149" t="s">
        <v>241</v>
      </c>
    </row>
    <row r="226" spans="1:19" x14ac:dyDescent="0.25">
      <c r="A226" s="149" t="s">
        <v>961</v>
      </c>
      <c r="B226" s="149">
        <v>24</v>
      </c>
      <c r="C226" t="s">
        <v>317</v>
      </c>
      <c r="D226" t="s">
        <v>318</v>
      </c>
      <c r="E226" t="s">
        <v>962</v>
      </c>
      <c r="F226" s="26" t="s">
        <v>13</v>
      </c>
      <c r="G226" s="149" t="s">
        <v>425</v>
      </c>
      <c r="H226" s="149" t="s">
        <v>426</v>
      </c>
      <c r="I226" s="149">
        <v>1147</v>
      </c>
      <c r="J226" s="185">
        <v>0</v>
      </c>
      <c r="K226" s="185" t="s">
        <v>501</v>
      </c>
      <c r="L226">
        <v>0</v>
      </c>
      <c r="M226" s="269">
        <v>0</v>
      </c>
      <c r="N226" s="267" t="s">
        <v>2134</v>
      </c>
      <c r="O226" s="248" t="s">
        <v>2134</v>
      </c>
      <c r="P226" s="248">
        <v>0</v>
      </c>
      <c r="Q226" s="249" t="s">
        <v>584</v>
      </c>
      <c r="R226" s="149">
        <v>12</v>
      </c>
      <c r="S226" s="149" t="s">
        <v>318</v>
      </c>
    </row>
    <row r="227" spans="1:19" x14ac:dyDescent="0.25">
      <c r="A227" s="149" t="s">
        <v>610</v>
      </c>
      <c r="B227" s="149">
        <v>2</v>
      </c>
      <c r="C227" t="s">
        <v>78</v>
      </c>
      <c r="D227" t="s">
        <v>87</v>
      </c>
      <c r="E227" t="s">
        <v>602</v>
      </c>
      <c r="F227" s="26" t="s">
        <v>13</v>
      </c>
      <c r="G227" s="149" t="s">
        <v>423</v>
      </c>
      <c r="H227" s="149" t="s">
        <v>424</v>
      </c>
      <c r="I227" s="149">
        <v>1461.1110000000001</v>
      </c>
      <c r="J227" s="185">
        <v>108960</v>
      </c>
      <c r="K227" s="185" t="s">
        <v>1424</v>
      </c>
      <c r="L227">
        <v>15036.480000000001</v>
      </c>
      <c r="M227" s="269">
        <v>2.6959999999999997</v>
      </c>
      <c r="N227" s="248">
        <v>13.409609030837004</v>
      </c>
      <c r="O227" s="248">
        <v>0.20104985863497024</v>
      </c>
      <c r="P227" s="248">
        <v>0.13800000000000001</v>
      </c>
      <c r="Q227" s="249" t="s">
        <v>547</v>
      </c>
      <c r="R227" s="149">
        <v>12</v>
      </c>
      <c r="S227" s="149" t="s">
        <v>603</v>
      </c>
    </row>
    <row r="228" spans="1:19" x14ac:dyDescent="0.25">
      <c r="A228" s="149" t="s">
        <v>609</v>
      </c>
      <c r="B228" s="149">
        <v>2</v>
      </c>
      <c r="C228" t="s">
        <v>78</v>
      </c>
      <c r="D228" t="s">
        <v>86</v>
      </c>
      <c r="E228" t="s">
        <v>598</v>
      </c>
      <c r="F228" s="26" t="s">
        <v>13</v>
      </c>
      <c r="G228" s="149" t="s">
        <v>423</v>
      </c>
      <c r="H228" s="149" t="s">
        <v>424</v>
      </c>
      <c r="I228" s="149">
        <v>1575</v>
      </c>
      <c r="J228" s="185">
        <v>109746</v>
      </c>
      <c r="K228" s="185" t="s">
        <v>1424</v>
      </c>
      <c r="L228">
        <v>15144.948000000002</v>
      </c>
      <c r="M228" s="269">
        <v>0</v>
      </c>
      <c r="N228" s="267">
        <v>14.351320321469576</v>
      </c>
      <c r="O228" s="248">
        <v>0</v>
      </c>
      <c r="P228" s="248">
        <v>0.13800000000000001</v>
      </c>
      <c r="Q228" s="249" t="s">
        <v>584</v>
      </c>
      <c r="R228" s="149">
        <v>12</v>
      </c>
      <c r="S228" s="149" t="s">
        <v>599</v>
      </c>
    </row>
    <row r="229" spans="1:19" x14ac:dyDescent="0.25">
      <c r="A229" s="149" t="s">
        <v>850</v>
      </c>
      <c r="B229" s="149">
        <v>240</v>
      </c>
      <c r="C229" t="s">
        <v>1342</v>
      </c>
      <c r="D229" t="s">
        <v>239</v>
      </c>
      <c r="E229" t="s">
        <v>851</v>
      </c>
      <c r="F229" s="26" t="s">
        <v>13</v>
      </c>
      <c r="G229" s="149" t="s">
        <v>423</v>
      </c>
      <c r="H229" s="149" t="s">
        <v>424</v>
      </c>
      <c r="I229" s="149">
        <v>1771.9940000000001</v>
      </c>
      <c r="J229" s="71">
        <v>127038</v>
      </c>
      <c r="K229" s="71" t="s">
        <v>1424</v>
      </c>
      <c r="L229">
        <v>17531.244000000002</v>
      </c>
      <c r="M229" s="268">
        <v>2.68675</v>
      </c>
      <c r="N229" s="266">
        <v>13.948535083990619</v>
      </c>
      <c r="O229" s="186">
        <v>0.19261879357379311</v>
      </c>
      <c r="P229" s="186">
        <v>0.13800000000000001</v>
      </c>
      <c r="Q229" s="188" t="s">
        <v>547</v>
      </c>
      <c r="R229" s="149">
        <v>12</v>
      </c>
      <c r="S229" s="149" t="s">
        <v>239</v>
      </c>
    </row>
    <row r="230" spans="1:19" x14ac:dyDescent="0.25">
      <c r="A230" s="149" t="s">
        <v>617</v>
      </c>
      <c r="B230" s="149">
        <v>2</v>
      </c>
      <c r="C230" t="s">
        <v>78</v>
      </c>
      <c r="D230" t="s">
        <v>93</v>
      </c>
      <c r="E230" t="s">
        <v>602</v>
      </c>
      <c r="F230" s="26" t="s">
        <v>13</v>
      </c>
      <c r="G230" s="149" t="s">
        <v>425</v>
      </c>
      <c r="H230" s="149" t="s">
        <v>426</v>
      </c>
      <c r="I230" s="149">
        <v>1987.9999999999998</v>
      </c>
      <c r="J230" s="185">
        <v>0</v>
      </c>
      <c r="K230" s="185" t="s">
        <v>501</v>
      </c>
      <c r="L230">
        <v>0</v>
      </c>
      <c r="M230" s="269">
        <v>0</v>
      </c>
      <c r="N230" s="248" t="s">
        <v>2134</v>
      </c>
      <c r="O230" s="248" t="s">
        <v>2134</v>
      </c>
      <c r="P230" s="248">
        <v>0</v>
      </c>
      <c r="Q230" s="249" t="s">
        <v>584</v>
      </c>
      <c r="R230" s="149">
        <v>12</v>
      </c>
      <c r="S230" s="149" t="s">
        <v>603</v>
      </c>
    </row>
    <row r="231" spans="1:19" x14ac:dyDescent="0.25">
      <c r="A231" s="149" t="s">
        <v>852</v>
      </c>
      <c r="B231" s="149">
        <v>240</v>
      </c>
      <c r="C231" t="s">
        <v>1342</v>
      </c>
      <c r="D231" t="s">
        <v>241</v>
      </c>
      <c r="E231" t="s">
        <v>853</v>
      </c>
      <c r="F231" s="26" t="s">
        <v>13</v>
      </c>
      <c r="G231" s="149" t="s">
        <v>423</v>
      </c>
      <c r="H231" s="149" t="s">
        <v>424</v>
      </c>
      <c r="I231" s="149">
        <v>3756.6149999999998</v>
      </c>
      <c r="J231" s="185">
        <v>268036</v>
      </c>
      <c r="K231" s="185" t="s">
        <v>1424</v>
      </c>
      <c r="L231">
        <v>36988.968000000001</v>
      </c>
      <c r="M231" s="269">
        <v>2.68675</v>
      </c>
      <c r="N231" s="248">
        <v>14.015337491978689</v>
      </c>
      <c r="O231" s="248">
        <v>0.19170069943286708</v>
      </c>
      <c r="P231" s="248">
        <v>0.13800000000000001</v>
      </c>
      <c r="Q231" s="249" t="s">
        <v>547</v>
      </c>
      <c r="R231" s="149">
        <v>12</v>
      </c>
      <c r="S231" s="149" t="s">
        <v>241</v>
      </c>
    </row>
    <row r="232" spans="1:19" x14ac:dyDescent="0.25">
      <c r="A232" s="149" t="s">
        <v>591</v>
      </c>
      <c r="B232" s="149">
        <v>1</v>
      </c>
      <c r="C232" t="s">
        <v>67</v>
      </c>
      <c r="D232" t="s">
        <v>71</v>
      </c>
      <c r="E232" t="s">
        <v>583</v>
      </c>
      <c r="F232" s="26" t="s">
        <v>13</v>
      </c>
      <c r="G232" s="149" t="s">
        <v>425</v>
      </c>
      <c r="H232" s="149" t="s">
        <v>426</v>
      </c>
      <c r="I232" s="149">
        <v>4096</v>
      </c>
      <c r="J232" s="185">
        <v>0</v>
      </c>
      <c r="K232" s="185" t="s">
        <v>501</v>
      </c>
      <c r="L232">
        <v>0</v>
      </c>
      <c r="M232" s="269">
        <v>0</v>
      </c>
      <c r="N232" s="248" t="s">
        <v>2134</v>
      </c>
      <c r="O232" s="248" t="s">
        <v>2134</v>
      </c>
      <c r="P232" s="248">
        <v>0</v>
      </c>
      <c r="Q232" s="249" t="s">
        <v>584</v>
      </c>
      <c r="R232" s="149">
        <v>12</v>
      </c>
      <c r="S232" s="149" t="s">
        <v>585</v>
      </c>
    </row>
    <row r="233" spans="1:19" x14ac:dyDescent="0.25">
      <c r="A233" s="149" t="s">
        <v>606</v>
      </c>
      <c r="B233" s="149">
        <v>2</v>
      </c>
      <c r="C233" t="s">
        <v>78</v>
      </c>
      <c r="D233" t="s">
        <v>95</v>
      </c>
      <c r="E233" t="s">
        <v>598</v>
      </c>
      <c r="F233" s="26" t="s">
        <v>13</v>
      </c>
      <c r="G233" s="149" t="s">
        <v>425</v>
      </c>
      <c r="H233" s="149" t="s">
        <v>426</v>
      </c>
      <c r="I233" s="149">
        <v>4146.0000000000009</v>
      </c>
      <c r="J233" s="185">
        <v>0</v>
      </c>
      <c r="K233" s="185" t="s">
        <v>501</v>
      </c>
      <c r="L233">
        <v>0</v>
      </c>
      <c r="M233" s="269">
        <v>0</v>
      </c>
      <c r="N233" s="248" t="s">
        <v>2134</v>
      </c>
      <c r="O233" s="248" t="s">
        <v>2134</v>
      </c>
      <c r="P233" s="248">
        <v>0</v>
      </c>
      <c r="Q233" s="249" t="s">
        <v>584</v>
      </c>
      <c r="R233" s="149">
        <v>12</v>
      </c>
      <c r="S233" s="149" t="s">
        <v>599</v>
      </c>
    </row>
    <row r="234" spans="1:19" x14ac:dyDescent="0.25">
      <c r="A234" s="149" t="s">
        <v>911</v>
      </c>
      <c r="B234" s="149">
        <v>0</v>
      </c>
      <c r="C234" t="s">
        <v>274</v>
      </c>
      <c r="D234" t="s">
        <v>277</v>
      </c>
      <c r="E234" t="s">
        <v>910</v>
      </c>
      <c r="F234" s="26" t="s">
        <v>13</v>
      </c>
      <c r="G234" s="149" t="s">
        <v>425</v>
      </c>
      <c r="H234" s="149" t="s">
        <v>426</v>
      </c>
      <c r="I234" s="149">
        <v>5384</v>
      </c>
      <c r="J234" s="185">
        <v>0</v>
      </c>
      <c r="K234" s="185" t="s">
        <v>501</v>
      </c>
      <c r="L234">
        <v>0</v>
      </c>
      <c r="M234" s="269">
        <v>0</v>
      </c>
      <c r="N234" s="248" t="s">
        <v>2134</v>
      </c>
      <c r="O234" s="248" t="s">
        <v>2134</v>
      </c>
      <c r="P234" s="248">
        <v>0</v>
      </c>
      <c r="Q234" s="249" t="s">
        <v>584</v>
      </c>
      <c r="R234" s="149">
        <v>12</v>
      </c>
      <c r="S234" s="149" t="s">
        <v>276</v>
      </c>
    </row>
    <row r="235" spans="1:19" x14ac:dyDescent="0.25">
      <c r="A235" s="149" t="s">
        <v>909</v>
      </c>
      <c r="B235" s="149">
        <v>0</v>
      </c>
      <c r="C235" t="s">
        <v>274</v>
      </c>
      <c r="D235" t="s">
        <v>275</v>
      </c>
      <c r="E235" t="s">
        <v>910</v>
      </c>
      <c r="F235" s="26" t="s">
        <v>13</v>
      </c>
      <c r="G235" s="149" t="s">
        <v>423</v>
      </c>
      <c r="H235" s="149" t="s">
        <v>424</v>
      </c>
      <c r="I235" s="149">
        <v>5578.0000000000009</v>
      </c>
      <c r="J235" s="185">
        <v>461076</v>
      </c>
      <c r="K235" s="185" t="s">
        <v>1424</v>
      </c>
      <c r="L235">
        <v>63628.488000000005</v>
      </c>
      <c r="M235" s="269">
        <v>0</v>
      </c>
      <c r="N235" s="248">
        <v>12.097788650894865</v>
      </c>
      <c r="O235" s="248">
        <v>0</v>
      </c>
      <c r="P235" s="248">
        <v>0.13800000000000001</v>
      </c>
      <c r="Q235" s="249" t="s">
        <v>584</v>
      </c>
      <c r="R235" s="149">
        <v>12</v>
      </c>
      <c r="S235" s="149" t="s">
        <v>276</v>
      </c>
    </row>
    <row r="236" spans="1:19" x14ac:dyDescent="0.25">
      <c r="A236" s="149" t="s">
        <v>701</v>
      </c>
      <c r="B236" s="149">
        <v>169</v>
      </c>
      <c r="C236" t="s">
        <v>101</v>
      </c>
      <c r="D236" t="s">
        <v>382</v>
      </c>
      <c r="E236" t="s">
        <v>702</v>
      </c>
      <c r="F236" s="26" t="s">
        <v>13</v>
      </c>
      <c r="G236" s="149" t="s">
        <v>423</v>
      </c>
      <c r="H236" s="149" t="s">
        <v>424</v>
      </c>
      <c r="I236" s="149">
        <v>5829.1139999999996</v>
      </c>
      <c r="J236" s="185">
        <v>396149</v>
      </c>
      <c r="K236" s="185" t="s">
        <v>1424</v>
      </c>
      <c r="L236">
        <v>54668.562000000005</v>
      </c>
      <c r="M236" s="269">
        <v>1.365475</v>
      </c>
      <c r="N236" s="248">
        <v>14.714448351504105</v>
      </c>
      <c r="O236" s="248">
        <v>9.2798246144268237E-2</v>
      </c>
      <c r="P236" s="248">
        <v>0.13800000000000001</v>
      </c>
      <c r="Q236" s="249" t="s">
        <v>547</v>
      </c>
      <c r="R236" s="149">
        <v>12</v>
      </c>
      <c r="S236" s="149" t="s">
        <v>382</v>
      </c>
    </row>
    <row r="237" spans="1:19" x14ac:dyDescent="0.25">
      <c r="A237" s="149" t="s">
        <v>864</v>
      </c>
      <c r="B237" s="149">
        <v>103</v>
      </c>
      <c r="C237" t="s">
        <v>245</v>
      </c>
      <c r="D237" t="s">
        <v>865</v>
      </c>
      <c r="E237" t="s">
        <v>860</v>
      </c>
      <c r="F237" s="26" t="s">
        <v>13</v>
      </c>
      <c r="G237" s="149" t="s">
        <v>425</v>
      </c>
      <c r="H237" s="149" t="s">
        <v>426</v>
      </c>
      <c r="I237" s="149">
        <v>6997.9999999999982</v>
      </c>
      <c r="J237" s="185">
        <v>0</v>
      </c>
      <c r="K237" s="185" t="s">
        <v>501</v>
      </c>
      <c r="L237">
        <v>0</v>
      </c>
      <c r="M237" s="269">
        <v>0</v>
      </c>
      <c r="N237" s="248" t="s">
        <v>2134</v>
      </c>
      <c r="O237" s="248" t="s">
        <v>2134</v>
      </c>
      <c r="P237" s="248">
        <v>0</v>
      </c>
      <c r="Q237" s="249" t="s">
        <v>584</v>
      </c>
      <c r="R237" s="149">
        <v>12</v>
      </c>
      <c r="S237" s="149" t="s">
        <v>965</v>
      </c>
    </row>
    <row r="238" spans="1:19" x14ac:dyDescent="0.25">
      <c r="A238" s="149" t="s">
        <v>912</v>
      </c>
      <c r="B238" s="149">
        <v>0</v>
      </c>
      <c r="C238" t="s">
        <v>274</v>
      </c>
      <c r="D238" t="s">
        <v>278</v>
      </c>
      <c r="E238" t="s">
        <v>910</v>
      </c>
      <c r="F238" s="26" t="s">
        <v>13</v>
      </c>
      <c r="G238" s="149" t="s">
        <v>425</v>
      </c>
      <c r="H238" s="149" t="s">
        <v>426</v>
      </c>
      <c r="I238" s="149">
        <v>8156.9999999999982</v>
      </c>
      <c r="J238" s="185">
        <v>0</v>
      </c>
      <c r="K238" s="185" t="s">
        <v>501</v>
      </c>
      <c r="L238">
        <v>0</v>
      </c>
      <c r="M238" s="269">
        <v>0</v>
      </c>
      <c r="N238" s="248" t="s">
        <v>2134</v>
      </c>
      <c r="O238" s="248" t="s">
        <v>2134</v>
      </c>
      <c r="P238" s="248">
        <v>0</v>
      </c>
      <c r="Q238" s="249" t="s">
        <v>584</v>
      </c>
      <c r="R238" s="149">
        <v>12</v>
      </c>
      <c r="S238" s="149" t="s">
        <v>276</v>
      </c>
    </row>
    <row r="239" spans="1:19" x14ac:dyDescent="0.25">
      <c r="A239" s="149" t="s">
        <v>963</v>
      </c>
      <c r="B239" s="149">
        <v>212</v>
      </c>
      <c r="C239" t="s">
        <v>319</v>
      </c>
      <c r="D239" t="s">
        <v>320</v>
      </c>
      <c r="E239" t="s">
        <v>860</v>
      </c>
      <c r="F239" s="26" t="s">
        <v>13</v>
      </c>
      <c r="G239" s="149" t="s">
        <v>425</v>
      </c>
      <c r="H239" s="149" t="s">
        <v>426</v>
      </c>
      <c r="I239" s="149">
        <v>8906</v>
      </c>
      <c r="J239" s="185">
        <v>0</v>
      </c>
      <c r="K239" s="185" t="s">
        <v>501</v>
      </c>
      <c r="L239">
        <v>0</v>
      </c>
      <c r="M239" s="269">
        <v>0</v>
      </c>
      <c r="N239" s="267" t="s">
        <v>2134</v>
      </c>
      <c r="O239" s="248" t="s">
        <v>2134</v>
      </c>
      <c r="P239" s="248">
        <v>0</v>
      </c>
      <c r="Q239" s="249" t="s">
        <v>584</v>
      </c>
      <c r="R239" s="149">
        <v>12</v>
      </c>
      <c r="S239" s="149" t="s">
        <v>965</v>
      </c>
    </row>
    <row r="240" spans="1:19" x14ac:dyDescent="0.25">
      <c r="A240" s="149" t="s">
        <v>863</v>
      </c>
      <c r="B240" s="149">
        <v>103</v>
      </c>
      <c r="C240" t="s">
        <v>245</v>
      </c>
      <c r="D240" t="s">
        <v>248</v>
      </c>
      <c r="E240" t="s">
        <v>860</v>
      </c>
      <c r="F240" s="26" t="s">
        <v>13</v>
      </c>
      <c r="G240" s="149" t="s">
        <v>425</v>
      </c>
      <c r="H240" s="149" t="s">
        <v>426</v>
      </c>
      <c r="I240" s="149">
        <v>9221.0000000000018</v>
      </c>
      <c r="J240" s="185">
        <v>0</v>
      </c>
      <c r="K240" s="185" t="s">
        <v>501</v>
      </c>
      <c r="L240">
        <v>0</v>
      </c>
      <c r="M240" s="269">
        <v>0</v>
      </c>
      <c r="N240" s="248" t="s">
        <v>2134</v>
      </c>
      <c r="O240" s="248" t="s">
        <v>2134</v>
      </c>
      <c r="P240" s="248">
        <v>0</v>
      </c>
      <c r="Q240" s="249" t="s">
        <v>584</v>
      </c>
      <c r="R240" s="149">
        <v>12</v>
      </c>
      <c r="S240" s="149" t="s">
        <v>965</v>
      </c>
    </row>
    <row r="241" spans="1:19" x14ac:dyDescent="0.25">
      <c r="A241" s="149" t="s">
        <v>604</v>
      </c>
      <c r="B241" s="149">
        <v>2</v>
      </c>
      <c r="C241" t="s">
        <v>78</v>
      </c>
      <c r="D241" t="s">
        <v>605</v>
      </c>
      <c r="E241" t="s">
        <v>602</v>
      </c>
      <c r="F241" s="26" t="s">
        <v>13</v>
      </c>
      <c r="G241" s="149" t="s">
        <v>425</v>
      </c>
      <c r="H241" s="149" t="s">
        <v>426</v>
      </c>
      <c r="I241" s="149">
        <v>10606</v>
      </c>
      <c r="J241" s="185">
        <v>0</v>
      </c>
      <c r="K241" s="185" t="s">
        <v>501</v>
      </c>
      <c r="L241">
        <v>0</v>
      </c>
      <c r="M241" s="269">
        <v>0</v>
      </c>
      <c r="N241" s="248" t="s">
        <v>2134</v>
      </c>
      <c r="O241" s="248" t="s">
        <v>2134</v>
      </c>
      <c r="P241" s="248">
        <v>0</v>
      </c>
      <c r="Q241" s="249" t="s">
        <v>584</v>
      </c>
      <c r="R241" s="149">
        <v>12</v>
      </c>
      <c r="S241" s="149" t="s">
        <v>603</v>
      </c>
    </row>
    <row r="242" spans="1:19" x14ac:dyDescent="0.25">
      <c r="A242" s="149" t="s">
        <v>600</v>
      </c>
      <c r="B242" s="149">
        <v>2</v>
      </c>
      <c r="C242" t="s">
        <v>78</v>
      </c>
      <c r="D242" t="s">
        <v>601</v>
      </c>
      <c r="E242" t="s">
        <v>602</v>
      </c>
      <c r="F242" s="26" t="s">
        <v>13</v>
      </c>
      <c r="G242" s="149" t="s">
        <v>425</v>
      </c>
      <c r="H242" s="149" t="s">
        <v>426</v>
      </c>
      <c r="I242" s="149">
        <v>14916.000000000004</v>
      </c>
      <c r="J242" s="185">
        <v>0</v>
      </c>
      <c r="K242" s="185" t="s">
        <v>501</v>
      </c>
      <c r="L242">
        <v>0</v>
      </c>
      <c r="M242" s="269">
        <v>0</v>
      </c>
      <c r="N242" s="248" t="s">
        <v>2134</v>
      </c>
      <c r="O242" s="248" t="s">
        <v>2134</v>
      </c>
      <c r="P242" s="248">
        <v>0</v>
      </c>
      <c r="Q242" s="249" t="s">
        <v>584</v>
      </c>
      <c r="R242" s="149">
        <v>12</v>
      </c>
      <c r="S242" s="149" t="s">
        <v>603</v>
      </c>
    </row>
    <row r="243" spans="1:19" x14ac:dyDescent="0.25">
      <c r="A243" s="149" t="s">
        <v>861</v>
      </c>
      <c r="B243" s="149">
        <v>103</v>
      </c>
      <c r="C243" t="s">
        <v>245</v>
      </c>
      <c r="D243" t="s">
        <v>247</v>
      </c>
      <c r="E243" t="s">
        <v>860</v>
      </c>
      <c r="F243" s="26" t="s">
        <v>13</v>
      </c>
      <c r="G243" s="149" t="s">
        <v>425</v>
      </c>
      <c r="H243" s="149" t="s">
        <v>426</v>
      </c>
      <c r="I243" s="149">
        <v>15740.999999999998</v>
      </c>
      <c r="J243" s="185">
        <v>0</v>
      </c>
      <c r="K243" s="185" t="s">
        <v>501</v>
      </c>
      <c r="L243">
        <v>0</v>
      </c>
      <c r="M243" s="269">
        <v>0</v>
      </c>
      <c r="N243" s="248" t="s">
        <v>2134</v>
      </c>
      <c r="O243" s="248" t="s">
        <v>2134</v>
      </c>
      <c r="P243" s="248">
        <v>0</v>
      </c>
      <c r="Q243" s="249" t="s">
        <v>584</v>
      </c>
      <c r="R243" s="149">
        <v>12</v>
      </c>
      <c r="S243" s="149" t="s">
        <v>965</v>
      </c>
    </row>
    <row r="244" spans="1:19" x14ac:dyDescent="0.25">
      <c r="A244" s="149" t="s">
        <v>597</v>
      </c>
      <c r="B244" s="149">
        <v>2</v>
      </c>
      <c r="C244" t="s">
        <v>78</v>
      </c>
      <c r="D244" t="s">
        <v>81</v>
      </c>
      <c r="E244" t="s">
        <v>598</v>
      </c>
      <c r="F244" s="26" t="s">
        <v>13</v>
      </c>
      <c r="G244" s="149" t="s">
        <v>425</v>
      </c>
      <c r="H244" s="149" t="s">
        <v>426</v>
      </c>
      <c r="I244" s="149">
        <v>18099</v>
      </c>
      <c r="J244" s="185">
        <v>0</v>
      </c>
      <c r="K244" s="185" t="s">
        <v>501</v>
      </c>
      <c r="L244">
        <v>0</v>
      </c>
      <c r="M244" s="269">
        <v>0</v>
      </c>
      <c r="N244" s="267" t="s">
        <v>2134</v>
      </c>
      <c r="O244" s="248" t="s">
        <v>2134</v>
      </c>
      <c r="P244" s="248">
        <v>0</v>
      </c>
      <c r="Q244" s="249" t="s">
        <v>584</v>
      </c>
      <c r="R244" s="149">
        <v>12</v>
      </c>
      <c r="S244" s="149" t="s">
        <v>599</v>
      </c>
    </row>
    <row r="245" spans="1:19" x14ac:dyDescent="0.25">
      <c r="A245" s="149" t="s">
        <v>862</v>
      </c>
      <c r="B245" s="149">
        <v>103</v>
      </c>
      <c r="C245" t="s">
        <v>245</v>
      </c>
      <c r="D245" t="s">
        <v>250</v>
      </c>
      <c r="E245" t="s">
        <v>860</v>
      </c>
      <c r="F245" s="26" t="s">
        <v>13</v>
      </c>
      <c r="G245" s="149" t="s">
        <v>423</v>
      </c>
      <c r="H245" s="149" t="s">
        <v>424</v>
      </c>
      <c r="I245" s="149">
        <v>18614</v>
      </c>
      <c r="J245" s="185">
        <v>1354080</v>
      </c>
      <c r="K245" s="185" t="s">
        <v>1424</v>
      </c>
      <c r="L245">
        <v>186863.04</v>
      </c>
      <c r="M245" s="269">
        <v>0</v>
      </c>
      <c r="N245" s="267">
        <v>13.746602859506085</v>
      </c>
      <c r="O245" s="248">
        <v>0</v>
      </c>
      <c r="P245" s="248">
        <v>0.13800000000000001</v>
      </c>
      <c r="Q245" s="249" t="s">
        <v>584</v>
      </c>
      <c r="R245" s="149">
        <v>12</v>
      </c>
      <c r="S245" s="149" t="s">
        <v>965</v>
      </c>
    </row>
    <row r="246" spans="1:19" x14ac:dyDescent="0.25">
      <c r="A246" s="149" t="s">
        <v>859</v>
      </c>
      <c r="B246" s="149">
        <v>103</v>
      </c>
      <c r="C246" t="s">
        <v>245</v>
      </c>
      <c r="D246" t="s">
        <v>246</v>
      </c>
      <c r="E246" t="s">
        <v>860</v>
      </c>
      <c r="F246" s="26" t="s">
        <v>13</v>
      </c>
      <c r="G246" s="149" t="s">
        <v>425</v>
      </c>
      <c r="H246" s="149" t="s">
        <v>426</v>
      </c>
      <c r="I246" s="149">
        <v>33310</v>
      </c>
      <c r="J246" s="185">
        <v>0</v>
      </c>
      <c r="K246" s="185" t="s">
        <v>501</v>
      </c>
      <c r="L246">
        <v>0</v>
      </c>
      <c r="M246" s="269">
        <v>0</v>
      </c>
      <c r="N246" s="248" t="s">
        <v>2134</v>
      </c>
      <c r="O246" s="248" t="s">
        <v>2134</v>
      </c>
      <c r="P246" s="248">
        <v>0</v>
      </c>
      <c r="Q246" s="249" t="s">
        <v>584</v>
      </c>
      <c r="R246" s="149">
        <v>12</v>
      </c>
      <c r="S246" s="149" t="s">
        <v>965</v>
      </c>
    </row>
    <row r="247" spans="1:19" x14ac:dyDescent="0.25">
      <c r="A247" s="149" t="s">
        <v>980</v>
      </c>
      <c r="B247" s="149">
        <v>100</v>
      </c>
      <c r="C247" t="s">
        <v>340</v>
      </c>
      <c r="D247" t="s">
        <v>981</v>
      </c>
      <c r="E247" t="s">
        <v>982</v>
      </c>
      <c r="F247" s="26" t="s">
        <v>13</v>
      </c>
      <c r="G247" s="149" t="s">
        <v>425</v>
      </c>
      <c r="H247" s="149" t="s">
        <v>426</v>
      </c>
      <c r="I247" s="149">
        <v>56169.999999999993</v>
      </c>
      <c r="J247" s="185">
        <v>0</v>
      </c>
      <c r="K247" s="185" t="s">
        <v>501</v>
      </c>
      <c r="L247">
        <v>0</v>
      </c>
      <c r="M247" s="269">
        <v>0</v>
      </c>
      <c r="N247" s="248" t="s">
        <v>2134</v>
      </c>
      <c r="O247" s="248" t="s">
        <v>2134</v>
      </c>
      <c r="P247" s="248">
        <v>0</v>
      </c>
      <c r="Q247" s="249" t="s">
        <v>584</v>
      </c>
      <c r="R247" s="149">
        <v>12</v>
      </c>
      <c r="S247" s="149" t="s">
        <v>341</v>
      </c>
    </row>
    <row r="248" spans="1:19" x14ac:dyDescent="0.25">
      <c r="A248" s="149" t="s">
        <v>985</v>
      </c>
      <c r="B248" s="149">
        <v>0</v>
      </c>
      <c r="C248" t="s">
        <v>344</v>
      </c>
      <c r="D248" t="s">
        <v>249</v>
      </c>
      <c r="E248" t="s">
        <v>860</v>
      </c>
      <c r="F248" s="26" t="s">
        <v>13</v>
      </c>
      <c r="G248" s="149" t="s">
        <v>425</v>
      </c>
      <c r="H248" s="149" t="s">
        <v>426</v>
      </c>
      <c r="I248" s="149">
        <v>58415.999999999993</v>
      </c>
      <c r="J248" s="185">
        <v>0</v>
      </c>
      <c r="K248" s="185" t="s">
        <v>501</v>
      </c>
      <c r="L248">
        <v>0</v>
      </c>
      <c r="M248" s="269">
        <v>0</v>
      </c>
      <c r="N248" s="248" t="s">
        <v>2134</v>
      </c>
      <c r="O248" s="248" t="s">
        <v>2134</v>
      </c>
      <c r="P248" s="248">
        <v>0</v>
      </c>
      <c r="Q248" s="249" t="s">
        <v>584</v>
      </c>
      <c r="R248" s="149">
        <v>12</v>
      </c>
      <c r="S248" s="149" t="s">
        <v>965</v>
      </c>
    </row>
    <row r="249" spans="1:19" x14ac:dyDescent="0.25">
      <c r="A249" s="149" t="s">
        <v>581</v>
      </c>
      <c r="B249" s="149">
        <v>1</v>
      </c>
      <c r="C249" t="s">
        <v>67</v>
      </c>
      <c r="D249" t="s">
        <v>582</v>
      </c>
      <c r="E249" t="s">
        <v>583</v>
      </c>
      <c r="F249" s="26" t="s">
        <v>13</v>
      </c>
      <c r="G249" s="149" t="s">
        <v>425</v>
      </c>
      <c r="H249" s="149" t="s">
        <v>426</v>
      </c>
      <c r="I249" s="149">
        <v>81558</v>
      </c>
      <c r="J249" s="185">
        <v>0</v>
      </c>
      <c r="K249" s="185" t="s">
        <v>501</v>
      </c>
      <c r="L249">
        <v>0</v>
      </c>
      <c r="M249" s="269">
        <v>0</v>
      </c>
      <c r="N249" s="248" t="s">
        <v>2134</v>
      </c>
      <c r="O249" s="248" t="s">
        <v>2134</v>
      </c>
      <c r="P249" s="248">
        <v>0</v>
      </c>
      <c r="Q249" s="249" t="s">
        <v>584</v>
      </c>
      <c r="R249" s="149">
        <v>12</v>
      </c>
      <c r="S249" s="149" t="s">
        <v>585</v>
      </c>
    </row>
    <row r="250" spans="1:19" x14ac:dyDescent="0.25">
      <c r="A250" s="149" t="s">
        <v>588</v>
      </c>
      <c r="B250" s="149">
        <v>1</v>
      </c>
      <c r="C250" t="s">
        <v>67</v>
      </c>
      <c r="D250" t="s">
        <v>74</v>
      </c>
      <c r="E250" t="s">
        <v>583</v>
      </c>
      <c r="F250" s="26" t="s">
        <v>13</v>
      </c>
      <c r="G250" s="149" t="s">
        <v>425</v>
      </c>
      <c r="H250" s="149" t="s">
        <v>426</v>
      </c>
      <c r="I250" s="149">
        <v>259855.99999999997</v>
      </c>
      <c r="J250" s="185">
        <v>0</v>
      </c>
      <c r="K250" s="185" t="s">
        <v>501</v>
      </c>
      <c r="L250">
        <v>0</v>
      </c>
      <c r="M250" s="269">
        <v>0</v>
      </c>
      <c r="N250" s="267" t="s">
        <v>2134</v>
      </c>
      <c r="O250" s="248" t="s">
        <v>2134</v>
      </c>
      <c r="P250" s="248">
        <v>0</v>
      </c>
      <c r="Q250" s="249" t="s">
        <v>584</v>
      </c>
      <c r="R250" s="149">
        <v>12</v>
      </c>
      <c r="S250" s="149" t="s">
        <v>585</v>
      </c>
    </row>
    <row r="251" spans="1:19" x14ac:dyDescent="0.25">
      <c r="A251" s="149" t="s">
        <v>984</v>
      </c>
      <c r="B251" s="149">
        <v>100</v>
      </c>
      <c r="C251" t="s">
        <v>340</v>
      </c>
      <c r="D251" t="s">
        <v>343</v>
      </c>
      <c r="E251" t="s">
        <v>982</v>
      </c>
      <c r="F251" s="26" t="s">
        <v>13</v>
      </c>
      <c r="G251" s="149" t="s">
        <v>423</v>
      </c>
      <c r="H251" s="149" t="s">
        <v>424</v>
      </c>
      <c r="I251" s="149">
        <v>-629.00000000000011</v>
      </c>
      <c r="J251" s="185">
        <v>44688</v>
      </c>
      <c r="K251" s="185" t="s">
        <v>1424</v>
      </c>
      <c r="L251">
        <v>6166.9440000000004</v>
      </c>
      <c r="M251" s="269">
        <v>0</v>
      </c>
      <c r="N251" s="267">
        <v>-14.075366988900827</v>
      </c>
      <c r="O251" s="248">
        <v>0</v>
      </c>
      <c r="P251" s="248">
        <v>0.13800000000000001</v>
      </c>
      <c r="Q251" s="249" t="s">
        <v>584</v>
      </c>
      <c r="R251" s="149">
        <v>11</v>
      </c>
      <c r="S251" s="149" t="s">
        <v>341</v>
      </c>
    </row>
    <row r="252" spans="1:19" x14ac:dyDescent="0.25">
      <c r="A252" s="149" t="s">
        <v>590</v>
      </c>
      <c r="B252" s="149">
        <v>1</v>
      </c>
      <c r="C252" t="s">
        <v>67</v>
      </c>
      <c r="D252" t="s">
        <v>70</v>
      </c>
      <c r="E252" t="s">
        <v>583</v>
      </c>
      <c r="F252" s="26" t="s">
        <v>13</v>
      </c>
      <c r="G252" s="149" t="s">
        <v>423</v>
      </c>
      <c r="H252" s="149" t="s">
        <v>427</v>
      </c>
      <c r="I252" s="149">
        <v>-86</v>
      </c>
      <c r="J252" s="185">
        <v>21042</v>
      </c>
      <c r="K252" s="185" t="s">
        <v>1424</v>
      </c>
      <c r="L252">
        <v>2903.7960000000003</v>
      </c>
      <c r="M252" s="269">
        <v>0</v>
      </c>
      <c r="N252" s="248">
        <v>-4.0870639673034885</v>
      </c>
      <c r="O252" s="248">
        <v>0</v>
      </c>
      <c r="P252" s="248">
        <v>0.13800000000000001</v>
      </c>
      <c r="Q252" s="249" t="s">
        <v>584</v>
      </c>
      <c r="R252" s="149">
        <v>11</v>
      </c>
      <c r="S252" s="149" t="s">
        <v>585</v>
      </c>
    </row>
    <row r="253" spans="1:19" x14ac:dyDescent="0.25">
      <c r="A253" s="149" t="s">
        <v>1047</v>
      </c>
      <c r="B253" s="149">
        <v>111</v>
      </c>
      <c r="C253" t="s">
        <v>380</v>
      </c>
      <c r="D253" t="s">
        <v>381</v>
      </c>
      <c r="E253" t="s">
        <v>860</v>
      </c>
      <c r="F253" s="26" t="s">
        <v>13</v>
      </c>
      <c r="G253" s="149" t="s">
        <v>423</v>
      </c>
      <c r="H253" s="149" t="s">
        <v>424</v>
      </c>
      <c r="I253" s="149">
        <v>520</v>
      </c>
      <c r="J253" s="185">
        <v>40572</v>
      </c>
      <c r="K253" s="185" t="s">
        <v>1424</v>
      </c>
      <c r="L253">
        <v>5598.9360000000006</v>
      </c>
      <c r="M253" s="269">
        <v>0</v>
      </c>
      <c r="N253" s="267">
        <v>12.816720891255052</v>
      </c>
      <c r="O253" s="248">
        <v>0</v>
      </c>
      <c r="P253" s="248">
        <v>0.13800000000000001</v>
      </c>
      <c r="Q253" s="249" t="s">
        <v>584</v>
      </c>
      <c r="R253" s="149">
        <v>11</v>
      </c>
      <c r="S253" s="149" t="s">
        <v>965</v>
      </c>
    </row>
    <row r="254" spans="1:19" x14ac:dyDescent="0.25">
      <c r="A254" s="149" t="s">
        <v>986</v>
      </c>
      <c r="B254" s="149">
        <v>0</v>
      </c>
      <c r="C254" t="s">
        <v>344</v>
      </c>
      <c r="D254" t="s">
        <v>987</v>
      </c>
      <c r="E254" t="s">
        <v>860</v>
      </c>
      <c r="F254" s="26" t="s">
        <v>13</v>
      </c>
      <c r="G254" s="149" t="s">
        <v>425</v>
      </c>
      <c r="H254" s="149" t="s">
        <v>426</v>
      </c>
      <c r="I254" s="149">
        <v>117206.00000000001</v>
      </c>
      <c r="J254" s="185">
        <v>0</v>
      </c>
      <c r="K254" s="185" t="s">
        <v>501</v>
      </c>
      <c r="L254">
        <v>0</v>
      </c>
      <c r="M254" s="269">
        <v>0</v>
      </c>
      <c r="N254" s="267" t="s">
        <v>2134</v>
      </c>
      <c r="O254" s="248" t="s">
        <v>2134</v>
      </c>
      <c r="P254" s="248">
        <v>0</v>
      </c>
      <c r="Q254" s="249" t="s">
        <v>584</v>
      </c>
      <c r="R254" s="149">
        <v>11</v>
      </c>
      <c r="S254" s="149" t="s">
        <v>965</v>
      </c>
    </row>
    <row r="255" spans="1:19" x14ac:dyDescent="0.25">
      <c r="A255" s="149" t="s">
        <v>587</v>
      </c>
      <c r="B255" s="149">
        <v>1</v>
      </c>
      <c r="C255" t="s">
        <v>67</v>
      </c>
      <c r="D255" t="s">
        <v>73</v>
      </c>
      <c r="E255" t="s">
        <v>583</v>
      </c>
      <c r="F255" s="26" t="s">
        <v>13</v>
      </c>
      <c r="G255" s="149" t="s">
        <v>425</v>
      </c>
      <c r="H255" s="149" t="s">
        <v>426</v>
      </c>
      <c r="I255" s="149">
        <v>24389</v>
      </c>
      <c r="J255" s="185">
        <v>0</v>
      </c>
      <c r="K255" s="185" t="s">
        <v>501</v>
      </c>
      <c r="L255">
        <v>0</v>
      </c>
      <c r="M255" s="269">
        <v>0</v>
      </c>
      <c r="N255" s="267" t="s">
        <v>2134</v>
      </c>
      <c r="O255" s="248" t="s">
        <v>2134</v>
      </c>
      <c r="P255" s="248">
        <v>0</v>
      </c>
      <c r="Q255" s="249" t="s">
        <v>584</v>
      </c>
      <c r="R255" s="149">
        <v>10</v>
      </c>
      <c r="S255" s="149" t="s">
        <v>585</v>
      </c>
    </row>
    <row r="256" spans="1:19" x14ac:dyDescent="0.25">
      <c r="A256" s="149" t="s">
        <v>589</v>
      </c>
      <c r="B256" s="149">
        <v>1</v>
      </c>
      <c r="C256" t="s">
        <v>67</v>
      </c>
      <c r="D256" t="s">
        <v>68</v>
      </c>
      <c r="E256" t="s">
        <v>583</v>
      </c>
      <c r="F256" s="26" t="s">
        <v>13</v>
      </c>
      <c r="G256" s="149" t="s">
        <v>425</v>
      </c>
      <c r="H256" s="149" t="s">
        <v>426</v>
      </c>
      <c r="I256" s="149">
        <v>26657</v>
      </c>
      <c r="J256" s="185">
        <v>0</v>
      </c>
      <c r="K256" s="185" t="s">
        <v>501</v>
      </c>
      <c r="L256">
        <v>0</v>
      </c>
      <c r="M256" s="269">
        <v>0</v>
      </c>
      <c r="N256" s="248" t="s">
        <v>2134</v>
      </c>
      <c r="O256" s="248" t="s">
        <v>2134</v>
      </c>
      <c r="P256" s="248">
        <v>0</v>
      </c>
      <c r="Q256" s="249" t="s">
        <v>584</v>
      </c>
      <c r="R256" s="149">
        <v>10</v>
      </c>
      <c r="S256" s="149" t="s">
        <v>585</v>
      </c>
    </row>
    <row r="257" spans="1:19" x14ac:dyDescent="0.25">
      <c r="A257" s="149" t="s">
        <v>831</v>
      </c>
      <c r="B257" s="149">
        <v>2</v>
      </c>
      <c r="C257" t="s">
        <v>78</v>
      </c>
      <c r="D257" t="s">
        <v>224</v>
      </c>
      <c r="E257" t="s">
        <v>832</v>
      </c>
      <c r="F257" s="26" t="s">
        <v>13</v>
      </c>
      <c r="G257" s="149" t="s">
        <v>425</v>
      </c>
      <c r="H257" s="149" t="s">
        <v>426</v>
      </c>
      <c r="I257" s="149">
        <v>2205.0519999999997</v>
      </c>
      <c r="J257" s="185">
        <v>0</v>
      </c>
      <c r="K257" s="185" t="s">
        <v>501</v>
      </c>
      <c r="L257">
        <v>0</v>
      </c>
      <c r="M257" s="269">
        <v>0</v>
      </c>
      <c r="N257" s="248" t="s">
        <v>2134</v>
      </c>
      <c r="O257" s="248" t="s">
        <v>2134</v>
      </c>
      <c r="P257" s="248">
        <v>0</v>
      </c>
      <c r="Q257" s="249" t="s">
        <v>547</v>
      </c>
      <c r="R257" s="149">
        <v>1</v>
      </c>
      <c r="S257" s="149" t="s">
        <v>224</v>
      </c>
    </row>
    <row r="258" spans="1:19" x14ac:dyDescent="0.25">
      <c r="A258" s="149" t="s">
        <v>586</v>
      </c>
      <c r="B258" s="149">
        <v>1</v>
      </c>
      <c r="C258" t="s">
        <v>67</v>
      </c>
      <c r="D258" t="s">
        <v>72</v>
      </c>
      <c r="E258" t="s">
        <v>583</v>
      </c>
      <c r="F258" s="26" t="s">
        <v>13</v>
      </c>
      <c r="G258" s="149" t="s">
        <v>423</v>
      </c>
      <c r="H258" s="149" t="s">
        <v>424</v>
      </c>
      <c r="I258" s="149">
        <v>-464</v>
      </c>
      <c r="J258" s="185">
        <v>19152</v>
      </c>
      <c r="K258" s="185" t="s">
        <v>1424</v>
      </c>
      <c r="L258">
        <v>2642.9760000000001</v>
      </c>
      <c r="M258" s="269">
        <v>0</v>
      </c>
      <c r="N258" s="267">
        <v>-24.227234753550544</v>
      </c>
      <c r="O258" s="248">
        <v>0</v>
      </c>
      <c r="P258" s="248">
        <v>0.13800000000000001</v>
      </c>
      <c r="Q258" s="249" t="s">
        <v>584</v>
      </c>
      <c r="R258" s="149">
        <v>0</v>
      </c>
      <c r="S258" s="149" t="s">
        <v>585</v>
      </c>
    </row>
    <row r="259" spans="1:19" x14ac:dyDescent="0.25">
      <c r="A259" s="149" t="s">
        <v>586</v>
      </c>
      <c r="B259" s="149">
        <v>1</v>
      </c>
      <c r="C259" t="s">
        <v>67</v>
      </c>
      <c r="D259" t="s">
        <v>72</v>
      </c>
      <c r="E259" t="s">
        <v>583</v>
      </c>
      <c r="F259" s="26" t="s">
        <v>13</v>
      </c>
      <c r="G259" s="149" t="s">
        <v>423</v>
      </c>
      <c r="H259" s="149" t="s">
        <v>427</v>
      </c>
      <c r="I259" s="149">
        <v>-231</v>
      </c>
      <c r="J259" s="185">
        <v>25872</v>
      </c>
      <c r="K259" s="185" t="s">
        <v>1424</v>
      </c>
      <c r="L259">
        <v>3570.3360000000002</v>
      </c>
      <c r="M259" s="269">
        <v>0</v>
      </c>
      <c r="N259" s="267">
        <v>-8.9285714285714288</v>
      </c>
      <c r="O259" s="248">
        <v>0</v>
      </c>
      <c r="P259" s="248">
        <v>0.13800000000000001</v>
      </c>
      <c r="Q259" s="249" t="s">
        <v>584</v>
      </c>
      <c r="R259" s="149">
        <v>0</v>
      </c>
      <c r="S259" s="149" t="s">
        <v>585</v>
      </c>
    </row>
    <row r="260" spans="1:19" x14ac:dyDescent="0.25">
      <c r="A260" s="149" t="s">
        <v>961</v>
      </c>
      <c r="B260" s="149">
        <v>24</v>
      </c>
      <c r="C260" t="s">
        <v>317</v>
      </c>
      <c r="D260" t="s">
        <v>318</v>
      </c>
      <c r="E260" t="s">
        <v>962</v>
      </c>
      <c r="F260" s="26" t="s">
        <v>13</v>
      </c>
      <c r="G260" s="149" t="s">
        <v>423</v>
      </c>
      <c r="H260" s="149" t="s">
        <v>424</v>
      </c>
      <c r="I260" s="149">
        <v>162</v>
      </c>
      <c r="J260" s="185">
        <v>13146</v>
      </c>
      <c r="K260" s="185" t="s">
        <v>1424</v>
      </c>
      <c r="L260">
        <v>1814.1480000000001</v>
      </c>
      <c r="M260" s="269">
        <v>0</v>
      </c>
      <c r="N260" s="248">
        <v>12.323140118667276</v>
      </c>
      <c r="O260" s="248">
        <v>0</v>
      </c>
      <c r="P260" s="248">
        <v>0.13800000000000001</v>
      </c>
      <c r="Q260" s="249" t="s">
        <v>584</v>
      </c>
      <c r="R260" s="149">
        <v>0</v>
      </c>
      <c r="S260" s="149" t="s">
        <v>318</v>
      </c>
    </row>
    <row r="261" spans="1:19" x14ac:dyDescent="0.25">
      <c r="A261" s="149" t="s">
        <v>809</v>
      </c>
      <c r="B261" s="149">
        <v>701</v>
      </c>
      <c r="C261" t="s">
        <v>206</v>
      </c>
      <c r="D261" t="s">
        <v>207</v>
      </c>
      <c r="E261" t="s">
        <v>810</v>
      </c>
      <c r="F261" s="26" t="s">
        <v>13</v>
      </c>
      <c r="G261" s="149" t="s">
        <v>423</v>
      </c>
      <c r="H261" s="149" t="s">
        <v>424</v>
      </c>
      <c r="I261" s="149">
        <v>337.00500000000005</v>
      </c>
      <c r="J261" s="185">
        <v>27185</v>
      </c>
      <c r="K261" s="185" t="s">
        <v>1424</v>
      </c>
      <c r="L261">
        <v>3751.53</v>
      </c>
      <c r="M261" s="269">
        <v>3.9151499999999992</v>
      </c>
      <c r="N261" s="267">
        <v>12.396726135736621</v>
      </c>
      <c r="O261" s="248">
        <v>0.3158212867761605</v>
      </c>
      <c r="P261" s="248">
        <v>0.13800000000000001</v>
      </c>
      <c r="Q261" s="249" t="s">
        <v>547</v>
      </c>
      <c r="R261" s="149">
        <v>0</v>
      </c>
      <c r="S261" s="149" t="s">
        <v>207</v>
      </c>
    </row>
    <row r="262" spans="1:19" x14ac:dyDescent="0.25">
      <c r="A262" s="149" t="s">
        <v>1011</v>
      </c>
      <c r="B262" s="149">
        <v>363</v>
      </c>
      <c r="C262" t="s">
        <v>361</v>
      </c>
      <c r="D262" t="s">
        <v>362</v>
      </c>
      <c r="E262" t="s">
        <v>1012</v>
      </c>
      <c r="F262" s="26" t="s">
        <v>13</v>
      </c>
      <c r="G262" s="149" t="s">
        <v>423</v>
      </c>
      <c r="H262" s="149" t="s">
        <v>424</v>
      </c>
      <c r="I262" s="149">
        <v>389.923</v>
      </c>
      <c r="J262" s="185">
        <v>30704</v>
      </c>
      <c r="K262" s="185" t="s">
        <v>1424</v>
      </c>
      <c r="L262">
        <v>4237.152</v>
      </c>
      <c r="M262" s="269">
        <v>3.73</v>
      </c>
      <c r="N262" s="248">
        <v>12.699420270974466</v>
      </c>
      <c r="O262" s="248">
        <v>0.29371419485385575</v>
      </c>
      <c r="P262" s="248">
        <v>0.13800000000000001</v>
      </c>
      <c r="Q262" s="249" t="s">
        <v>547</v>
      </c>
      <c r="R262" s="149">
        <v>0</v>
      </c>
      <c r="S262" s="149" t="s">
        <v>362</v>
      </c>
    </row>
    <row r="263" spans="1:19" x14ac:dyDescent="0.25">
      <c r="A263" s="149" t="s">
        <v>963</v>
      </c>
      <c r="B263" s="149">
        <v>212</v>
      </c>
      <c r="C263" t="s">
        <v>319</v>
      </c>
      <c r="D263" t="s">
        <v>320</v>
      </c>
      <c r="E263" t="s">
        <v>860</v>
      </c>
      <c r="F263" s="26" t="s">
        <v>13</v>
      </c>
      <c r="G263" s="149" t="s">
        <v>423</v>
      </c>
      <c r="H263" s="149" t="s">
        <v>424</v>
      </c>
      <c r="I263" s="149">
        <v>412.58</v>
      </c>
      <c r="J263" s="185">
        <v>31710</v>
      </c>
      <c r="K263" s="185" t="s">
        <v>1424</v>
      </c>
      <c r="L263">
        <v>4375.9800000000005</v>
      </c>
      <c r="M263" s="269">
        <v>0</v>
      </c>
      <c r="N263" s="267">
        <v>13.011037527593819</v>
      </c>
      <c r="O263" s="248">
        <v>0</v>
      </c>
      <c r="P263" s="248">
        <v>0.13800000000000001</v>
      </c>
      <c r="Q263" s="249" t="s">
        <v>584</v>
      </c>
      <c r="R263" s="149">
        <v>0</v>
      </c>
      <c r="S263" s="149" t="s">
        <v>965</v>
      </c>
    </row>
    <row r="264" spans="1:19" x14ac:dyDescent="0.25">
      <c r="A264" s="149" t="s">
        <v>856</v>
      </c>
      <c r="B264" s="149">
        <v>240</v>
      </c>
      <c r="C264" t="s">
        <v>1342</v>
      </c>
      <c r="D264" t="s">
        <v>240</v>
      </c>
      <c r="E264" t="s">
        <v>602</v>
      </c>
      <c r="F264" s="26" t="s">
        <v>13</v>
      </c>
      <c r="G264" s="149" t="s">
        <v>425</v>
      </c>
      <c r="H264" s="149" t="s">
        <v>426</v>
      </c>
      <c r="I264" s="149">
        <v>887.76</v>
      </c>
      <c r="J264" s="185">
        <v>0</v>
      </c>
      <c r="K264" s="185" t="s">
        <v>2145</v>
      </c>
      <c r="L264">
        <v>0</v>
      </c>
      <c r="M264" s="269">
        <v>0</v>
      </c>
      <c r="N264" s="267" t="s">
        <v>2134</v>
      </c>
      <c r="O264" s="248" t="s">
        <v>2134</v>
      </c>
      <c r="P264" s="248">
        <v>0</v>
      </c>
      <c r="Q264" s="249" t="s">
        <v>547</v>
      </c>
      <c r="R264" s="149">
        <v>0</v>
      </c>
      <c r="S264" s="149" t="s">
        <v>603</v>
      </c>
    </row>
    <row r="265" spans="1:19" x14ac:dyDescent="0.25">
      <c r="A265" s="149" t="s">
        <v>612</v>
      </c>
      <c r="B265" s="149">
        <v>2</v>
      </c>
      <c r="C265" t="s">
        <v>78</v>
      </c>
      <c r="D265" t="s">
        <v>613</v>
      </c>
      <c r="E265" t="s">
        <v>598</v>
      </c>
      <c r="F265" s="26" t="s">
        <v>13</v>
      </c>
      <c r="G265" s="149" t="s">
        <v>423</v>
      </c>
      <c r="H265" s="149" t="s">
        <v>424</v>
      </c>
      <c r="I265" s="149">
        <v>1331</v>
      </c>
      <c r="J265" s="185">
        <v>101430</v>
      </c>
      <c r="K265" s="185" t="s">
        <v>1424</v>
      </c>
      <c r="L265">
        <v>13997.340000000002</v>
      </c>
      <c r="M265" s="269">
        <v>0</v>
      </c>
      <c r="N265" s="248">
        <v>13.122350389431135</v>
      </c>
      <c r="O265" s="248">
        <v>0</v>
      </c>
      <c r="P265" s="248">
        <v>0.13800000000000001</v>
      </c>
      <c r="Q265" s="249" t="s">
        <v>584</v>
      </c>
      <c r="R265" s="149">
        <v>0</v>
      </c>
      <c r="S265" s="149" t="s">
        <v>599</v>
      </c>
    </row>
    <row r="266" spans="1:19" x14ac:dyDescent="0.25">
      <c r="A266" s="149" t="s">
        <v>854</v>
      </c>
      <c r="B266" s="149">
        <v>240</v>
      </c>
      <c r="C266" t="s">
        <v>1342</v>
      </c>
      <c r="D266" t="s">
        <v>242</v>
      </c>
      <c r="E266" t="s">
        <v>855</v>
      </c>
      <c r="F266" s="26" t="s">
        <v>13</v>
      </c>
      <c r="G266" s="149" t="s">
        <v>423</v>
      </c>
      <c r="H266" s="149" t="s">
        <v>424</v>
      </c>
      <c r="I266" s="149">
        <v>2228.2709999999997</v>
      </c>
      <c r="J266" s="185">
        <v>153761</v>
      </c>
      <c r="K266" s="185" t="s">
        <v>1424</v>
      </c>
      <c r="L266">
        <v>21219.018</v>
      </c>
      <c r="M266" s="269">
        <v>2.68675</v>
      </c>
      <c r="N266" s="267">
        <v>14.491782701725402</v>
      </c>
      <c r="O266" s="248">
        <v>0.18539817048734203</v>
      </c>
      <c r="P266" s="248">
        <v>0.13800000000000001</v>
      </c>
      <c r="Q266" s="249" t="s">
        <v>547</v>
      </c>
      <c r="R266" s="149">
        <v>0</v>
      </c>
      <c r="S266" s="149" t="s">
        <v>242</v>
      </c>
    </row>
    <row r="267" spans="1:19" x14ac:dyDescent="0.25">
      <c r="A267" s="149" t="s">
        <v>608</v>
      </c>
      <c r="B267" s="149">
        <v>2</v>
      </c>
      <c r="C267" t="s">
        <v>78</v>
      </c>
      <c r="D267" t="s">
        <v>82</v>
      </c>
      <c r="E267" t="s">
        <v>598</v>
      </c>
      <c r="F267" s="26" t="s">
        <v>13</v>
      </c>
      <c r="G267" s="149" t="s">
        <v>423</v>
      </c>
      <c r="H267" s="149" t="s">
        <v>424</v>
      </c>
      <c r="I267" s="149">
        <v>2349</v>
      </c>
      <c r="J267" s="185">
        <v>174888</v>
      </c>
      <c r="K267" s="185" t="s">
        <v>1424</v>
      </c>
      <c r="L267">
        <v>24134.544000000002</v>
      </c>
      <c r="M267" s="269">
        <v>0</v>
      </c>
      <c r="N267" s="267">
        <v>13.431453272951831</v>
      </c>
      <c r="O267" s="248">
        <v>0</v>
      </c>
      <c r="P267" s="248">
        <v>0.13800000000000001</v>
      </c>
      <c r="Q267" s="249" t="s">
        <v>584</v>
      </c>
      <c r="R267" s="149">
        <v>0</v>
      </c>
      <c r="S267" s="149" t="s">
        <v>599</v>
      </c>
    </row>
    <row r="268" spans="1:19" x14ac:dyDescent="0.25">
      <c r="A268" s="149" t="s">
        <v>983</v>
      </c>
      <c r="B268" s="149">
        <v>100</v>
      </c>
      <c r="C268" t="s">
        <v>340</v>
      </c>
      <c r="D268" t="s">
        <v>342</v>
      </c>
      <c r="E268" t="s">
        <v>982</v>
      </c>
      <c r="F268" s="26" t="s">
        <v>13</v>
      </c>
      <c r="G268" s="149" t="s">
        <v>425</v>
      </c>
      <c r="H268" s="149" t="s">
        <v>426</v>
      </c>
      <c r="I268" s="149">
        <v>52270</v>
      </c>
      <c r="J268" s="185">
        <v>0</v>
      </c>
      <c r="K268" s="185" t="s">
        <v>501</v>
      </c>
      <c r="L268">
        <v>0</v>
      </c>
      <c r="M268" s="269">
        <v>0</v>
      </c>
      <c r="N268" s="248" t="s">
        <v>2134</v>
      </c>
      <c r="O268" s="248" t="s">
        <v>2134</v>
      </c>
      <c r="P268" s="248">
        <v>0</v>
      </c>
      <c r="Q268" s="249" t="s">
        <v>584</v>
      </c>
      <c r="R268" s="149">
        <v>0</v>
      </c>
      <c r="S268" s="149" t="s">
        <v>341</v>
      </c>
    </row>
    <row r="269" spans="1:19" x14ac:dyDescent="0.25">
      <c r="A269" s="149" t="s">
        <v>630</v>
      </c>
      <c r="B269" s="149">
        <v>2</v>
      </c>
      <c r="C269" t="s">
        <v>78</v>
      </c>
      <c r="D269" t="s">
        <v>85</v>
      </c>
      <c r="E269" t="s">
        <v>631</v>
      </c>
      <c r="F269" s="26" t="s">
        <v>14</v>
      </c>
      <c r="G269" s="149" t="s">
        <v>1054</v>
      </c>
      <c r="H269" s="149" t="s">
        <v>1055</v>
      </c>
      <c r="I269" s="149">
        <v>24.343</v>
      </c>
      <c r="J269" s="185">
        <v>0</v>
      </c>
      <c r="K269" s="185" t="s">
        <v>501</v>
      </c>
      <c r="L269">
        <v>0</v>
      </c>
      <c r="M269" s="269">
        <v>0</v>
      </c>
      <c r="N269" s="248" t="s">
        <v>2134</v>
      </c>
      <c r="O269" s="248" t="s">
        <v>2134</v>
      </c>
      <c r="P269" s="248">
        <v>0</v>
      </c>
      <c r="Q269" s="249" t="s">
        <v>547</v>
      </c>
      <c r="R269" s="149">
        <v>12</v>
      </c>
      <c r="S269" s="149" t="s">
        <v>632</v>
      </c>
    </row>
    <row r="270" spans="1:19" x14ac:dyDescent="0.25">
      <c r="A270" s="149" t="s">
        <v>972</v>
      </c>
      <c r="B270" s="149">
        <v>759</v>
      </c>
      <c r="C270" t="s">
        <v>330</v>
      </c>
      <c r="D270" t="s">
        <v>331</v>
      </c>
      <c r="E270" t="s">
        <v>973</v>
      </c>
      <c r="F270" s="26" t="s">
        <v>14</v>
      </c>
      <c r="G270" s="149" t="s">
        <v>423</v>
      </c>
      <c r="H270" s="149" t="s">
        <v>424</v>
      </c>
      <c r="I270" s="149">
        <v>65.745233991156724</v>
      </c>
      <c r="J270" s="185">
        <v>6070</v>
      </c>
      <c r="K270" s="185" t="s">
        <v>1424</v>
      </c>
      <c r="L270">
        <v>837.66000000000008</v>
      </c>
      <c r="M270" s="269">
        <v>3.476</v>
      </c>
      <c r="N270" s="267">
        <v>10.831175286846248</v>
      </c>
      <c r="O270" s="248">
        <v>0.32092546819193057</v>
      </c>
      <c r="P270" s="248">
        <v>0.13800000000000001</v>
      </c>
      <c r="Q270" s="249" t="s">
        <v>547</v>
      </c>
      <c r="R270" s="149">
        <v>12</v>
      </c>
      <c r="S270" s="149" t="s">
        <v>331</v>
      </c>
    </row>
    <row r="271" spans="1:19" x14ac:dyDescent="0.25">
      <c r="A271" s="149" t="s">
        <v>756</v>
      </c>
      <c r="B271" s="149">
        <v>767</v>
      </c>
      <c r="C271" t="s">
        <v>757</v>
      </c>
      <c r="D271" t="s">
        <v>172</v>
      </c>
      <c r="E271" t="s">
        <v>758</v>
      </c>
      <c r="F271" s="26" t="s">
        <v>14</v>
      </c>
      <c r="G271" s="149" t="s">
        <v>423</v>
      </c>
      <c r="H271" s="149" t="s">
        <v>424</v>
      </c>
      <c r="I271" s="149">
        <v>107.91999999999999</v>
      </c>
      <c r="J271" s="185">
        <v>10979</v>
      </c>
      <c r="K271" s="185" t="s">
        <v>1424</v>
      </c>
      <c r="L271">
        <v>1515.1020000000001</v>
      </c>
      <c r="M271" s="269">
        <v>3.8009583333333334</v>
      </c>
      <c r="N271" s="248">
        <v>9.8296748337735664</v>
      </c>
      <c r="O271" s="248">
        <v>0.3866820009420559</v>
      </c>
      <c r="P271" s="248">
        <v>0.13800000000000001</v>
      </c>
      <c r="Q271" s="249" t="s">
        <v>547</v>
      </c>
      <c r="R271" s="149">
        <v>12</v>
      </c>
      <c r="S271" s="149" t="s">
        <v>172</v>
      </c>
    </row>
    <row r="272" spans="1:19" x14ac:dyDescent="0.25">
      <c r="A272" s="149" t="s">
        <v>990</v>
      </c>
      <c r="B272" s="149">
        <v>394</v>
      </c>
      <c r="C272" t="s">
        <v>347</v>
      </c>
      <c r="D272" t="s">
        <v>348</v>
      </c>
      <c r="E272" t="s">
        <v>991</v>
      </c>
      <c r="F272" s="26" t="s">
        <v>14</v>
      </c>
      <c r="G272" s="149" t="s">
        <v>423</v>
      </c>
      <c r="H272" s="149" t="s">
        <v>424</v>
      </c>
      <c r="I272" s="149">
        <v>110.5078370487836</v>
      </c>
      <c r="J272" s="185">
        <v>11821</v>
      </c>
      <c r="K272" s="185" t="s">
        <v>1424</v>
      </c>
      <c r="L272">
        <v>1631.2980000000002</v>
      </c>
      <c r="M272" s="269">
        <v>3.6747999999999998</v>
      </c>
      <c r="N272" s="267">
        <v>9.3484338929687496</v>
      </c>
      <c r="O272" s="248">
        <v>0.39309258021965926</v>
      </c>
      <c r="P272" s="248">
        <v>0.13800000000000001</v>
      </c>
      <c r="Q272" s="249" t="s">
        <v>547</v>
      </c>
      <c r="R272" s="149">
        <v>12</v>
      </c>
      <c r="S272" s="149" t="s">
        <v>348</v>
      </c>
    </row>
    <row r="273" spans="1:19" x14ac:dyDescent="0.25">
      <c r="A273" s="149" t="s">
        <v>754</v>
      </c>
      <c r="B273" s="149">
        <v>420</v>
      </c>
      <c r="C273" t="s">
        <v>169</v>
      </c>
      <c r="D273" t="s">
        <v>170</v>
      </c>
      <c r="E273" t="s">
        <v>755</v>
      </c>
      <c r="F273" s="26" t="s">
        <v>14</v>
      </c>
      <c r="G273" s="149" t="s">
        <v>423</v>
      </c>
      <c r="H273" s="149" t="s">
        <v>424</v>
      </c>
      <c r="I273" s="149">
        <v>135.05799999999999</v>
      </c>
      <c r="J273" s="185">
        <v>14104</v>
      </c>
      <c r="K273" s="185" t="s">
        <v>1424</v>
      </c>
      <c r="L273">
        <v>1946.3520000000001</v>
      </c>
      <c r="M273" s="269">
        <v>3.7337400000000001</v>
      </c>
      <c r="N273" s="248">
        <v>9.5758650028360748</v>
      </c>
      <c r="O273" s="248">
        <v>0.38991151179493255</v>
      </c>
      <c r="P273" s="248">
        <v>0.13800000000000001</v>
      </c>
      <c r="Q273" s="249" t="s">
        <v>547</v>
      </c>
      <c r="R273" s="149">
        <v>12</v>
      </c>
      <c r="S273" s="149" t="s">
        <v>170</v>
      </c>
    </row>
    <row r="274" spans="1:19" x14ac:dyDescent="0.25">
      <c r="A274" s="149" t="s">
        <v>890</v>
      </c>
      <c r="B274" s="149">
        <v>687</v>
      </c>
      <c r="C274" t="s">
        <v>260</v>
      </c>
      <c r="D274" t="s">
        <v>261</v>
      </c>
      <c r="E274" t="s">
        <v>891</v>
      </c>
      <c r="F274" s="26" t="s">
        <v>14</v>
      </c>
      <c r="G274" s="149" t="s">
        <v>423</v>
      </c>
      <c r="H274" s="149" t="s">
        <v>424</v>
      </c>
      <c r="I274" s="149">
        <v>204.142</v>
      </c>
      <c r="J274" s="185">
        <v>21349</v>
      </c>
      <c r="K274" s="185" t="s">
        <v>1424</v>
      </c>
      <c r="L274">
        <v>2946.1620000000003</v>
      </c>
      <c r="M274" s="269">
        <v>2.6372</v>
      </c>
      <c r="N274" s="248">
        <v>9.5621340578013019</v>
      </c>
      <c r="O274" s="248">
        <v>0.27579617521137251</v>
      </c>
      <c r="P274" s="248">
        <v>0.13800000000000001</v>
      </c>
      <c r="Q274" s="249" t="s">
        <v>547</v>
      </c>
      <c r="R274" s="149">
        <v>12</v>
      </c>
      <c r="S274" s="149" t="s">
        <v>261</v>
      </c>
    </row>
    <row r="275" spans="1:19" x14ac:dyDescent="0.25">
      <c r="A275" s="149" t="s">
        <v>761</v>
      </c>
      <c r="B275" s="149">
        <v>682</v>
      </c>
      <c r="C275" t="s">
        <v>175</v>
      </c>
      <c r="D275" t="s">
        <v>176</v>
      </c>
      <c r="E275" t="s">
        <v>762</v>
      </c>
      <c r="F275" s="26" t="s">
        <v>14</v>
      </c>
      <c r="G275" s="149" t="s">
        <v>423</v>
      </c>
      <c r="H275" s="149" t="s">
        <v>424</v>
      </c>
      <c r="I275" s="149">
        <v>289.28809054562294</v>
      </c>
      <c r="J275" s="185">
        <v>26354</v>
      </c>
      <c r="K275" s="185" t="s">
        <v>1424</v>
      </c>
      <c r="L275">
        <v>3636.8520000000003</v>
      </c>
      <c r="M275" s="269">
        <v>4.2675000000000001</v>
      </c>
      <c r="N275" s="248">
        <v>10.977008823921338</v>
      </c>
      <c r="O275" s="248">
        <v>0.38876711028055028</v>
      </c>
      <c r="P275" s="248">
        <v>0.13800000000000001</v>
      </c>
      <c r="Q275" s="249" t="s">
        <v>547</v>
      </c>
      <c r="R275" s="149">
        <v>12</v>
      </c>
      <c r="S275" s="149" t="s">
        <v>176</v>
      </c>
    </row>
    <row r="276" spans="1:19" x14ac:dyDescent="0.25">
      <c r="A276" s="149" t="s">
        <v>727</v>
      </c>
      <c r="B276" s="149">
        <v>169</v>
      </c>
      <c r="C276" t="s">
        <v>101</v>
      </c>
      <c r="D276" t="s">
        <v>142</v>
      </c>
      <c r="E276" t="s">
        <v>728</v>
      </c>
      <c r="F276" s="26" t="s">
        <v>14</v>
      </c>
      <c r="G276" s="149" t="s">
        <v>423</v>
      </c>
      <c r="H276" s="149" t="s">
        <v>424</v>
      </c>
      <c r="I276" s="149">
        <v>403.28099999999995</v>
      </c>
      <c r="J276" s="185">
        <v>31068</v>
      </c>
      <c r="K276" s="185" t="s">
        <v>1424</v>
      </c>
      <c r="L276">
        <v>4287.384</v>
      </c>
      <c r="M276" s="269">
        <v>1.2234</v>
      </c>
      <c r="N276" s="267">
        <v>12.980590961761296</v>
      </c>
      <c r="O276" s="248">
        <v>9.4248405454261441E-2</v>
      </c>
      <c r="P276" s="248">
        <v>0.13800000000000001</v>
      </c>
      <c r="Q276" s="249" t="s">
        <v>547</v>
      </c>
      <c r="R276" s="149">
        <v>12</v>
      </c>
      <c r="S276" s="149" t="s">
        <v>142</v>
      </c>
    </row>
    <row r="277" spans="1:19" x14ac:dyDescent="0.25">
      <c r="A277" s="149" t="s">
        <v>843</v>
      </c>
      <c r="B277" s="149">
        <v>332</v>
      </c>
      <c r="C277" t="s">
        <v>232</v>
      </c>
      <c r="D277" t="s">
        <v>233</v>
      </c>
      <c r="E277" t="s">
        <v>844</v>
      </c>
      <c r="F277" s="26" t="s">
        <v>14</v>
      </c>
      <c r="G277" s="149" t="s">
        <v>423</v>
      </c>
      <c r="H277" s="149" t="s">
        <v>424</v>
      </c>
      <c r="I277" s="149">
        <v>442.72199999999998</v>
      </c>
      <c r="J277" s="185">
        <v>44272</v>
      </c>
      <c r="K277" s="185" t="s">
        <v>1424</v>
      </c>
      <c r="L277">
        <v>6109.5360000000001</v>
      </c>
      <c r="M277" s="269">
        <v>4.7872833333333329</v>
      </c>
      <c r="N277" s="248">
        <v>10.000045175280087</v>
      </c>
      <c r="O277" s="248">
        <v>0.47872617067444873</v>
      </c>
      <c r="P277" s="248">
        <v>0.13800000000000001</v>
      </c>
      <c r="Q277" s="249" t="s">
        <v>547</v>
      </c>
      <c r="R277" s="149">
        <v>12</v>
      </c>
      <c r="S277" s="149" t="s">
        <v>233</v>
      </c>
    </row>
    <row r="278" spans="1:19" x14ac:dyDescent="0.25">
      <c r="A278" s="149" t="s">
        <v>743</v>
      </c>
      <c r="B278" s="149">
        <v>747</v>
      </c>
      <c r="C278" t="s">
        <v>159</v>
      </c>
      <c r="D278" t="s">
        <v>160</v>
      </c>
      <c r="E278" t="s">
        <v>744</v>
      </c>
      <c r="F278" s="26" t="s">
        <v>14</v>
      </c>
      <c r="G278" s="149" t="s">
        <v>423</v>
      </c>
      <c r="H278" s="149" t="s">
        <v>424</v>
      </c>
      <c r="I278" s="149">
        <v>479.774</v>
      </c>
      <c r="J278" s="185">
        <v>43862</v>
      </c>
      <c r="K278" s="185" t="s">
        <v>1424</v>
      </c>
      <c r="L278">
        <v>6052.9560000000001</v>
      </c>
      <c r="M278" s="269">
        <v>5.1768111111111104</v>
      </c>
      <c r="N278" s="267">
        <v>10.938260909215266</v>
      </c>
      <c r="O278" s="248">
        <v>0.47327551921437078</v>
      </c>
      <c r="P278" s="248">
        <v>0.13800000000000001</v>
      </c>
      <c r="Q278" s="249" t="s">
        <v>547</v>
      </c>
      <c r="R278" s="149">
        <v>12</v>
      </c>
      <c r="S278" s="149" t="s">
        <v>160</v>
      </c>
    </row>
    <row r="279" spans="1:19" x14ac:dyDescent="0.25">
      <c r="A279" s="149" t="s">
        <v>627</v>
      </c>
      <c r="B279" s="149">
        <v>2</v>
      </c>
      <c r="C279" t="s">
        <v>78</v>
      </c>
      <c r="D279" t="s">
        <v>80</v>
      </c>
      <c r="E279" t="s">
        <v>628</v>
      </c>
      <c r="F279" s="26" t="s">
        <v>14</v>
      </c>
      <c r="G279" s="149" t="s">
        <v>423</v>
      </c>
      <c r="H279" s="149" t="s">
        <v>424</v>
      </c>
      <c r="I279" s="149">
        <v>538.29999999999995</v>
      </c>
      <c r="J279" s="185">
        <v>44722</v>
      </c>
      <c r="K279" s="185" t="s">
        <v>1424</v>
      </c>
      <c r="L279">
        <v>6171.6360000000004</v>
      </c>
      <c r="M279" s="269">
        <v>3.1116666666666668</v>
      </c>
      <c r="N279" s="248">
        <v>12.036581548231295</v>
      </c>
      <c r="O279" s="248">
        <v>0.25851747476623943</v>
      </c>
      <c r="P279" s="248">
        <v>0.13800000000000001</v>
      </c>
      <c r="Q279" s="249" t="s">
        <v>547</v>
      </c>
      <c r="R279" s="149">
        <v>12</v>
      </c>
      <c r="S279" s="149" t="s">
        <v>629</v>
      </c>
    </row>
    <row r="280" spans="1:19" x14ac:dyDescent="0.25">
      <c r="A280" s="149" t="s">
        <v>1002</v>
      </c>
      <c r="B280" s="149">
        <v>72</v>
      </c>
      <c r="C280" t="s">
        <v>359</v>
      </c>
      <c r="D280" t="s">
        <v>360</v>
      </c>
      <c r="E280" t="s">
        <v>1003</v>
      </c>
      <c r="F280" s="26" t="s">
        <v>14</v>
      </c>
      <c r="G280" s="149" t="s">
        <v>423</v>
      </c>
      <c r="H280" s="149" t="s">
        <v>424</v>
      </c>
      <c r="I280" s="149">
        <v>547.90699999999993</v>
      </c>
      <c r="J280" s="185">
        <v>44243</v>
      </c>
      <c r="K280" s="185" t="s">
        <v>1424</v>
      </c>
      <c r="L280">
        <v>6105.5340000000006</v>
      </c>
      <c r="M280" s="269">
        <v>2.5666666666666669</v>
      </c>
      <c r="N280" s="267">
        <v>12.384038152928143</v>
      </c>
      <c r="O280" s="248">
        <v>0.20725603676049653</v>
      </c>
      <c r="P280" s="248">
        <v>0.13800000000000001</v>
      </c>
      <c r="Q280" s="249" t="s">
        <v>547</v>
      </c>
      <c r="R280" s="149">
        <v>12</v>
      </c>
      <c r="S280" s="149" t="s">
        <v>360</v>
      </c>
    </row>
    <row r="281" spans="1:19" x14ac:dyDescent="0.25">
      <c r="A281" s="149" t="s">
        <v>624</v>
      </c>
      <c r="B281" s="149">
        <v>2</v>
      </c>
      <c r="C281" t="s">
        <v>78</v>
      </c>
      <c r="D281" t="s">
        <v>79</v>
      </c>
      <c r="E281" t="s">
        <v>625</v>
      </c>
      <c r="F281" s="26" t="s">
        <v>14</v>
      </c>
      <c r="G281" s="149" t="s">
        <v>423</v>
      </c>
      <c r="H281" s="149" t="s">
        <v>424</v>
      </c>
      <c r="I281" s="149">
        <v>593.71199999999999</v>
      </c>
      <c r="J281" s="185">
        <v>49477</v>
      </c>
      <c r="K281" s="185" t="s">
        <v>1424</v>
      </c>
      <c r="L281">
        <v>6827.8260000000009</v>
      </c>
      <c r="M281" s="269">
        <v>4.5125000000000002</v>
      </c>
      <c r="N281" s="248">
        <v>11.999757463063645</v>
      </c>
      <c r="O281" s="248">
        <v>0.37604926715309783</v>
      </c>
      <c r="P281" s="248">
        <v>0.13800000000000001</v>
      </c>
      <c r="Q281" s="249" t="s">
        <v>547</v>
      </c>
      <c r="R281" s="149">
        <v>12</v>
      </c>
      <c r="S281" s="149" t="s">
        <v>626</v>
      </c>
    </row>
    <row r="282" spans="1:19" x14ac:dyDescent="0.25">
      <c r="A282" s="149" t="s">
        <v>711</v>
      </c>
      <c r="B282" s="149">
        <v>169</v>
      </c>
      <c r="C282" t="s">
        <v>101</v>
      </c>
      <c r="D282" t="s">
        <v>114</v>
      </c>
      <c r="E282" t="s">
        <v>712</v>
      </c>
      <c r="F282" s="26" t="s">
        <v>14</v>
      </c>
      <c r="G282" s="149" t="s">
        <v>423</v>
      </c>
      <c r="H282" s="149" t="s">
        <v>424</v>
      </c>
      <c r="I282" s="149">
        <v>605.53699999999992</v>
      </c>
      <c r="J282" s="185">
        <v>43750</v>
      </c>
      <c r="K282" s="185" t="s">
        <v>1424</v>
      </c>
      <c r="L282">
        <v>6037.5000000000009</v>
      </c>
      <c r="M282" s="269">
        <v>2.6089999999999995</v>
      </c>
      <c r="N282" s="248">
        <v>13.840845714285711</v>
      </c>
      <c r="O282" s="248">
        <v>0.18850004211138213</v>
      </c>
      <c r="P282" s="248">
        <v>0.13800000000000001</v>
      </c>
      <c r="Q282" s="249" t="s">
        <v>547</v>
      </c>
      <c r="R282" s="149">
        <v>12</v>
      </c>
      <c r="S282" s="149" t="s">
        <v>114</v>
      </c>
    </row>
    <row r="283" spans="1:19" x14ac:dyDescent="0.25">
      <c r="A283" s="149" t="s">
        <v>719</v>
      </c>
      <c r="B283" s="149">
        <v>169</v>
      </c>
      <c r="C283" t="s">
        <v>101</v>
      </c>
      <c r="D283" t="s">
        <v>125</v>
      </c>
      <c r="E283" t="s">
        <v>720</v>
      </c>
      <c r="F283" s="26" t="s">
        <v>14</v>
      </c>
      <c r="G283" s="149" t="s">
        <v>423</v>
      </c>
      <c r="H283" s="149" t="s">
        <v>424</v>
      </c>
      <c r="I283" s="149">
        <v>623.49400000000014</v>
      </c>
      <c r="J283" s="185">
        <v>50129</v>
      </c>
      <c r="K283" s="185" t="s">
        <v>1424</v>
      </c>
      <c r="L283">
        <v>6917.8020000000006</v>
      </c>
      <c r="M283" s="269">
        <v>2.2354250000000002</v>
      </c>
      <c r="N283" s="248">
        <v>12.43779050050869</v>
      </c>
      <c r="O283" s="248">
        <v>0.17972846543030083</v>
      </c>
      <c r="P283" s="248">
        <v>0.13800000000000001</v>
      </c>
      <c r="Q283" s="249" t="s">
        <v>547</v>
      </c>
      <c r="R283" s="149">
        <v>12</v>
      </c>
      <c r="S283" s="149" t="s">
        <v>125</v>
      </c>
    </row>
    <row r="284" spans="1:19" x14ac:dyDescent="0.25">
      <c r="A284" s="149" t="s">
        <v>709</v>
      </c>
      <c r="B284" s="149">
        <v>169</v>
      </c>
      <c r="C284" t="s">
        <v>101</v>
      </c>
      <c r="D284" t="s">
        <v>113</v>
      </c>
      <c r="E284" t="s">
        <v>710</v>
      </c>
      <c r="F284" s="26" t="s">
        <v>14</v>
      </c>
      <c r="G284" s="149" t="s">
        <v>423</v>
      </c>
      <c r="H284" s="149" t="s">
        <v>424</v>
      </c>
      <c r="I284" s="149">
        <v>655.07899999999995</v>
      </c>
      <c r="J284" s="185">
        <v>50883</v>
      </c>
      <c r="K284" s="185" t="s">
        <v>1424</v>
      </c>
      <c r="L284">
        <v>7021.8540000000003</v>
      </c>
      <c r="M284" s="269">
        <v>2.6955749999999994</v>
      </c>
      <c r="N284" s="267">
        <v>12.874221252677712</v>
      </c>
      <c r="O284" s="248">
        <v>0.20937771280257794</v>
      </c>
      <c r="P284" s="248">
        <v>0.13800000000000001</v>
      </c>
      <c r="Q284" s="249" t="s">
        <v>547</v>
      </c>
      <c r="R284" s="149">
        <v>12</v>
      </c>
      <c r="S284" s="149" t="s">
        <v>113</v>
      </c>
    </row>
    <row r="285" spans="1:19" x14ac:dyDescent="0.25">
      <c r="A285" s="149" t="s">
        <v>630</v>
      </c>
      <c r="B285" s="149">
        <v>2</v>
      </c>
      <c r="C285" t="s">
        <v>78</v>
      </c>
      <c r="D285" t="s">
        <v>85</v>
      </c>
      <c r="E285" t="s">
        <v>631</v>
      </c>
      <c r="F285" s="26" t="s">
        <v>14</v>
      </c>
      <c r="G285" s="149" t="s">
        <v>423</v>
      </c>
      <c r="H285" s="149" t="s">
        <v>424</v>
      </c>
      <c r="I285" s="149">
        <v>818.72</v>
      </c>
      <c r="J285" s="185">
        <v>61791</v>
      </c>
      <c r="K285" s="185" t="s">
        <v>1424</v>
      </c>
      <c r="L285">
        <v>8527.1580000000013</v>
      </c>
      <c r="M285" s="269">
        <v>2.555000000000001</v>
      </c>
      <c r="N285" s="267">
        <v>13.24982602644398</v>
      </c>
      <c r="O285" s="248">
        <v>0.19283272058823539</v>
      </c>
      <c r="P285" s="248">
        <v>0.13800000000000001</v>
      </c>
      <c r="Q285" s="249" t="s">
        <v>547</v>
      </c>
      <c r="R285" s="149">
        <v>12</v>
      </c>
      <c r="S285" s="149" t="s">
        <v>632</v>
      </c>
    </row>
    <row r="286" spans="1:19" x14ac:dyDescent="0.25">
      <c r="A286" s="149" t="s">
        <v>907</v>
      </c>
      <c r="B286" s="149">
        <v>44</v>
      </c>
      <c r="C286" t="s">
        <v>272</v>
      </c>
      <c r="D286" t="s">
        <v>273</v>
      </c>
      <c r="E286" t="s">
        <v>908</v>
      </c>
      <c r="F286" s="26" t="s">
        <v>14</v>
      </c>
      <c r="G286" s="149" t="s">
        <v>423</v>
      </c>
      <c r="H286" s="149" t="s">
        <v>424</v>
      </c>
      <c r="I286" s="149">
        <v>2178.654</v>
      </c>
      <c r="J286" s="185">
        <v>151786</v>
      </c>
      <c r="K286" s="185" t="s">
        <v>1424</v>
      </c>
      <c r="L286">
        <v>20946.468000000001</v>
      </c>
      <c r="M286" s="269">
        <v>3.166091666666667</v>
      </c>
      <c r="N286" s="248">
        <v>14.353458158196409</v>
      </c>
      <c r="O286" s="248">
        <v>0.22058040869117662</v>
      </c>
      <c r="P286" s="248">
        <v>0.13800000000000001</v>
      </c>
      <c r="Q286" s="249" t="s">
        <v>547</v>
      </c>
      <c r="R286" s="149">
        <v>12</v>
      </c>
      <c r="S286" s="149" t="s">
        <v>273</v>
      </c>
    </row>
    <row r="287" spans="1:19" x14ac:dyDescent="0.25">
      <c r="A287" s="149" t="s">
        <v>817</v>
      </c>
      <c r="B287" s="149">
        <v>274</v>
      </c>
      <c r="C287" t="s">
        <v>212</v>
      </c>
      <c r="D287" t="s">
        <v>818</v>
      </c>
      <c r="E287" t="s">
        <v>819</v>
      </c>
      <c r="F287" s="26" t="s">
        <v>14</v>
      </c>
      <c r="G287" s="149" t="s">
        <v>423</v>
      </c>
      <c r="H287" s="149" t="s">
        <v>424</v>
      </c>
      <c r="I287" s="149">
        <v>5821.6880000000001</v>
      </c>
      <c r="J287" s="185">
        <v>426828</v>
      </c>
      <c r="K287" s="185" t="s">
        <v>1424</v>
      </c>
      <c r="L287">
        <v>58902.264000000003</v>
      </c>
      <c r="M287" s="269">
        <v>2.2521249999999995</v>
      </c>
      <c r="N287" s="248">
        <v>13.639423842859419</v>
      </c>
      <c r="O287" s="248">
        <v>0.16511877817911227</v>
      </c>
      <c r="P287" s="248">
        <v>0.13800000000000001</v>
      </c>
      <c r="Q287" s="249" t="s">
        <v>547</v>
      </c>
      <c r="R287" s="149">
        <v>12</v>
      </c>
      <c r="S287" s="149" t="s">
        <v>213</v>
      </c>
    </row>
    <row r="288" spans="1:19" x14ac:dyDescent="0.25">
      <c r="A288" s="149" t="s">
        <v>934</v>
      </c>
      <c r="B288" s="149">
        <v>416</v>
      </c>
      <c r="C288" t="s">
        <v>297</v>
      </c>
      <c r="D288" t="s">
        <v>298</v>
      </c>
      <c r="E288" t="s">
        <v>935</v>
      </c>
      <c r="F288" s="26" t="s">
        <v>14</v>
      </c>
      <c r="G288" s="149" t="s">
        <v>423</v>
      </c>
      <c r="H288" s="149" t="s">
        <v>424</v>
      </c>
      <c r="I288" s="149">
        <v>386.726</v>
      </c>
      <c r="J288" s="185">
        <v>37637</v>
      </c>
      <c r="K288" s="185" t="s">
        <v>1424</v>
      </c>
      <c r="L288">
        <v>5193.9060000000009</v>
      </c>
      <c r="M288" s="269">
        <v>4.5915727272727267</v>
      </c>
      <c r="N288" s="267">
        <v>10.275154767914552</v>
      </c>
      <c r="O288" s="248">
        <v>0.44686166106329445</v>
      </c>
      <c r="P288" s="248">
        <v>0.13800000000000001</v>
      </c>
      <c r="Q288" s="249" t="s">
        <v>547</v>
      </c>
      <c r="R288" s="149">
        <v>11</v>
      </c>
      <c r="S288" s="149" t="s">
        <v>298</v>
      </c>
    </row>
    <row r="289" spans="1:19" x14ac:dyDescent="0.25">
      <c r="A289" s="149" t="s">
        <v>777</v>
      </c>
      <c r="B289" s="149">
        <v>256</v>
      </c>
      <c r="C289" t="s">
        <v>191</v>
      </c>
      <c r="D289" t="s">
        <v>192</v>
      </c>
      <c r="E289" t="s">
        <v>778</v>
      </c>
      <c r="F289" s="26" t="s">
        <v>14</v>
      </c>
      <c r="G289" s="149" t="s">
        <v>423</v>
      </c>
      <c r="H289" s="149" t="s">
        <v>424</v>
      </c>
      <c r="I289" s="149">
        <v>389.8</v>
      </c>
      <c r="J289" s="185">
        <v>36466</v>
      </c>
      <c r="K289" s="185" t="s">
        <v>1424</v>
      </c>
      <c r="L289">
        <v>5032.308</v>
      </c>
      <c r="M289" s="269">
        <v>2.9195333333333333</v>
      </c>
      <c r="N289" s="248">
        <v>10.689409312784512</v>
      </c>
      <c r="O289" s="248">
        <v>0.27312391619633997</v>
      </c>
      <c r="P289" s="248">
        <v>0.13800000000000001</v>
      </c>
      <c r="Q289" s="249" t="s">
        <v>547</v>
      </c>
      <c r="R289" s="149">
        <v>10</v>
      </c>
      <c r="S289" s="149" t="s">
        <v>192</v>
      </c>
    </row>
    <row r="290" spans="1:19" x14ac:dyDescent="0.25">
      <c r="A290" s="149" t="s">
        <v>713</v>
      </c>
      <c r="B290" s="149">
        <v>169</v>
      </c>
      <c r="C290" t="s">
        <v>101</v>
      </c>
      <c r="D290" t="s">
        <v>116</v>
      </c>
      <c r="E290" t="s">
        <v>714</v>
      </c>
      <c r="F290" s="26" t="s">
        <v>14</v>
      </c>
      <c r="G290" s="149" t="s">
        <v>423</v>
      </c>
      <c r="H290" s="149" t="s">
        <v>424</v>
      </c>
      <c r="I290" s="149">
        <v>1131.645</v>
      </c>
      <c r="J290" s="185">
        <v>85172</v>
      </c>
      <c r="K290" s="185" t="s">
        <v>1424</v>
      </c>
      <c r="L290">
        <v>11753.736000000001</v>
      </c>
      <c r="M290" s="269">
        <v>2.8987250000000002</v>
      </c>
      <c r="N290" s="267">
        <v>13.286584793124501</v>
      </c>
      <c r="O290" s="248">
        <v>0.21816930724741418</v>
      </c>
      <c r="P290" s="248">
        <v>0.13800000000000001</v>
      </c>
      <c r="Q290" s="249" t="s">
        <v>547</v>
      </c>
      <c r="R290" s="149">
        <v>10</v>
      </c>
      <c r="S290" s="149" t="s">
        <v>116</v>
      </c>
    </row>
    <row r="291" spans="1:19" x14ac:dyDescent="0.25">
      <c r="A291" s="149" t="s">
        <v>721</v>
      </c>
      <c r="B291" s="149">
        <v>169</v>
      </c>
      <c r="C291" t="s">
        <v>101</v>
      </c>
      <c r="D291" t="s">
        <v>131</v>
      </c>
      <c r="E291" t="s">
        <v>722</v>
      </c>
      <c r="F291" s="26" t="s">
        <v>14</v>
      </c>
      <c r="G291" s="149" t="s">
        <v>423</v>
      </c>
      <c r="H291" s="149" t="s">
        <v>424</v>
      </c>
      <c r="I291" s="149">
        <v>975.18300000000011</v>
      </c>
      <c r="J291" s="185">
        <v>76044</v>
      </c>
      <c r="K291" s="185" t="s">
        <v>1424</v>
      </c>
      <c r="L291">
        <v>10494.072</v>
      </c>
      <c r="M291" s="269">
        <v>2.5508999999999995</v>
      </c>
      <c r="N291" s="248">
        <v>12.823930882120878</v>
      </c>
      <c r="O291" s="248">
        <v>0.19891716693174508</v>
      </c>
      <c r="P291" s="248">
        <v>0.13800000000000001</v>
      </c>
      <c r="Q291" s="249" t="s">
        <v>547</v>
      </c>
      <c r="R291" s="149">
        <v>9</v>
      </c>
      <c r="S291" s="149" t="s">
        <v>131</v>
      </c>
    </row>
    <row r="292" spans="1:19" x14ac:dyDescent="0.25">
      <c r="A292" s="149" t="s">
        <v>715</v>
      </c>
      <c r="B292" s="149">
        <v>169</v>
      </c>
      <c r="C292" t="s">
        <v>101</v>
      </c>
      <c r="D292" t="s">
        <v>117</v>
      </c>
      <c r="E292" t="s">
        <v>716</v>
      </c>
      <c r="F292" s="26" t="s">
        <v>14</v>
      </c>
      <c r="G292" s="149" t="s">
        <v>423</v>
      </c>
      <c r="H292" s="149" t="s">
        <v>424</v>
      </c>
      <c r="I292" s="149">
        <v>710.58299999999986</v>
      </c>
      <c r="J292" s="185">
        <v>54066</v>
      </c>
      <c r="K292" s="185" t="s">
        <v>1424</v>
      </c>
      <c r="L292">
        <v>7461.1080000000002</v>
      </c>
      <c r="M292" s="269">
        <v>2.6210749999999998</v>
      </c>
      <c r="N292" s="248">
        <v>13.142880923315944</v>
      </c>
      <c r="O292" s="248">
        <v>0.1994292587213598</v>
      </c>
      <c r="P292" s="248">
        <v>0.13800000000000001</v>
      </c>
      <c r="Q292" s="249" t="s">
        <v>547</v>
      </c>
      <c r="R292" s="149">
        <v>8</v>
      </c>
      <c r="S292" s="149" t="s">
        <v>117</v>
      </c>
    </row>
    <row r="293" spans="1:19" x14ac:dyDescent="0.25">
      <c r="A293" s="149" t="s">
        <v>974</v>
      </c>
      <c r="B293" s="149">
        <v>364</v>
      </c>
      <c r="C293" t="s">
        <v>332</v>
      </c>
      <c r="D293" t="s">
        <v>333</v>
      </c>
      <c r="E293" t="s">
        <v>975</v>
      </c>
      <c r="F293" s="26" t="s">
        <v>14</v>
      </c>
      <c r="G293" s="149" t="s">
        <v>423</v>
      </c>
      <c r="H293" s="149" t="s">
        <v>424</v>
      </c>
      <c r="I293" s="149">
        <v>542.33100000000002</v>
      </c>
      <c r="J293" s="185">
        <v>44928</v>
      </c>
      <c r="K293" s="185" t="s">
        <v>1424</v>
      </c>
      <c r="L293">
        <v>6200.0640000000003</v>
      </c>
      <c r="M293" s="269">
        <v>4.2139999999999995</v>
      </c>
      <c r="N293" s="248">
        <v>12.071113782051283</v>
      </c>
      <c r="O293" s="248">
        <v>0.34909786090044637</v>
      </c>
      <c r="P293" s="248">
        <v>0.13800000000000001</v>
      </c>
      <c r="Q293" s="249" t="s">
        <v>547</v>
      </c>
      <c r="R293" s="149">
        <v>6</v>
      </c>
      <c r="S293" s="149" t="s">
        <v>333</v>
      </c>
    </row>
    <row r="294" spans="1:19" x14ac:dyDescent="0.25">
      <c r="A294" s="149" t="s">
        <v>994</v>
      </c>
      <c r="B294" s="149">
        <v>92</v>
      </c>
      <c r="C294" t="s">
        <v>351</v>
      </c>
      <c r="D294" t="s">
        <v>352</v>
      </c>
      <c r="E294" t="s">
        <v>995</v>
      </c>
      <c r="F294" s="26" t="s">
        <v>14</v>
      </c>
      <c r="G294" s="149" t="s">
        <v>423</v>
      </c>
      <c r="H294" s="149" t="s">
        <v>424</v>
      </c>
      <c r="I294" s="149">
        <v>1340.1479999999999</v>
      </c>
      <c r="J294" s="185">
        <v>97871</v>
      </c>
      <c r="K294" s="185" t="s">
        <v>1424</v>
      </c>
      <c r="L294">
        <v>13506.198</v>
      </c>
      <c r="M294" s="269">
        <v>2.5703499999999999</v>
      </c>
      <c r="N294" s="248">
        <v>13.693004056359902</v>
      </c>
      <c r="O294" s="248">
        <v>0.18771264431241921</v>
      </c>
      <c r="P294" s="248">
        <v>0.13800000000000001</v>
      </c>
      <c r="Q294" s="249" t="s">
        <v>547</v>
      </c>
      <c r="R294" s="149">
        <v>6</v>
      </c>
      <c r="S294" s="149" t="s">
        <v>352</v>
      </c>
    </row>
    <row r="295" spans="1:19" x14ac:dyDescent="0.25">
      <c r="A295" s="149" t="s">
        <v>715</v>
      </c>
      <c r="B295" s="149">
        <v>169</v>
      </c>
      <c r="C295" t="s">
        <v>101</v>
      </c>
      <c r="D295" t="s">
        <v>117</v>
      </c>
      <c r="E295" t="s">
        <v>716</v>
      </c>
      <c r="F295" s="26" t="s">
        <v>14</v>
      </c>
      <c r="G295" s="149" t="s">
        <v>1054</v>
      </c>
      <c r="H295" s="149" t="s">
        <v>1055</v>
      </c>
      <c r="I295" s="149">
        <v>4.4000000000000004E-2</v>
      </c>
      <c r="J295" s="185">
        <v>0</v>
      </c>
      <c r="K295" s="185" t="s">
        <v>501</v>
      </c>
      <c r="L295">
        <v>0</v>
      </c>
      <c r="M295" s="269">
        <v>0</v>
      </c>
      <c r="N295" s="248" t="s">
        <v>2134</v>
      </c>
      <c r="O295" s="248" t="s">
        <v>2134</v>
      </c>
      <c r="P295" s="248">
        <v>0</v>
      </c>
      <c r="Q295" s="249" t="s">
        <v>547</v>
      </c>
      <c r="R295" s="149">
        <v>5</v>
      </c>
      <c r="S295" s="149" t="s">
        <v>117</v>
      </c>
    </row>
    <row r="296" spans="1:19" x14ac:dyDescent="0.25">
      <c r="A296" s="149" t="s">
        <v>988</v>
      </c>
      <c r="B296" s="149">
        <v>709</v>
      </c>
      <c r="C296" t="s">
        <v>345</v>
      </c>
      <c r="D296" t="s">
        <v>346</v>
      </c>
      <c r="E296" t="s">
        <v>989</v>
      </c>
      <c r="F296" s="26" t="s">
        <v>14</v>
      </c>
      <c r="G296" s="149" t="s">
        <v>423</v>
      </c>
      <c r="H296" s="149" t="s">
        <v>424</v>
      </c>
      <c r="I296" s="149">
        <v>132.62100000000001</v>
      </c>
      <c r="J296" s="185">
        <v>15866</v>
      </c>
      <c r="K296" s="185" t="s">
        <v>1424</v>
      </c>
      <c r="L296">
        <v>2189.5080000000003</v>
      </c>
      <c r="M296" s="269">
        <v>3.4386800000000002</v>
      </c>
      <c r="N296" s="248">
        <v>8.3588175973780405</v>
      </c>
      <c r="O296" s="248">
        <v>0.41138354317943621</v>
      </c>
      <c r="P296" s="248">
        <v>0.13800000000000001</v>
      </c>
      <c r="Q296" s="249" t="s">
        <v>547</v>
      </c>
      <c r="R296" s="149">
        <v>5</v>
      </c>
      <c r="S296" s="149" t="s">
        <v>346</v>
      </c>
    </row>
    <row r="297" spans="1:19" x14ac:dyDescent="0.25">
      <c r="A297" s="149" t="s">
        <v>703</v>
      </c>
      <c r="B297" s="149">
        <v>169</v>
      </c>
      <c r="C297" t="s">
        <v>101</v>
      </c>
      <c r="D297" t="s">
        <v>104</v>
      </c>
      <c r="E297" t="s">
        <v>704</v>
      </c>
      <c r="F297" s="26" t="s">
        <v>14</v>
      </c>
      <c r="G297" s="149" t="s">
        <v>423</v>
      </c>
      <c r="H297" s="149" t="s">
        <v>424</v>
      </c>
      <c r="I297" s="149">
        <v>406.77600000000001</v>
      </c>
      <c r="J297" s="185">
        <v>34893</v>
      </c>
      <c r="K297" s="185" t="s">
        <v>1424</v>
      </c>
      <c r="L297">
        <v>4815.2340000000004</v>
      </c>
      <c r="M297" s="269">
        <v>2.5312000000000001</v>
      </c>
      <c r="N297" s="267">
        <v>11.657811022268076</v>
      </c>
      <c r="O297" s="248">
        <v>0.21712480972328754</v>
      </c>
      <c r="P297" s="248">
        <v>0.13800000000000001</v>
      </c>
      <c r="Q297" s="249" t="s">
        <v>547</v>
      </c>
      <c r="R297" s="149">
        <v>4</v>
      </c>
      <c r="S297" s="149" t="s">
        <v>104</v>
      </c>
    </row>
    <row r="298" spans="1:19" x14ac:dyDescent="0.25">
      <c r="A298" s="149" t="s">
        <v>633</v>
      </c>
      <c r="B298" s="149">
        <v>2</v>
      </c>
      <c r="C298" t="s">
        <v>78</v>
      </c>
      <c r="D298" t="s">
        <v>88</v>
      </c>
      <c r="E298" t="s">
        <v>634</v>
      </c>
      <c r="F298" s="26" t="s">
        <v>14</v>
      </c>
      <c r="G298" s="149" t="s">
        <v>423</v>
      </c>
      <c r="H298" s="149" t="s">
        <v>424</v>
      </c>
      <c r="I298" s="149">
        <v>47.708999999999996</v>
      </c>
      <c r="J298" s="185">
        <v>6373</v>
      </c>
      <c r="K298" s="185" t="s">
        <v>1424</v>
      </c>
      <c r="L298">
        <v>879.47400000000005</v>
      </c>
      <c r="M298" s="269">
        <v>3.17205</v>
      </c>
      <c r="N298" s="267">
        <v>7.4861132904440595</v>
      </c>
      <c r="O298" s="248">
        <v>0.42372455197132625</v>
      </c>
      <c r="P298" s="248">
        <v>0.13800000000000001</v>
      </c>
      <c r="Q298" s="249" t="s">
        <v>547</v>
      </c>
      <c r="R298" s="149">
        <v>0</v>
      </c>
      <c r="S298" s="149" t="s">
        <v>88</v>
      </c>
    </row>
    <row r="299" spans="1:19" x14ac:dyDescent="0.25">
      <c r="A299" s="149" t="s">
        <v>820</v>
      </c>
      <c r="B299" s="149">
        <v>341</v>
      </c>
      <c r="C299" t="s">
        <v>216</v>
      </c>
      <c r="D299" t="s">
        <v>217</v>
      </c>
      <c r="E299" t="s">
        <v>821</v>
      </c>
      <c r="F299" s="26" t="s">
        <v>14</v>
      </c>
      <c r="G299" s="149" t="s">
        <v>423</v>
      </c>
      <c r="H299" s="149" t="s">
        <v>424</v>
      </c>
      <c r="I299" s="149">
        <v>484.07100000000003</v>
      </c>
      <c r="J299" s="185">
        <v>42631</v>
      </c>
      <c r="K299" s="185" t="s">
        <v>1424</v>
      </c>
      <c r="L299">
        <v>5883.0780000000004</v>
      </c>
      <c r="M299" s="269">
        <v>2.5797166666666667</v>
      </c>
      <c r="N299" s="248">
        <v>11.35490605427975</v>
      </c>
      <c r="O299" s="248">
        <v>0.22718960899675184</v>
      </c>
      <c r="P299" s="248">
        <v>0.13800000000000001</v>
      </c>
      <c r="Q299" s="249" t="s">
        <v>547</v>
      </c>
      <c r="R299" s="149">
        <v>0</v>
      </c>
      <c r="S299" s="149" t="s">
        <v>217</v>
      </c>
    </row>
    <row r="300" spans="1:19" x14ac:dyDescent="0.25">
      <c r="A300" s="149" t="s">
        <v>1040</v>
      </c>
      <c r="B300" s="149">
        <v>663</v>
      </c>
      <c r="C300" t="s">
        <v>376</v>
      </c>
      <c r="D300" t="s">
        <v>377</v>
      </c>
      <c r="E300" t="s">
        <v>1041</v>
      </c>
      <c r="F300" s="26" t="s">
        <v>14</v>
      </c>
      <c r="G300" s="149" t="s">
        <v>423</v>
      </c>
      <c r="H300" s="149" t="s">
        <v>424</v>
      </c>
      <c r="I300" s="149">
        <v>708.84074074074078</v>
      </c>
      <c r="J300" s="185">
        <v>70348</v>
      </c>
      <c r="K300" s="185" t="s">
        <v>1424</v>
      </c>
      <c r="L300">
        <v>9708.0240000000013</v>
      </c>
      <c r="M300" s="269">
        <v>4.3235833333333336</v>
      </c>
      <c r="N300" s="248">
        <v>10.076203171955717</v>
      </c>
      <c r="O300" s="248">
        <v>0.42908854253423689</v>
      </c>
      <c r="P300" s="248">
        <v>0.13800000000000001</v>
      </c>
      <c r="Q300" s="249" t="s">
        <v>547</v>
      </c>
      <c r="R300" s="149">
        <v>0</v>
      </c>
      <c r="S300" s="149" t="s">
        <v>377</v>
      </c>
    </row>
    <row r="301" spans="1:19" x14ac:dyDescent="0.25">
      <c r="A301" s="149" t="s">
        <v>614</v>
      </c>
      <c r="B301" s="149">
        <v>2</v>
      </c>
      <c r="C301" t="s">
        <v>78</v>
      </c>
      <c r="D301" t="s">
        <v>92</v>
      </c>
      <c r="E301" t="s">
        <v>615</v>
      </c>
      <c r="F301" s="26" t="s">
        <v>14</v>
      </c>
      <c r="G301" s="149" t="s">
        <v>423</v>
      </c>
      <c r="H301" s="149" t="s">
        <v>424</v>
      </c>
      <c r="I301" s="149">
        <v>1116.7990000000002</v>
      </c>
      <c r="J301" s="71">
        <v>86923</v>
      </c>
      <c r="K301" s="71" t="s">
        <v>1424</v>
      </c>
      <c r="L301">
        <v>11995.374000000002</v>
      </c>
      <c r="M301" s="268">
        <v>2.7716666666666669</v>
      </c>
      <c r="N301" s="266">
        <v>12.848141458532266</v>
      </c>
      <c r="O301" s="186">
        <v>0.21572510511440882</v>
      </c>
      <c r="P301" s="186">
        <v>0.13800000000000001</v>
      </c>
      <c r="Q301" s="188" t="s">
        <v>547</v>
      </c>
      <c r="R301" s="149">
        <v>0</v>
      </c>
      <c r="S301" s="149" t="s">
        <v>616</v>
      </c>
    </row>
    <row r="302" spans="1:19" x14ac:dyDescent="0.25">
      <c r="A302" s="149" t="s">
        <v>833</v>
      </c>
      <c r="B302" s="149">
        <v>63</v>
      </c>
      <c r="C302" t="s">
        <v>225</v>
      </c>
      <c r="D302" t="s">
        <v>834</v>
      </c>
      <c r="E302" t="s">
        <v>835</v>
      </c>
      <c r="F302" s="26" t="s">
        <v>14</v>
      </c>
      <c r="G302" s="149" t="s">
        <v>423</v>
      </c>
      <c r="H302" s="149" t="s">
        <v>424</v>
      </c>
      <c r="I302" s="149">
        <v>3106.62</v>
      </c>
      <c r="J302" s="185">
        <v>210763</v>
      </c>
      <c r="K302" s="185" t="s">
        <v>1424</v>
      </c>
      <c r="L302">
        <v>29085.294000000002</v>
      </c>
      <c r="M302" s="269">
        <v>5.8639999999999999</v>
      </c>
      <c r="N302" s="248">
        <v>14.739873696996153</v>
      </c>
      <c r="O302" s="248">
        <v>0.39783244555175717</v>
      </c>
      <c r="P302" s="248">
        <v>0.13800000000000001</v>
      </c>
      <c r="Q302" s="249" t="s">
        <v>547</v>
      </c>
      <c r="R302" s="149">
        <v>0</v>
      </c>
      <c r="S302" s="149" t="s">
        <v>226</v>
      </c>
    </row>
    <row r="303" spans="1:19" x14ac:dyDescent="0.25">
      <c r="A303" s="149" t="s">
        <v>621</v>
      </c>
      <c r="B303" s="149">
        <v>2</v>
      </c>
      <c r="C303" t="s">
        <v>78</v>
      </c>
      <c r="D303" t="s">
        <v>98</v>
      </c>
      <c r="E303" t="s">
        <v>622</v>
      </c>
      <c r="F303" s="26" t="s">
        <v>14</v>
      </c>
      <c r="G303" s="149" t="s">
        <v>423</v>
      </c>
      <c r="H303" s="149" t="s">
        <v>424</v>
      </c>
      <c r="I303" s="149">
        <v>9383.0410000000011</v>
      </c>
      <c r="J303" s="185">
        <v>639927</v>
      </c>
      <c r="K303" s="185" t="s">
        <v>1424</v>
      </c>
      <c r="L303">
        <v>88309.926000000007</v>
      </c>
      <c r="M303" s="269">
        <v>2.5341666666666671</v>
      </c>
      <c r="N303" s="267">
        <v>14.662674023755837</v>
      </c>
      <c r="O303" s="248">
        <v>0.17283113997903238</v>
      </c>
      <c r="P303" s="248">
        <v>0.13800000000000001</v>
      </c>
      <c r="Q303" s="249" t="s">
        <v>547</v>
      </c>
      <c r="R303" s="149">
        <v>0</v>
      </c>
      <c r="S303" s="149" t="s">
        <v>623</v>
      </c>
    </row>
  </sheetData>
  <autoFilter ref="A4:T303" xr:uid="{00000000-0001-0000-1000-000000000000}">
    <sortState xmlns:xlrd2="http://schemas.microsoft.com/office/spreadsheetml/2017/richdata2" ref="A5:T303">
      <sortCondition ref="F4:F303"/>
    </sortState>
  </autoFilter>
  <sortState xmlns:xlrd2="http://schemas.microsoft.com/office/spreadsheetml/2017/richdata2" ref="A5:T294">
    <sortCondition ref="F5:F294"/>
    <sortCondition ref="D5:D294"/>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302"/>
  <sheetViews>
    <sheetView workbookViewId="0">
      <pane xSplit="3" ySplit="4" topLeftCell="D5" activePane="bottomRight" state="frozen"/>
      <selection activeCell="H4" sqref="H4"/>
      <selection pane="topRight" activeCell="H4" sqref="H4"/>
      <selection pane="bottomLeft" activeCell="H4" sqref="H4"/>
      <selection pane="bottomRight" activeCell="A21" sqref="A21:XFD37"/>
    </sheetView>
  </sheetViews>
  <sheetFormatPr defaultRowHeight="15" x14ac:dyDescent="0.25"/>
  <cols>
    <col min="1" max="1" width="11.28515625" style="149" customWidth="1"/>
    <col min="2" max="2" width="9" style="149" customWidth="1"/>
    <col min="3" max="3" width="25.5703125" customWidth="1"/>
    <col min="4" max="4" width="30.7109375" customWidth="1"/>
    <col min="5" max="5" width="12.5703125" bestFit="1" customWidth="1"/>
    <col min="6" max="6" width="22.28515625" customWidth="1"/>
    <col min="7" max="7" width="17" bestFit="1" customWidth="1"/>
    <col min="8" max="8" width="9.5703125" style="149" bestFit="1" customWidth="1"/>
    <col min="9" max="9" width="13.28515625" style="251" bestFit="1" customWidth="1"/>
    <col min="10" max="10" width="14.85546875" style="71" bestFit="1" customWidth="1"/>
    <col min="11" max="11" width="15" style="178" bestFit="1" customWidth="1"/>
    <col min="12" max="12" width="11.5703125" style="71" bestFit="1" customWidth="1"/>
    <col min="13" max="13" width="14.42578125" style="71" bestFit="1" customWidth="1"/>
    <col min="14" max="14" width="15.7109375" style="71" customWidth="1"/>
    <col min="15" max="15" width="13.28515625" style="71" customWidth="1"/>
    <col min="16" max="16" width="12.85546875" style="71" customWidth="1"/>
    <col min="17" max="17" width="10.7109375" style="181" customWidth="1"/>
    <col min="18" max="19" width="9.140625" style="149"/>
  </cols>
  <sheetData>
    <row r="1" spans="1:21" x14ac:dyDescent="0.25">
      <c r="A1" s="84" t="s">
        <v>2206</v>
      </c>
    </row>
    <row r="2" spans="1:21" x14ac:dyDescent="0.25">
      <c r="A2" s="150" t="s">
        <v>1051</v>
      </c>
      <c r="N2" s="246"/>
    </row>
    <row r="3" spans="1:21" x14ac:dyDescent="0.25">
      <c r="A3" s="150" t="s">
        <v>1052</v>
      </c>
      <c r="N3" s="246"/>
    </row>
    <row r="4" spans="1:21" s="148" customFormat="1" ht="75" x14ac:dyDescent="0.25">
      <c r="A4" s="147" t="s">
        <v>1422</v>
      </c>
      <c r="B4" s="147" t="s">
        <v>1386</v>
      </c>
      <c r="C4" s="147" t="s">
        <v>2157</v>
      </c>
      <c r="D4" s="147" t="s">
        <v>54</v>
      </c>
      <c r="E4" s="147" t="s">
        <v>565</v>
      </c>
      <c r="F4" s="147" t="s">
        <v>566</v>
      </c>
      <c r="G4" s="147" t="s">
        <v>415</v>
      </c>
      <c r="H4" s="147" t="s">
        <v>416</v>
      </c>
      <c r="I4" s="184" t="s">
        <v>1425</v>
      </c>
      <c r="J4" s="184" t="s">
        <v>437</v>
      </c>
      <c r="K4" s="179" t="s">
        <v>438</v>
      </c>
      <c r="L4" s="184" t="s">
        <v>439</v>
      </c>
      <c r="M4" s="184" t="s">
        <v>440</v>
      </c>
      <c r="N4" s="184" t="s">
        <v>1426</v>
      </c>
      <c r="O4" s="184" t="s">
        <v>417</v>
      </c>
      <c r="P4" s="184" t="s">
        <v>1427</v>
      </c>
      <c r="Q4" s="182" t="s">
        <v>441</v>
      </c>
      <c r="R4" s="147" t="s">
        <v>57</v>
      </c>
      <c r="S4" s="147" t="s">
        <v>571</v>
      </c>
      <c r="T4" s="147" t="s">
        <v>572</v>
      </c>
      <c r="U4" s="147" t="s">
        <v>58</v>
      </c>
    </row>
    <row r="5" spans="1:21" x14ac:dyDescent="0.25">
      <c r="A5" s="149" t="s">
        <v>745</v>
      </c>
      <c r="B5" s="149">
        <v>291</v>
      </c>
      <c r="C5" t="s">
        <v>161</v>
      </c>
      <c r="D5" t="s">
        <v>162</v>
      </c>
      <c r="E5" t="s">
        <v>746</v>
      </c>
      <c r="F5" t="s">
        <v>4</v>
      </c>
      <c r="G5" t="s">
        <v>423</v>
      </c>
      <c r="H5" s="149" t="s">
        <v>424</v>
      </c>
      <c r="I5" s="251">
        <v>192.03077200000001</v>
      </c>
      <c r="J5" s="185">
        <v>746.6</v>
      </c>
      <c r="K5" s="180">
        <v>74.14</v>
      </c>
      <c r="L5" s="71">
        <v>55.352924000000002</v>
      </c>
      <c r="M5" s="185">
        <v>0.25720703455665683</v>
      </c>
      <c r="N5" s="185">
        <v>56.281000000000006</v>
      </c>
      <c r="O5" s="71">
        <v>5410</v>
      </c>
      <c r="P5" s="185" t="s">
        <v>1424</v>
      </c>
      <c r="Q5" s="183">
        <v>0.13800369685767097</v>
      </c>
      <c r="R5" s="149" t="s">
        <v>547</v>
      </c>
      <c r="S5" s="149">
        <v>11</v>
      </c>
      <c r="T5" t="s">
        <v>162</v>
      </c>
    </row>
    <row r="6" spans="1:21" x14ac:dyDescent="0.25">
      <c r="A6" s="149" t="s">
        <v>579</v>
      </c>
      <c r="B6" s="149">
        <v>293</v>
      </c>
      <c r="C6" t="s">
        <v>65</v>
      </c>
      <c r="D6" t="s">
        <v>66</v>
      </c>
      <c r="E6" t="s">
        <v>580</v>
      </c>
      <c r="F6" t="s">
        <v>4</v>
      </c>
      <c r="G6" t="s">
        <v>425</v>
      </c>
      <c r="H6" s="149" t="s">
        <v>426</v>
      </c>
      <c r="I6" s="251">
        <v>348.70981199999994</v>
      </c>
      <c r="J6" s="185">
        <v>0</v>
      </c>
      <c r="K6" s="180">
        <v>0</v>
      </c>
      <c r="L6" s="71">
        <v>0</v>
      </c>
      <c r="M6" s="185" t="s">
        <v>2134</v>
      </c>
      <c r="N6" s="185">
        <v>102.20099999999999</v>
      </c>
      <c r="O6" s="71">
        <v>0</v>
      </c>
      <c r="P6" s="185" t="s">
        <v>501</v>
      </c>
      <c r="Q6" s="183" t="s">
        <v>2134</v>
      </c>
      <c r="R6" s="149" t="s">
        <v>547</v>
      </c>
      <c r="S6" s="149">
        <v>8</v>
      </c>
      <c r="T6" t="s">
        <v>66</v>
      </c>
    </row>
    <row r="7" spans="1:21" x14ac:dyDescent="0.25">
      <c r="A7" s="149" t="s">
        <v>1031</v>
      </c>
      <c r="B7" s="149">
        <v>106</v>
      </c>
      <c r="C7" t="s">
        <v>373</v>
      </c>
      <c r="D7" t="s">
        <v>375</v>
      </c>
      <c r="E7" t="s">
        <v>1030</v>
      </c>
      <c r="F7" t="s">
        <v>4</v>
      </c>
      <c r="G7" t="s">
        <v>423</v>
      </c>
      <c r="H7" s="149" t="s">
        <v>424</v>
      </c>
      <c r="I7" s="251">
        <v>685.8119999999999</v>
      </c>
      <c r="J7" s="185">
        <v>1976.6</v>
      </c>
      <c r="K7" s="180">
        <v>74.14</v>
      </c>
      <c r="L7" s="71">
        <v>146.54512399999999</v>
      </c>
      <c r="M7" s="185">
        <v>0.34696549630678941</v>
      </c>
      <c r="N7" s="185">
        <v>200.99999999999997</v>
      </c>
      <c r="O7" s="71">
        <v>14322</v>
      </c>
      <c r="P7" s="185" t="s">
        <v>1424</v>
      </c>
      <c r="Q7" s="183">
        <v>0.1380114509146767</v>
      </c>
      <c r="R7" s="149" t="s">
        <v>584</v>
      </c>
      <c r="S7" s="149">
        <v>12</v>
      </c>
      <c r="T7" t="s">
        <v>407</v>
      </c>
    </row>
    <row r="8" spans="1:21" x14ac:dyDescent="0.25">
      <c r="A8" s="149" t="s">
        <v>1025</v>
      </c>
      <c r="B8" s="149">
        <v>242</v>
      </c>
      <c r="C8" t="s">
        <v>369</v>
      </c>
      <c r="D8" t="s">
        <v>370</v>
      </c>
      <c r="E8" t="s">
        <v>1026</v>
      </c>
      <c r="F8" t="s">
        <v>4</v>
      </c>
      <c r="G8" t="s">
        <v>423</v>
      </c>
      <c r="H8" s="149" t="s">
        <v>424</v>
      </c>
      <c r="I8" s="251">
        <v>736.71903999999995</v>
      </c>
      <c r="J8" s="185">
        <v>2673</v>
      </c>
      <c r="K8" s="180">
        <v>74.14</v>
      </c>
      <c r="L8" s="71">
        <v>198.17622</v>
      </c>
      <c r="M8" s="185">
        <v>0.27561505424616534</v>
      </c>
      <c r="N8" s="185">
        <v>215.92</v>
      </c>
      <c r="O8" s="71">
        <v>19370</v>
      </c>
      <c r="P8" s="185" t="s">
        <v>1424</v>
      </c>
      <c r="Q8" s="183">
        <v>0.13799690242643262</v>
      </c>
      <c r="R8" s="149" t="s">
        <v>547</v>
      </c>
      <c r="S8" s="149">
        <v>12</v>
      </c>
      <c r="T8" t="s">
        <v>370</v>
      </c>
    </row>
    <row r="9" spans="1:21" x14ac:dyDescent="0.25">
      <c r="A9" s="149" t="s">
        <v>930</v>
      </c>
      <c r="B9" s="149">
        <v>340</v>
      </c>
      <c r="C9" t="s">
        <v>293</v>
      </c>
      <c r="D9" t="s">
        <v>294</v>
      </c>
      <c r="E9" t="s">
        <v>931</v>
      </c>
      <c r="F9" t="s">
        <v>4</v>
      </c>
      <c r="G9" t="s">
        <v>423</v>
      </c>
      <c r="H9" s="149" t="s">
        <v>424</v>
      </c>
      <c r="I9" s="251">
        <v>1092.2289679999999</v>
      </c>
      <c r="J9" s="185">
        <v>3840.1000000000004</v>
      </c>
      <c r="K9" s="180">
        <v>74.14</v>
      </c>
      <c r="L9" s="71">
        <v>284.70501400000001</v>
      </c>
      <c r="M9" s="185">
        <v>0.28442722012447585</v>
      </c>
      <c r="N9" s="185">
        <v>320.11399999999998</v>
      </c>
      <c r="O9" s="71">
        <v>27827</v>
      </c>
      <c r="P9" s="185" t="s">
        <v>1424</v>
      </c>
      <c r="Q9" s="183">
        <v>0.1379990656556582</v>
      </c>
      <c r="R9" s="149" t="s">
        <v>547</v>
      </c>
      <c r="S9" s="149">
        <v>12</v>
      </c>
      <c r="T9" t="s">
        <v>294</v>
      </c>
    </row>
    <row r="10" spans="1:21" x14ac:dyDescent="0.25">
      <c r="A10" s="149" t="s">
        <v>811</v>
      </c>
      <c r="B10" s="149">
        <v>442</v>
      </c>
      <c r="C10" t="s">
        <v>209</v>
      </c>
      <c r="D10" t="s">
        <v>210</v>
      </c>
      <c r="E10" t="s">
        <v>812</v>
      </c>
      <c r="F10" t="s">
        <v>4</v>
      </c>
      <c r="G10" t="s">
        <v>423</v>
      </c>
      <c r="H10" s="149" t="s">
        <v>424</v>
      </c>
      <c r="I10" s="251">
        <v>1150.1510800000001</v>
      </c>
      <c r="J10" s="185">
        <v>3670.9</v>
      </c>
      <c r="K10" s="180">
        <v>74.14</v>
      </c>
      <c r="L10" s="71">
        <v>272.160526</v>
      </c>
      <c r="M10" s="185">
        <v>0.3133158299054728</v>
      </c>
      <c r="N10" s="185">
        <v>337.09000000000003</v>
      </c>
      <c r="O10" s="71">
        <v>26601</v>
      </c>
      <c r="P10" s="185" t="s">
        <v>1424</v>
      </c>
      <c r="Q10" s="183">
        <v>0.1379985714822751</v>
      </c>
      <c r="R10" s="149" t="s">
        <v>547</v>
      </c>
      <c r="S10" s="149">
        <v>6</v>
      </c>
      <c r="T10" t="s">
        <v>210</v>
      </c>
    </row>
    <row r="11" spans="1:21" x14ac:dyDescent="0.25">
      <c r="A11" s="149" t="s">
        <v>978</v>
      </c>
      <c r="B11" s="149">
        <v>339</v>
      </c>
      <c r="C11" t="s">
        <v>336</v>
      </c>
      <c r="D11" t="s">
        <v>337</v>
      </c>
      <c r="E11" t="s">
        <v>979</v>
      </c>
      <c r="F11" t="s">
        <v>4</v>
      </c>
      <c r="G11" t="s">
        <v>428</v>
      </c>
      <c r="H11" s="149" t="s">
        <v>429</v>
      </c>
      <c r="I11" s="251">
        <v>1222.386532</v>
      </c>
      <c r="J11" s="185">
        <v>0</v>
      </c>
      <c r="K11" s="180">
        <v>0</v>
      </c>
      <c r="L11" s="71">
        <v>0</v>
      </c>
      <c r="M11" s="185" t="s">
        <v>2134</v>
      </c>
      <c r="N11" s="185">
        <v>358.26100000000002</v>
      </c>
      <c r="O11" s="71">
        <v>0</v>
      </c>
      <c r="P11" s="185" t="s">
        <v>501</v>
      </c>
      <c r="Q11" s="183" t="s">
        <v>2134</v>
      </c>
      <c r="R11" s="149" t="s">
        <v>547</v>
      </c>
      <c r="S11" s="149">
        <v>12</v>
      </c>
      <c r="T11" t="s">
        <v>337</v>
      </c>
    </row>
    <row r="12" spans="1:21" x14ac:dyDescent="0.25">
      <c r="A12" s="149" t="s">
        <v>745</v>
      </c>
      <c r="B12" s="149">
        <v>291</v>
      </c>
      <c r="C12" t="s">
        <v>161</v>
      </c>
      <c r="D12" t="s">
        <v>162</v>
      </c>
      <c r="E12" t="s">
        <v>746</v>
      </c>
      <c r="F12" t="s">
        <v>4</v>
      </c>
      <c r="G12" t="s">
        <v>425</v>
      </c>
      <c r="H12" s="149" t="s">
        <v>426</v>
      </c>
      <c r="I12" s="251">
        <v>1231.9435439999997</v>
      </c>
      <c r="J12" s="185">
        <v>0</v>
      </c>
      <c r="K12" s="180">
        <v>0</v>
      </c>
      <c r="L12" s="71">
        <v>0</v>
      </c>
      <c r="M12" s="185" t="s">
        <v>2134</v>
      </c>
      <c r="N12" s="185">
        <v>361.06199999999995</v>
      </c>
      <c r="O12" s="71">
        <v>0</v>
      </c>
      <c r="P12" s="185" t="s">
        <v>501</v>
      </c>
      <c r="Q12" s="183" t="s">
        <v>2134</v>
      </c>
      <c r="R12" s="149" t="s">
        <v>547</v>
      </c>
      <c r="S12" s="149">
        <v>12</v>
      </c>
      <c r="T12" t="s">
        <v>162</v>
      </c>
    </row>
    <row r="13" spans="1:21" x14ac:dyDescent="0.25">
      <c r="A13" s="149" t="s">
        <v>579</v>
      </c>
      <c r="B13" s="149">
        <v>293</v>
      </c>
      <c r="C13" t="s">
        <v>65</v>
      </c>
      <c r="D13" t="s">
        <v>66</v>
      </c>
      <c r="E13" t="s">
        <v>580</v>
      </c>
      <c r="F13" t="s">
        <v>4</v>
      </c>
      <c r="G13" t="s">
        <v>423</v>
      </c>
      <c r="H13" s="149" t="s">
        <v>424</v>
      </c>
      <c r="I13" s="251">
        <v>1838.3719520000002</v>
      </c>
      <c r="J13" s="185">
        <v>6127.4</v>
      </c>
      <c r="K13" s="180">
        <v>74.14</v>
      </c>
      <c r="L13" s="71">
        <v>454.285436</v>
      </c>
      <c r="M13" s="185">
        <v>0.30002479877272586</v>
      </c>
      <c r="N13" s="185">
        <v>538.79600000000005</v>
      </c>
      <c r="O13" s="71">
        <v>44402</v>
      </c>
      <c r="P13" s="185" t="s">
        <v>1424</v>
      </c>
      <c r="Q13" s="183">
        <v>0.13799828836538894</v>
      </c>
      <c r="R13" s="149" t="s">
        <v>547</v>
      </c>
      <c r="S13" s="149">
        <v>12</v>
      </c>
      <c r="T13" t="s">
        <v>66</v>
      </c>
    </row>
    <row r="14" spans="1:21" x14ac:dyDescent="0.25">
      <c r="A14" s="149" t="s">
        <v>976</v>
      </c>
      <c r="B14" s="149">
        <v>410</v>
      </c>
      <c r="C14" t="s">
        <v>334</v>
      </c>
      <c r="D14" t="s">
        <v>335</v>
      </c>
      <c r="E14" t="s">
        <v>977</v>
      </c>
      <c r="F14" t="s">
        <v>4</v>
      </c>
      <c r="G14" t="s">
        <v>423</v>
      </c>
      <c r="H14" s="149" t="s">
        <v>424</v>
      </c>
      <c r="I14" s="251">
        <v>2042.604036</v>
      </c>
      <c r="J14" s="185">
        <v>6776</v>
      </c>
      <c r="K14" s="180">
        <v>74.14</v>
      </c>
      <c r="L14" s="71">
        <v>502.37263999999999</v>
      </c>
      <c r="M14" s="185">
        <v>0.3014468766233766</v>
      </c>
      <c r="N14" s="185">
        <v>598.65300000000002</v>
      </c>
      <c r="O14" s="71">
        <v>49102</v>
      </c>
      <c r="P14" s="185" t="s">
        <v>1424</v>
      </c>
      <c r="Q14" s="183">
        <v>0.13799845220153964</v>
      </c>
      <c r="R14" s="149" t="s">
        <v>547</v>
      </c>
      <c r="S14" s="149">
        <v>12</v>
      </c>
      <c r="T14" t="s">
        <v>335</v>
      </c>
    </row>
    <row r="15" spans="1:21" x14ac:dyDescent="0.25">
      <c r="A15" s="149" t="s">
        <v>866</v>
      </c>
      <c r="B15" s="149">
        <v>289</v>
      </c>
      <c r="C15" t="s">
        <v>251</v>
      </c>
      <c r="D15" t="s">
        <v>252</v>
      </c>
      <c r="E15" t="s">
        <v>867</v>
      </c>
      <c r="F15" t="s">
        <v>4</v>
      </c>
      <c r="G15" t="s">
        <v>423</v>
      </c>
      <c r="H15" s="149" t="s">
        <v>424</v>
      </c>
      <c r="I15" s="251">
        <v>2760.3080000000004</v>
      </c>
      <c r="J15" s="185">
        <v>7778.2000000000007</v>
      </c>
      <c r="K15" s="180">
        <v>74.14</v>
      </c>
      <c r="L15" s="71">
        <v>576.675748</v>
      </c>
      <c r="M15" s="185">
        <v>0.35487747807976139</v>
      </c>
      <c r="N15" s="185">
        <v>809.00000000000011</v>
      </c>
      <c r="O15" s="71">
        <v>56364</v>
      </c>
      <c r="P15" s="185" t="s">
        <v>1424</v>
      </c>
      <c r="Q15" s="183">
        <v>0.13799943226172737</v>
      </c>
      <c r="R15" s="149" t="s">
        <v>584</v>
      </c>
      <c r="S15" s="149">
        <v>12</v>
      </c>
      <c r="T15" t="s">
        <v>252</v>
      </c>
    </row>
    <row r="16" spans="1:21" x14ac:dyDescent="0.25">
      <c r="A16" s="149" t="s">
        <v>1000</v>
      </c>
      <c r="B16" s="149">
        <v>230</v>
      </c>
      <c r="C16" t="s">
        <v>2159</v>
      </c>
      <c r="D16" t="s">
        <v>358</v>
      </c>
      <c r="E16" t="s">
        <v>1001</v>
      </c>
      <c r="F16" t="s">
        <v>4</v>
      </c>
      <c r="G16" t="s">
        <v>428</v>
      </c>
      <c r="H16" s="149" t="s">
        <v>429</v>
      </c>
      <c r="I16" s="251">
        <v>4103.5543959999995</v>
      </c>
      <c r="J16" s="185">
        <v>0</v>
      </c>
      <c r="K16" s="180">
        <v>0</v>
      </c>
      <c r="L16" s="71">
        <v>0</v>
      </c>
      <c r="M16" s="185" t="s">
        <v>2134</v>
      </c>
      <c r="N16" s="185">
        <v>1202.683</v>
      </c>
      <c r="O16" s="71">
        <v>0</v>
      </c>
      <c r="P16" s="185" t="s">
        <v>501</v>
      </c>
      <c r="Q16" s="183" t="s">
        <v>2134</v>
      </c>
      <c r="R16" s="149" t="s">
        <v>547</v>
      </c>
      <c r="S16" s="149">
        <v>12</v>
      </c>
      <c r="T16" t="s">
        <v>358</v>
      </c>
    </row>
    <row r="17" spans="1:20" x14ac:dyDescent="0.25">
      <c r="A17" s="149" t="s">
        <v>998</v>
      </c>
      <c r="B17" s="149">
        <v>684</v>
      </c>
      <c r="C17" t="s">
        <v>355</v>
      </c>
      <c r="D17" t="s">
        <v>356</v>
      </c>
      <c r="E17" t="s">
        <v>999</v>
      </c>
      <c r="F17" t="s">
        <v>4</v>
      </c>
      <c r="G17" t="s">
        <v>423</v>
      </c>
      <c r="H17" s="149" t="s">
        <v>424</v>
      </c>
      <c r="I17" s="251">
        <v>7067.7055120000014</v>
      </c>
      <c r="J17" s="185">
        <v>22486.5</v>
      </c>
      <c r="K17" s="180">
        <v>74.14</v>
      </c>
      <c r="L17" s="71">
        <v>1667.1491100000001</v>
      </c>
      <c r="M17" s="185">
        <v>0.31430883027594342</v>
      </c>
      <c r="N17" s="185">
        <v>2071.4260000000004</v>
      </c>
      <c r="O17" s="71">
        <v>162946</v>
      </c>
      <c r="P17" s="185" t="s">
        <v>1424</v>
      </c>
      <c r="Q17" s="183">
        <v>0.13799970542388276</v>
      </c>
      <c r="R17" s="149" t="s">
        <v>547</v>
      </c>
      <c r="S17" s="149">
        <v>12</v>
      </c>
      <c r="T17" t="s">
        <v>356</v>
      </c>
    </row>
    <row r="18" spans="1:20" x14ac:dyDescent="0.25">
      <c r="A18" s="149" t="s">
        <v>815</v>
      </c>
      <c r="B18" s="149">
        <v>88</v>
      </c>
      <c r="C18" t="s">
        <v>214</v>
      </c>
      <c r="D18" t="s">
        <v>215</v>
      </c>
      <c r="E18" t="s">
        <v>816</v>
      </c>
      <c r="F18" t="s">
        <v>4</v>
      </c>
      <c r="G18" t="s">
        <v>423</v>
      </c>
      <c r="H18" s="149" t="s">
        <v>424</v>
      </c>
      <c r="I18" s="251">
        <v>8231.4261159999987</v>
      </c>
      <c r="J18" s="185">
        <v>25509.500000000004</v>
      </c>
      <c r="K18" s="180">
        <v>74.14</v>
      </c>
      <c r="L18" s="71">
        <v>1891.2743300000004</v>
      </c>
      <c r="M18" s="185">
        <v>0.32268080973754865</v>
      </c>
      <c r="N18" s="185">
        <v>2412.4929999999995</v>
      </c>
      <c r="O18" s="71">
        <v>184850</v>
      </c>
      <c r="P18" s="185" t="s">
        <v>1424</v>
      </c>
      <c r="Q18" s="183">
        <v>0.13800108195834462</v>
      </c>
      <c r="R18" s="149" t="s">
        <v>547</v>
      </c>
      <c r="S18" s="149">
        <v>12</v>
      </c>
      <c r="T18" t="s">
        <v>215</v>
      </c>
    </row>
    <row r="19" spans="1:20" x14ac:dyDescent="0.25">
      <c r="A19" s="149" t="s">
        <v>1034</v>
      </c>
      <c r="B19" s="149">
        <v>0</v>
      </c>
      <c r="C19" t="s">
        <v>1035</v>
      </c>
      <c r="D19" t="s">
        <v>1036</v>
      </c>
      <c r="E19" t="s">
        <v>1030</v>
      </c>
      <c r="F19" t="s">
        <v>4</v>
      </c>
      <c r="G19" t="s">
        <v>1063</v>
      </c>
      <c r="H19" s="149" t="s">
        <v>424</v>
      </c>
      <c r="I19" s="251">
        <v>9518.6986520000009</v>
      </c>
      <c r="J19" s="185">
        <v>28480</v>
      </c>
      <c r="K19" s="180">
        <v>81.55</v>
      </c>
      <c r="L19" s="71">
        <v>2322.5439999999999</v>
      </c>
      <c r="M19" s="185">
        <v>0.33422396952247196</v>
      </c>
      <c r="N19" s="185">
        <v>2789.7710000000002</v>
      </c>
      <c r="O19" s="71">
        <v>299040</v>
      </c>
      <c r="P19" s="185" t="s">
        <v>1424</v>
      </c>
      <c r="Q19" s="183">
        <v>9.5238095238095233E-2</v>
      </c>
      <c r="R19" s="149" t="s">
        <v>584</v>
      </c>
      <c r="S19" s="149">
        <v>12</v>
      </c>
      <c r="T19" t="s">
        <v>407</v>
      </c>
    </row>
    <row r="20" spans="1:20" x14ac:dyDescent="0.25">
      <c r="A20" s="149" t="s">
        <v>866</v>
      </c>
      <c r="B20" s="149">
        <v>289</v>
      </c>
      <c r="C20" t="s">
        <v>251</v>
      </c>
      <c r="D20" t="s">
        <v>252</v>
      </c>
      <c r="E20" t="s">
        <v>867</v>
      </c>
      <c r="F20" t="s">
        <v>4</v>
      </c>
      <c r="G20" t="s">
        <v>425</v>
      </c>
      <c r="H20" s="149" t="s">
        <v>426</v>
      </c>
      <c r="I20" s="251">
        <v>12719.936</v>
      </c>
      <c r="J20" s="185">
        <v>0</v>
      </c>
      <c r="K20" s="180">
        <v>0</v>
      </c>
      <c r="L20" s="71">
        <v>0</v>
      </c>
      <c r="M20" s="185" t="s">
        <v>2134</v>
      </c>
      <c r="N20" s="185">
        <v>3728</v>
      </c>
      <c r="O20" s="71">
        <v>0</v>
      </c>
      <c r="P20" s="185" t="s">
        <v>501</v>
      </c>
      <c r="Q20" s="183" t="s">
        <v>2134</v>
      </c>
      <c r="R20" s="149" t="s">
        <v>584</v>
      </c>
      <c r="S20" s="149">
        <v>12</v>
      </c>
      <c r="T20" t="s">
        <v>252</v>
      </c>
    </row>
    <row r="21" spans="1:20" x14ac:dyDescent="0.25">
      <c r="A21" s="149" t="s">
        <v>1042</v>
      </c>
      <c r="B21" s="149">
        <v>0</v>
      </c>
      <c r="C21" t="s">
        <v>1043</v>
      </c>
      <c r="D21" t="s">
        <v>1044</v>
      </c>
      <c r="E21" t="s">
        <v>1030</v>
      </c>
      <c r="F21" t="s">
        <v>4</v>
      </c>
      <c r="G21" t="s">
        <v>423</v>
      </c>
      <c r="H21" s="149" t="s">
        <v>424</v>
      </c>
      <c r="I21" s="251">
        <v>40251.364000000001</v>
      </c>
      <c r="J21" s="185">
        <v>47759.100000000006</v>
      </c>
      <c r="K21" s="180">
        <v>74.14</v>
      </c>
      <c r="L21" s="71">
        <v>3540.8596740000007</v>
      </c>
      <c r="M21" s="185">
        <v>0.84279988525746918</v>
      </c>
      <c r="N21" s="185">
        <v>11797</v>
      </c>
      <c r="O21" s="71">
        <v>346080</v>
      </c>
      <c r="P21" s="185" t="s">
        <v>1424</v>
      </c>
      <c r="Q21" s="183">
        <v>0.13800017337031903</v>
      </c>
      <c r="R21" s="149" t="s">
        <v>584</v>
      </c>
      <c r="S21" s="149">
        <v>12</v>
      </c>
      <c r="T21" t="s">
        <v>407</v>
      </c>
    </row>
    <row r="22" spans="1:20" x14ac:dyDescent="0.25">
      <c r="A22" s="149" t="s">
        <v>1034</v>
      </c>
      <c r="B22" s="149">
        <v>0</v>
      </c>
      <c r="C22" t="s">
        <v>1035</v>
      </c>
      <c r="D22" t="s">
        <v>1036</v>
      </c>
      <c r="E22" t="s">
        <v>1030</v>
      </c>
      <c r="F22" t="s">
        <v>4</v>
      </c>
      <c r="G22" t="s">
        <v>423</v>
      </c>
      <c r="H22" s="149" t="s">
        <v>424</v>
      </c>
      <c r="I22" s="251">
        <v>94601.893347999998</v>
      </c>
      <c r="J22" s="185">
        <v>282027.59999999998</v>
      </c>
      <c r="K22" s="180">
        <v>74.14</v>
      </c>
      <c r="L22" s="71">
        <v>20909.526264</v>
      </c>
      <c r="M22" s="185">
        <v>0.3354348771113182</v>
      </c>
      <c r="N22" s="185">
        <v>27726.228999999999</v>
      </c>
      <c r="O22" s="71">
        <v>2043678</v>
      </c>
      <c r="P22" s="185" t="s">
        <v>1424</v>
      </c>
      <c r="Q22" s="183">
        <v>0.13800001761529945</v>
      </c>
      <c r="R22" s="149" t="s">
        <v>584</v>
      </c>
      <c r="S22" s="149">
        <v>12</v>
      </c>
      <c r="T22" t="s">
        <v>407</v>
      </c>
    </row>
    <row r="23" spans="1:20" x14ac:dyDescent="0.25">
      <c r="A23" s="149" t="s">
        <v>1029</v>
      </c>
      <c r="B23" s="149">
        <v>106</v>
      </c>
      <c r="C23" t="s">
        <v>373</v>
      </c>
      <c r="D23" t="s">
        <v>374</v>
      </c>
      <c r="E23" t="s">
        <v>1030</v>
      </c>
      <c r="F23" t="s">
        <v>4</v>
      </c>
      <c r="G23" t="s">
        <v>423</v>
      </c>
      <c r="H23" s="149" t="s">
        <v>424</v>
      </c>
      <c r="I23" s="251">
        <v>185489.96799999999</v>
      </c>
      <c r="J23" s="185">
        <v>493175.8</v>
      </c>
      <c r="K23" s="180">
        <v>74.14</v>
      </c>
      <c r="L23" s="71">
        <v>36564.053811999998</v>
      </c>
      <c r="M23" s="185">
        <v>0.37611328049754267</v>
      </c>
      <c r="N23" s="185">
        <v>54364</v>
      </c>
      <c r="O23" s="71">
        <v>3573738</v>
      </c>
      <c r="P23" s="185" t="s">
        <v>1424</v>
      </c>
      <c r="Q23" s="183">
        <v>0.13799998768796146</v>
      </c>
      <c r="R23" s="149" t="s">
        <v>584</v>
      </c>
      <c r="S23" s="149">
        <v>12</v>
      </c>
      <c r="T23" t="s">
        <v>407</v>
      </c>
    </row>
    <row r="24" spans="1:20" x14ac:dyDescent="0.25">
      <c r="A24" s="149" t="s">
        <v>682</v>
      </c>
      <c r="B24" s="149">
        <v>169</v>
      </c>
      <c r="C24" t="s">
        <v>101</v>
      </c>
      <c r="D24" t="s">
        <v>139</v>
      </c>
      <c r="E24" t="s">
        <v>683</v>
      </c>
      <c r="F24" t="s">
        <v>5</v>
      </c>
      <c r="G24" t="s">
        <v>428</v>
      </c>
      <c r="H24" s="149" t="s">
        <v>429</v>
      </c>
      <c r="I24" s="251">
        <v>427.85797599999995</v>
      </c>
      <c r="J24" s="185">
        <v>0</v>
      </c>
      <c r="K24" s="180">
        <v>0</v>
      </c>
      <c r="L24" s="71">
        <v>0</v>
      </c>
      <c r="M24" s="185" t="s">
        <v>2134</v>
      </c>
      <c r="N24" s="185">
        <v>125.398</v>
      </c>
      <c r="O24" s="71">
        <v>0</v>
      </c>
      <c r="P24" s="185" t="s">
        <v>501</v>
      </c>
      <c r="Q24" s="183" t="s">
        <v>2134</v>
      </c>
      <c r="R24" s="149" t="s">
        <v>547</v>
      </c>
      <c r="S24" s="149">
        <v>11</v>
      </c>
      <c r="T24" t="s">
        <v>139</v>
      </c>
    </row>
    <row r="25" spans="1:20" x14ac:dyDescent="0.25">
      <c r="A25" s="149" t="s">
        <v>796</v>
      </c>
      <c r="B25" s="149">
        <v>383</v>
      </c>
      <c r="C25" t="s">
        <v>397</v>
      </c>
      <c r="D25" t="s">
        <v>398</v>
      </c>
      <c r="E25" t="s">
        <v>797</v>
      </c>
      <c r="F25" t="s">
        <v>5</v>
      </c>
      <c r="G25" t="s">
        <v>423</v>
      </c>
      <c r="H25" s="149" t="s">
        <v>424</v>
      </c>
      <c r="I25" s="251">
        <v>766.45620938160141</v>
      </c>
      <c r="J25" s="185">
        <v>3021.7</v>
      </c>
      <c r="K25" s="180">
        <v>74.14</v>
      </c>
      <c r="L25" s="71">
        <v>224.02883799999998</v>
      </c>
      <c r="M25" s="185">
        <v>0.25365066332911984</v>
      </c>
      <c r="N25" s="185">
        <v>224.6354658211024</v>
      </c>
      <c r="O25" s="71">
        <v>21896</v>
      </c>
      <c r="P25" s="185" t="s">
        <v>1424</v>
      </c>
      <c r="Q25" s="183">
        <v>0.13800237486298866</v>
      </c>
      <c r="R25" s="149" t="s">
        <v>547</v>
      </c>
      <c r="S25" s="149">
        <v>6</v>
      </c>
      <c r="T25" t="s">
        <v>398</v>
      </c>
    </row>
    <row r="26" spans="1:20" x14ac:dyDescent="0.25">
      <c r="A26" s="149" t="s">
        <v>729</v>
      </c>
      <c r="B26" s="149">
        <v>169</v>
      </c>
      <c r="C26" t="s">
        <v>101</v>
      </c>
      <c r="D26" t="s">
        <v>143</v>
      </c>
      <c r="E26" t="s">
        <v>730</v>
      </c>
      <c r="F26" t="s">
        <v>5</v>
      </c>
      <c r="G26" t="s">
        <v>428</v>
      </c>
      <c r="H26" s="149" t="s">
        <v>429</v>
      </c>
      <c r="I26" s="251">
        <v>1130.1021680000001</v>
      </c>
      <c r="J26" s="185">
        <v>0</v>
      </c>
      <c r="K26" s="180">
        <v>0</v>
      </c>
      <c r="L26" s="71">
        <v>0</v>
      </c>
      <c r="M26" s="185" t="s">
        <v>2134</v>
      </c>
      <c r="N26" s="185">
        <v>331.21400000000006</v>
      </c>
      <c r="O26" s="71">
        <v>0</v>
      </c>
      <c r="P26" s="185" t="s">
        <v>501</v>
      </c>
      <c r="Q26" s="183" t="s">
        <v>2134</v>
      </c>
      <c r="R26" s="149" t="s">
        <v>547</v>
      </c>
      <c r="S26" s="149">
        <v>12</v>
      </c>
      <c r="T26" t="s">
        <v>143</v>
      </c>
    </row>
    <row r="27" spans="1:20" x14ac:dyDescent="0.25">
      <c r="A27" s="149" t="s">
        <v>651</v>
      </c>
      <c r="B27" s="149">
        <v>169</v>
      </c>
      <c r="C27" t="s">
        <v>101</v>
      </c>
      <c r="D27" t="s">
        <v>111</v>
      </c>
      <c r="E27" t="s">
        <v>652</v>
      </c>
      <c r="F27" t="s">
        <v>5</v>
      </c>
      <c r="G27" t="s">
        <v>428</v>
      </c>
      <c r="H27" s="149" t="s">
        <v>429</v>
      </c>
      <c r="I27" s="251">
        <v>1622.6107199999997</v>
      </c>
      <c r="J27" s="185">
        <v>0</v>
      </c>
      <c r="K27" s="180">
        <v>0</v>
      </c>
      <c r="L27" s="71">
        <v>0</v>
      </c>
      <c r="M27" s="185" t="s">
        <v>2134</v>
      </c>
      <c r="N27" s="185">
        <v>475.55999999999995</v>
      </c>
      <c r="O27" s="71">
        <v>0</v>
      </c>
      <c r="P27" s="185" t="s">
        <v>501</v>
      </c>
      <c r="Q27" s="183" t="s">
        <v>2134</v>
      </c>
      <c r="R27" s="149" t="s">
        <v>547</v>
      </c>
      <c r="S27" s="149">
        <v>9</v>
      </c>
      <c r="T27" t="s">
        <v>111</v>
      </c>
    </row>
    <row r="28" spans="1:20" x14ac:dyDescent="0.25">
      <c r="A28" s="149" t="s">
        <v>733</v>
      </c>
      <c r="B28" s="149">
        <v>169</v>
      </c>
      <c r="C28" t="s">
        <v>101</v>
      </c>
      <c r="D28" t="s">
        <v>151</v>
      </c>
      <c r="E28" t="s">
        <v>734</v>
      </c>
      <c r="F28" t="s">
        <v>5</v>
      </c>
      <c r="G28" t="s">
        <v>423</v>
      </c>
      <c r="H28" s="149" t="s">
        <v>424</v>
      </c>
      <c r="I28" s="251">
        <v>2241.2745599999998</v>
      </c>
      <c r="J28" s="185">
        <v>7075.0999999999995</v>
      </c>
      <c r="K28" s="180">
        <v>74.14</v>
      </c>
      <c r="L28" s="71">
        <v>524.54791399999999</v>
      </c>
      <c r="M28" s="185">
        <v>0.31678344617037213</v>
      </c>
      <c r="N28" s="185">
        <v>656.88</v>
      </c>
      <c r="O28" s="71">
        <v>51269</v>
      </c>
      <c r="P28" s="185" t="s">
        <v>1424</v>
      </c>
      <c r="Q28" s="183">
        <v>0.13799957089079171</v>
      </c>
      <c r="R28" s="149" t="s">
        <v>547</v>
      </c>
      <c r="S28" s="149">
        <v>12</v>
      </c>
      <c r="T28" t="s">
        <v>151</v>
      </c>
    </row>
    <row r="29" spans="1:20" x14ac:dyDescent="0.25">
      <c r="A29" s="149" t="s">
        <v>729</v>
      </c>
      <c r="B29" s="149">
        <v>169</v>
      </c>
      <c r="C29" t="s">
        <v>101</v>
      </c>
      <c r="D29" t="s">
        <v>143</v>
      </c>
      <c r="E29" t="s">
        <v>730</v>
      </c>
      <c r="F29" t="s">
        <v>5</v>
      </c>
      <c r="G29" t="s">
        <v>423</v>
      </c>
      <c r="H29" s="149" t="s">
        <v>424</v>
      </c>
      <c r="I29" s="251">
        <v>2658.8555919999999</v>
      </c>
      <c r="J29" s="185">
        <v>8141.1999999999989</v>
      </c>
      <c r="K29" s="180">
        <v>74.14</v>
      </c>
      <c r="L29" s="71">
        <v>603.58856800000001</v>
      </c>
      <c r="M29" s="185">
        <v>0.32659258979020295</v>
      </c>
      <c r="N29" s="185">
        <v>779.26599999999996</v>
      </c>
      <c r="O29" s="71">
        <v>58995</v>
      </c>
      <c r="P29" s="185" t="s">
        <v>1424</v>
      </c>
      <c r="Q29" s="183">
        <v>0.13799813543520636</v>
      </c>
      <c r="R29" s="149" t="s">
        <v>547</v>
      </c>
      <c r="S29" s="149">
        <v>12</v>
      </c>
      <c r="T29" t="s">
        <v>143</v>
      </c>
    </row>
    <row r="30" spans="1:20" x14ac:dyDescent="0.25">
      <c r="A30" s="149" t="s">
        <v>1027</v>
      </c>
      <c r="B30" s="149">
        <v>741</v>
      </c>
      <c r="C30" t="s">
        <v>371</v>
      </c>
      <c r="D30" t="s">
        <v>372</v>
      </c>
      <c r="E30" t="s">
        <v>1028</v>
      </c>
      <c r="F30" t="s">
        <v>5</v>
      </c>
      <c r="G30" t="s">
        <v>428</v>
      </c>
      <c r="H30" s="149" t="s">
        <v>429</v>
      </c>
      <c r="I30" s="251">
        <v>2681.6989319999998</v>
      </c>
      <c r="J30" s="185">
        <v>0</v>
      </c>
      <c r="K30" s="180">
        <v>0</v>
      </c>
      <c r="L30" s="71">
        <v>0</v>
      </c>
      <c r="M30" s="185" t="s">
        <v>2134</v>
      </c>
      <c r="N30" s="185">
        <v>785.96100000000001</v>
      </c>
      <c r="O30" s="71">
        <v>0</v>
      </c>
      <c r="P30" s="185" t="s">
        <v>501</v>
      </c>
      <c r="Q30" s="183" t="s">
        <v>2134</v>
      </c>
      <c r="R30" s="149" t="s">
        <v>547</v>
      </c>
      <c r="S30" s="149">
        <v>11</v>
      </c>
      <c r="T30" t="s">
        <v>372</v>
      </c>
    </row>
    <row r="31" spans="1:20" x14ac:dyDescent="0.25">
      <c r="A31" s="149" t="s">
        <v>1045</v>
      </c>
      <c r="B31" s="149">
        <v>409</v>
      </c>
      <c r="C31" t="s">
        <v>378</v>
      </c>
      <c r="D31" t="s">
        <v>379</v>
      </c>
      <c r="E31" t="s">
        <v>1279</v>
      </c>
      <c r="F31" t="s">
        <v>5</v>
      </c>
      <c r="G31" t="s">
        <v>423</v>
      </c>
      <c r="H31" s="149" t="s">
        <v>424</v>
      </c>
      <c r="I31" s="251">
        <v>2928.0248599999995</v>
      </c>
      <c r="J31" s="185">
        <v>9085.2999999999993</v>
      </c>
      <c r="K31" s="180">
        <v>74.14</v>
      </c>
      <c r="L31" s="71">
        <v>673.58414200000004</v>
      </c>
      <c r="M31" s="185">
        <v>0.3222815823363015</v>
      </c>
      <c r="N31" s="185">
        <v>858.15499999999986</v>
      </c>
      <c r="O31" s="71">
        <v>65835</v>
      </c>
      <c r="P31" s="185" t="s">
        <v>1424</v>
      </c>
      <c r="Q31" s="183">
        <v>0.13800106326422115</v>
      </c>
      <c r="R31" s="149" t="s">
        <v>547</v>
      </c>
      <c r="S31" s="149">
        <v>12</v>
      </c>
      <c r="T31" t="e">
        <v>#N/A</v>
      </c>
    </row>
    <row r="32" spans="1:20" x14ac:dyDescent="0.25">
      <c r="A32" s="149" t="s">
        <v>731</v>
      </c>
      <c r="B32" s="149">
        <v>169</v>
      </c>
      <c r="C32" t="s">
        <v>101</v>
      </c>
      <c r="D32" t="s">
        <v>147</v>
      </c>
      <c r="E32" t="s">
        <v>732</v>
      </c>
      <c r="F32" t="s">
        <v>5</v>
      </c>
      <c r="G32" t="s">
        <v>423</v>
      </c>
      <c r="H32" s="149" t="s">
        <v>424</v>
      </c>
      <c r="I32" s="251">
        <v>3021.3976519999997</v>
      </c>
      <c r="J32" s="185">
        <v>8757.6</v>
      </c>
      <c r="K32" s="180">
        <v>74.14</v>
      </c>
      <c r="L32" s="71">
        <v>649.28846400000009</v>
      </c>
      <c r="M32" s="185">
        <v>0.34500292911299896</v>
      </c>
      <c r="N32" s="185">
        <v>885.52099999999996</v>
      </c>
      <c r="O32" s="71">
        <v>63461</v>
      </c>
      <c r="P32" s="185" t="s">
        <v>1424</v>
      </c>
      <c r="Q32" s="183">
        <v>0.13799971636122974</v>
      </c>
      <c r="R32" s="149" t="s">
        <v>547</v>
      </c>
      <c r="S32" s="149">
        <v>12</v>
      </c>
      <c r="T32" t="s">
        <v>147</v>
      </c>
    </row>
    <row r="33" spans="1:20" x14ac:dyDescent="0.25">
      <c r="A33" s="149" t="s">
        <v>829</v>
      </c>
      <c r="B33" s="149">
        <v>373</v>
      </c>
      <c r="C33" t="s">
        <v>222</v>
      </c>
      <c r="D33" t="s">
        <v>223</v>
      </c>
      <c r="E33" t="s">
        <v>830</v>
      </c>
      <c r="F33" t="s">
        <v>5</v>
      </c>
      <c r="G33" t="s">
        <v>423</v>
      </c>
      <c r="H33" s="149" t="s">
        <v>424</v>
      </c>
      <c r="I33" s="251">
        <v>3191.392389430554</v>
      </c>
      <c r="J33" s="185">
        <v>10280.299999999999</v>
      </c>
      <c r="K33" s="180">
        <v>74.14</v>
      </c>
      <c r="L33" s="71">
        <v>762.18144199999995</v>
      </c>
      <c r="M33" s="185">
        <v>0.3104376710242458</v>
      </c>
      <c r="N33" s="185">
        <v>935.3436076877357</v>
      </c>
      <c r="O33" s="71">
        <v>74494</v>
      </c>
      <c r="P33" s="185" t="s">
        <v>1424</v>
      </c>
      <c r="Q33" s="183">
        <v>0.13800171825918864</v>
      </c>
      <c r="R33" s="149" t="s">
        <v>547</v>
      </c>
      <c r="S33" s="149">
        <v>11</v>
      </c>
      <c r="T33" t="s">
        <v>223</v>
      </c>
    </row>
    <row r="34" spans="1:20" x14ac:dyDescent="0.25">
      <c r="A34" s="149" t="s">
        <v>644</v>
      </c>
      <c r="B34" s="149">
        <v>169</v>
      </c>
      <c r="C34" t="s">
        <v>101</v>
      </c>
      <c r="D34" t="s">
        <v>105</v>
      </c>
      <c r="E34" t="s">
        <v>645</v>
      </c>
      <c r="F34" t="s">
        <v>5</v>
      </c>
      <c r="G34" t="s">
        <v>423</v>
      </c>
      <c r="H34" s="149" t="s">
        <v>424</v>
      </c>
      <c r="I34" s="251">
        <v>4094.328348</v>
      </c>
      <c r="J34" s="185">
        <v>11681</v>
      </c>
      <c r="K34" s="180">
        <v>74.14</v>
      </c>
      <c r="L34" s="71">
        <v>866.02933999999993</v>
      </c>
      <c r="M34" s="185">
        <v>0.35051180104443114</v>
      </c>
      <c r="N34" s="185">
        <v>1199.979</v>
      </c>
      <c r="O34" s="71">
        <v>84646</v>
      </c>
      <c r="P34" s="185" t="s">
        <v>1424</v>
      </c>
      <c r="Q34" s="183">
        <v>0.13799825154171491</v>
      </c>
      <c r="R34" s="149" t="s">
        <v>547</v>
      </c>
      <c r="S34" s="149">
        <v>12</v>
      </c>
      <c r="T34" t="s">
        <v>105</v>
      </c>
    </row>
    <row r="35" spans="1:20" x14ac:dyDescent="0.25">
      <c r="A35" s="149" t="s">
        <v>663</v>
      </c>
      <c r="B35" s="149">
        <v>169</v>
      </c>
      <c r="C35" t="s">
        <v>101</v>
      </c>
      <c r="D35" t="s">
        <v>122</v>
      </c>
      <c r="E35" t="s">
        <v>664</v>
      </c>
      <c r="F35" t="s">
        <v>5</v>
      </c>
      <c r="G35" t="s">
        <v>423</v>
      </c>
      <c r="H35" s="149" t="s">
        <v>424</v>
      </c>
      <c r="I35" s="251">
        <v>4459.5147080000006</v>
      </c>
      <c r="J35" s="185">
        <v>13293.800000000001</v>
      </c>
      <c r="K35" s="180">
        <v>74.14</v>
      </c>
      <c r="L35" s="71">
        <v>985.60233200000005</v>
      </c>
      <c r="M35" s="185">
        <v>0.33545823677202907</v>
      </c>
      <c r="N35" s="185">
        <v>1307.0090000000002</v>
      </c>
      <c r="O35" s="71">
        <v>96331</v>
      </c>
      <c r="P35" s="185" t="s">
        <v>1424</v>
      </c>
      <c r="Q35" s="183">
        <v>0.13800126646666183</v>
      </c>
      <c r="R35" s="149" t="s">
        <v>547</v>
      </c>
      <c r="S35" s="149">
        <v>12</v>
      </c>
      <c r="T35" t="s">
        <v>122</v>
      </c>
    </row>
    <row r="36" spans="1:20" x14ac:dyDescent="0.25">
      <c r="A36" s="149" t="s">
        <v>648</v>
      </c>
      <c r="B36" s="149">
        <v>169</v>
      </c>
      <c r="C36" t="s">
        <v>101</v>
      </c>
      <c r="D36" t="s">
        <v>109</v>
      </c>
      <c r="E36" t="s">
        <v>649</v>
      </c>
      <c r="F36" t="s">
        <v>5</v>
      </c>
      <c r="G36" t="s">
        <v>423</v>
      </c>
      <c r="H36" s="149" t="s">
        <v>424</v>
      </c>
      <c r="I36" s="251">
        <v>4550.9392480000006</v>
      </c>
      <c r="J36" s="185">
        <v>13535.9</v>
      </c>
      <c r="K36" s="180">
        <v>74.14</v>
      </c>
      <c r="L36" s="71">
        <v>1003.5516259999999</v>
      </c>
      <c r="M36" s="185">
        <v>0.33621253466707057</v>
      </c>
      <c r="N36" s="185">
        <v>1333.8040000000001</v>
      </c>
      <c r="O36" s="71">
        <v>98087</v>
      </c>
      <c r="P36" s="185" t="s">
        <v>1424</v>
      </c>
      <c r="Q36" s="183">
        <v>0.13799891932672015</v>
      </c>
      <c r="R36" s="149" t="s">
        <v>547</v>
      </c>
      <c r="S36" s="149">
        <v>12</v>
      </c>
      <c r="T36" t="s">
        <v>109</v>
      </c>
    </row>
    <row r="37" spans="1:20" x14ac:dyDescent="0.25">
      <c r="A37" s="149" t="s">
        <v>651</v>
      </c>
      <c r="B37" s="149">
        <v>169</v>
      </c>
      <c r="C37" t="s">
        <v>101</v>
      </c>
      <c r="D37" t="s">
        <v>111</v>
      </c>
      <c r="E37" t="s">
        <v>652</v>
      </c>
      <c r="F37" t="s">
        <v>5</v>
      </c>
      <c r="G37" t="s">
        <v>423</v>
      </c>
      <c r="H37" s="149" t="s">
        <v>424</v>
      </c>
      <c r="I37" s="251">
        <v>5137.9943199999998</v>
      </c>
      <c r="J37" s="185">
        <v>15304.7</v>
      </c>
      <c r="K37" s="180">
        <v>74.14</v>
      </c>
      <c r="L37" s="71">
        <v>1134.690458</v>
      </c>
      <c r="M37" s="185">
        <v>0.33571349454742661</v>
      </c>
      <c r="N37" s="185">
        <v>1505.86</v>
      </c>
      <c r="O37" s="71">
        <v>110903</v>
      </c>
      <c r="P37" s="185" t="s">
        <v>1424</v>
      </c>
      <c r="Q37" s="183">
        <v>0.1380007754524224</v>
      </c>
      <c r="R37" s="149" t="s">
        <v>547</v>
      </c>
      <c r="S37" s="149">
        <v>12</v>
      </c>
      <c r="T37" t="s">
        <v>111</v>
      </c>
    </row>
    <row r="38" spans="1:20" x14ac:dyDescent="0.25">
      <c r="A38" s="149" t="s">
        <v>688</v>
      </c>
      <c r="B38" s="149">
        <v>169</v>
      </c>
      <c r="C38" t="s">
        <v>101</v>
      </c>
      <c r="D38" t="s">
        <v>144</v>
      </c>
      <c r="E38" t="s">
        <v>689</v>
      </c>
      <c r="F38" t="s">
        <v>5</v>
      </c>
      <c r="G38" t="s">
        <v>423</v>
      </c>
      <c r="H38" s="149" t="s">
        <v>424</v>
      </c>
      <c r="I38" s="251">
        <v>5605.288192</v>
      </c>
      <c r="J38" s="185">
        <v>18231.2</v>
      </c>
      <c r="K38" s="180">
        <v>74.14</v>
      </c>
      <c r="L38" s="71">
        <v>1351.6611680000001</v>
      </c>
      <c r="M38" s="185">
        <v>0.30745580060555527</v>
      </c>
      <c r="N38" s="185">
        <v>1642.816</v>
      </c>
      <c r="O38" s="71">
        <v>132110</v>
      </c>
      <c r="P38" s="185" t="s">
        <v>1424</v>
      </c>
      <c r="Q38" s="183">
        <v>0.13800015138899402</v>
      </c>
      <c r="R38" s="149" t="s">
        <v>547</v>
      </c>
      <c r="S38" s="149">
        <v>12</v>
      </c>
      <c r="T38" t="s">
        <v>144</v>
      </c>
    </row>
    <row r="39" spans="1:20" x14ac:dyDescent="0.25">
      <c r="A39" s="149" t="s">
        <v>936</v>
      </c>
      <c r="B39" s="149">
        <v>150</v>
      </c>
      <c r="C39" t="s">
        <v>299</v>
      </c>
      <c r="D39" t="s">
        <v>300</v>
      </c>
      <c r="E39" t="s">
        <v>937</v>
      </c>
      <c r="F39" t="s">
        <v>5</v>
      </c>
      <c r="G39" t="s">
        <v>428</v>
      </c>
      <c r="H39" s="149" t="s">
        <v>429</v>
      </c>
      <c r="I39" s="251">
        <v>7174.2179159999996</v>
      </c>
      <c r="J39" s="185">
        <v>0</v>
      </c>
      <c r="K39" s="180">
        <v>0</v>
      </c>
      <c r="L39" s="71">
        <v>0</v>
      </c>
      <c r="M39" s="185" t="s">
        <v>2134</v>
      </c>
      <c r="N39" s="185">
        <v>2102.643</v>
      </c>
      <c r="O39" s="71">
        <v>0</v>
      </c>
      <c r="P39" s="185" t="s">
        <v>501</v>
      </c>
      <c r="Q39" s="183" t="s">
        <v>2134</v>
      </c>
      <c r="R39" s="149" t="s">
        <v>547</v>
      </c>
      <c r="S39" s="149">
        <v>12</v>
      </c>
      <c r="T39" t="s">
        <v>166</v>
      </c>
    </row>
    <row r="40" spans="1:20" x14ac:dyDescent="0.25">
      <c r="A40" s="149" t="s">
        <v>682</v>
      </c>
      <c r="B40" s="149">
        <v>169</v>
      </c>
      <c r="C40" t="s">
        <v>101</v>
      </c>
      <c r="D40" t="s">
        <v>139</v>
      </c>
      <c r="E40" t="s">
        <v>683</v>
      </c>
      <c r="F40" t="s">
        <v>5</v>
      </c>
      <c r="G40" t="s">
        <v>423</v>
      </c>
      <c r="H40" s="149" t="s">
        <v>424</v>
      </c>
      <c r="I40" s="251">
        <v>7230.5159160000003</v>
      </c>
      <c r="J40" s="185">
        <v>20173.900000000005</v>
      </c>
      <c r="K40" s="180">
        <v>74.14</v>
      </c>
      <c r="L40" s="71">
        <v>1495.6929460000006</v>
      </c>
      <c r="M40" s="185">
        <v>0.35840942584230112</v>
      </c>
      <c r="N40" s="185">
        <v>2119.143</v>
      </c>
      <c r="O40" s="71">
        <v>146186</v>
      </c>
      <c r="P40" s="185" t="s">
        <v>1424</v>
      </c>
      <c r="Q40" s="183">
        <v>0.13800158701927684</v>
      </c>
      <c r="R40" s="149" t="s">
        <v>547</v>
      </c>
      <c r="S40" s="149">
        <v>12</v>
      </c>
      <c r="T40" t="s">
        <v>139</v>
      </c>
    </row>
    <row r="41" spans="1:20" x14ac:dyDescent="0.25">
      <c r="A41" s="149" t="s">
        <v>693</v>
      </c>
      <c r="B41" s="149">
        <v>169</v>
      </c>
      <c r="C41" t="s">
        <v>101</v>
      </c>
      <c r="D41" t="s">
        <v>146</v>
      </c>
      <c r="E41" t="s">
        <v>694</v>
      </c>
      <c r="F41" t="s">
        <v>5</v>
      </c>
      <c r="G41" t="s">
        <v>423</v>
      </c>
      <c r="H41" s="149" t="s">
        <v>424</v>
      </c>
      <c r="I41" s="251">
        <v>12008.383871999999</v>
      </c>
      <c r="J41" s="185">
        <v>34330.699999999997</v>
      </c>
      <c r="K41" s="180">
        <v>74.14</v>
      </c>
      <c r="L41" s="71">
        <v>2545.2780979999998</v>
      </c>
      <c r="M41" s="185">
        <v>0.34978558176792202</v>
      </c>
      <c r="N41" s="185">
        <v>3519.4559999999997</v>
      </c>
      <c r="O41" s="71">
        <v>248774</v>
      </c>
      <c r="P41" s="185" t="s">
        <v>1424</v>
      </c>
      <c r="Q41" s="183">
        <v>0.13799954979218085</v>
      </c>
      <c r="R41" s="149" t="s">
        <v>547</v>
      </c>
      <c r="S41" s="149">
        <v>12</v>
      </c>
      <c r="T41" t="s">
        <v>146</v>
      </c>
    </row>
    <row r="42" spans="1:20" x14ac:dyDescent="0.25">
      <c r="A42" s="149" t="s">
        <v>1027</v>
      </c>
      <c r="B42" s="149">
        <v>741</v>
      </c>
      <c r="C42" t="s">
        <v>371</v>
      </c>
      <c r="D42" t="s">
        <v>372</v>
      </c>
      <c r="E42" t="s">
        <v>1028</v>
      </c>
      <c r="F42" t="s">
        <v>5</v>
      </c>
      <c r="G42" t="s">
        <v>423</v>
      </c>
      <c r="H42" s="149" t="s">
        <v>424</v>
      </c>
      <c r="I42" s="251">
        <v>12251.74136</v>
      </c>
      <c r="J42" s="185">
        <v>32504.999999999996</v>
      </c>
      <c r="K42" s="180">
        <v>74.14</v>
      </c>
      <c r="L42" s="71">
        <v>2409.9206999999997</v>
      </c>
      <c r="M42" s="185">
        <v>0.3769186697431165</v>
      </c>
      <c r="N42" s="185">
        <v>3590.78</v>
      </c>
      <c r="O42" s="71">
        <v>235544</v>
      </c>
      <c r="P42" s="185" t="s">
        <v>1424</v>
      </c>
      <c r="Q42" s="183">
        <v>0.13799969432462722</v>
      </c>
      <c r="R42" s="149" t="s">
        <v>547</v>
      </c>
      <c r="S42" s="149">
        <v>12</v>
      </c>
      <c r="T42" t="s">
        <v>372</v>
      </c>
    </row>
    <row r="43" spans="1:20" x14ac:dyDescent="0.25">
      <c r="A43" s="149" t="s">
        <v>936</v>
      </c>
      <c r="B43" s="149">
        <v>150</v>
      </c>
      <c r="C43" t="s">
        <v>299</v>
      </c>
      <c r="D43" t="s">
        <v>300</v>
      </c>
      <c r="E43" t="s">
        <v>937</v>
      </c>
      <c r="F43" t="s">
        <v>5</v>
      </c>
      <c r="G43" t="s">
        <v>423</v>
      </c>
      <c r="H43" s="149" t="s">
        <v>424</v>
      </c>
      <c r="I43" s="251">
        <v>98810.076723999984</v>
      </c>
      <c r="J43" s="185">
        <v>256894.99999999997</v>
      </c>
      <c r="K43" s="180">
        <v>74.14</v>
      </c>
      <c r="L43" s="71">
        <v>19046.195299999996</v>
      </c>
      <c r="M43" s="185">
        <v>0.38463215213997937</v>
      </c>
      <c r="N43" s="185">
        <v>28959.576999999997</v>
      </c>
      <c r="O43" s="71">
        <v>1861557</v>
      </c>
      <c r="P43" s="185" t="s">
        <v>1424</v>
      </c>
      <c r="Q43" s="183">
        <v>0.13800007198275421</v>
      </c>
      <c r="R43" s="149" t="s">
        <v>547</v>
      </c>
      <c r="S43" s="149">
        <v>12</v>
      </c>
      <c r="T43" t="s">
        <v>166</v>
      </c>
    </row>
    <row r="44" spans="1:20" x14ac:dyDescent="0.25">
      <c r="A44" s="149" t="s">
        <v>847</v>
      </c>
      <c r="B44" s="149">
        <v>280</v>
      </c>
      <c r="C44" t="s">
        <v>236</v>
      </c>
      <c r="D44" t="s">
        <v>237</v>
      </c>
      <c r="E44" t="s">
        <v>848</v>
      </c>
      <c r="F44" t="s">
        <v>6</v>
      </c>
      <c r="G44" t="s">
        <v>423</v>
      </c>
      <c r="H44" s="149" t="s">
        <v>424</v>
      </c>
      <c r="I44" s="251">
        <v>278.45332000000002</v>
      </c>
      <c r="J44" s="185">
        <v>851.40000000000009</v>
      </c>
      <c r="K44" s="180">
        <v>74.14</v>
      </c>
      <c r="L44" s="71">
        <v>63.122796000000008</v>
      </c>
      <c r="M44" s="185">
        <v>0.32705346488137182</v>
      </c>
      <c r="N44" s="185">
        <v>81.61</v>
      </c>
      <c r="O44" s="71">
        <v>6170</v>
      </c>
      <c r="P44" s="185" t="s">
        <v>1424</v>
      </c>
      <c r="Q44" s="183">
        <v>0.13799027552674231</v>
      </c>
      <c r="R44" s="149" t="s">
        <v>547</v>
      </c>
      <c r="S44" s="149">
        <v>9</v>
      </c>
      <c r="T44" t="s">
        <v>849</v>
      </c>
    </row>
    <row r="45" spans="1:20" x14ac:dyDescent="0.25">
      <c r="A45" s="149" t="s">
        <v>1020</v>
      </c>
      <c r="B45" s="149">
        <v>729</v>
      </c>
      <c r="C45" t="s">
        <v>367</v>
      </c>
      <c r="D45" t="s">
        <v>368</v>
      </c>
      <c r="E45" t="s">
        <v>1021</v>
      </c>
      <c r="F45" t="s">
        <v>6</v>
      </c>
      <c r="G45" t="s">
        <v>423</v>
      </c>
      <c r="H45" s="149" t="s">
        <v>424</v>
      </c>
      <c r="I45" s="251">
        <v>515.08792727272726</v>
      </c>
      <c r="J45" s="185">
        <v>2170</v>
      </c>
      <c r="K45" s="180">
        <v>74.14</v>
      </c>
      <c r="L45" s="71">
        <v>160.88379999999998</v>
      </c>
      <c r="M45" s="185">
        <v>0.23736770842061164</v>
      </c>
      <c r="N45" s="185">
        <v>150.96363636363637</v>
      </c>
      <c r="O45" s="71">
        <v>15725</v>
      </c>
      <c r="P45" s="185" t="s">
        <v>1424</v>
      </c>
      <c r="Q45" s="183">
        <v>0.13799682034976152</v>
      </c>
      <c r="R45" s="149" t="s">
        <v>547</v>
      </c>
      <c r="S45" s="149">
        <v>6</v>
      </c>
      <c r="T45" t="s">
        <v>368</v>
      </c>
    </row>
    <row r="46" spans="1:20" x14ac:dyDescent="0.25">
      <c r="A46" s="149" t="s">
        <v>765</v>
      </c>
      <c r="B46" s="149">
        <v>658</v>
      </c>
      <c r="C46" t="s">
        <v>181</v>
      </c>
      <c r="D46" t="s">
        <v>182</v>
      </c>
      <c r="E46" t="s">
        <v>766</v>
      </c>
      <c r="F46" t="s">
        <v>6</v>
      </c>
      <c r="G46" t="s">
        <v>423</v>
      </c>
      <c r="H46" s="149" t="s">
        <v>424</v>
      </c>
      <c r="I46" s="251">
        <v>561.54013599999996</v>
      </c>
      <c r="J46" s="185">
        <v>2052</v>
      </c>
      <c r="K46" s="180">
        <v>74.14</v>
      </c>
      <c r="L46" s="71">
        <v>152.13527999999999</v>
      </c>
      <c r="M46" s="185">
        <v>0.27365503703703703</v>
      </c>
      <c r="N46" s="185">
        <v>164.578</v>
      </c>
      <c r="O46" s="71">
        <v>14869</v>
      </c>
      <c r="P46" s="185" t="s">
        <v>1424</v>
      </c>
      <c r="Q46" s="183">
        <v>0.13800524581343734</v>
      </c>
      <c r="R46" s="149" t="s">
        <v>547</v>
      </c>
      <c r="S46" s="149">
        <v>11</v>
      </c>
      <c r="T46" t="s">
        <v>182</v>
      </c>
    </row>
    <row r="47" spans="1:20" x14ac:dyDescent="0.25">
      <c r="A47" s="149" t="s">
        <v>959</v>
      </c>
      <c r="B47" s="149">
        <v>662</v>
      </c>
      <c r="C47" t="s">
        <v>315</v>
      </c>
      <c r="D47" t="s">
        <v>316</v>
      </c>
      <c r="E47" t="s">
        <v>960</v>
      </c>
      <c r="F47" t="s">
        <v>6</v>
      </c>
      <c r="G47" t="s">
        <v>423</v>
      </c>
      <c r="H47" s="149" t="s">
        <v>424</v>
      </c>
      <c r="I47" s="251">
        <v>683.07898799999998</v>
      </c>
      <c r="J47" s="185">
        <v>2598.9999999999995</v>
      </c>
      <c r="K47" s="180">
        <v>74.14</v>
      </c>
      <c r="L47" s="71">
        <v>192.68985999999995</v>
      </c>
      <c r="M47" s="185">
        <v>0.26282377375913818</v>
      </c>
      <c r="N47" s="185">
        <v>200.19899999999998</v>
      </c>
      <c r="O47" s="71">
        <v>18833</v>
      </c>
      <c r="P47" s="185" t="s">
        <v>1424</v>
      </c>
      <c r="Q47" s="183">
        <v>0.13800244252110655</v>
      </c>
      <c r="R47" s="149" t="s">
        <v>547</v>
      </c>
      <c r="S47" s="149">
        <v>12</v>
      </c>
      <c r="T47" t="s">
        <v>316</v>
      </c>
    </row>
    <row r="48" spans="1:20" x14ac:dyDescent="0.25">
      <c r="A48" s="149" t="s">
        <v>781</v>
      </c>
      <c r="B48" s="149">
        <v>360</v>
      </c>
      <c r="C48" t="s">
        <v>193</v>
      </c>
      <c r="D48" t="s">
        <v>194</v>
      </c>
      <c r="E48" t="s">
        <v>782</v>
      </c>
      <c r="F48" t="s">
        <v>6</v>
      </c>
      <c r="G48" t="s">
        <v>423</v>
      </c>
      <c r="H48" s="149" t="s">
        <v>424</v>
      </c>
      <c r="I48" s="251">
        <v>1010.1578942982261</v>
      </c>
      <c r="J48" s="185">
        <v>4557.5</v>
      </c>
      <c r="K48" s="180">
        <v>74.14</v>
      </c>
      <c r="L48" s="71">
        <v>337.89305000000002</v>
      </c>
      <c r="M48" s="185">
        <v>0.2216473712118982</v>
      </c>
      <c r="N48" s="185">
        <v>296.06034416712373</v>
      </c>
      <c r="O48" s="71">
        <v>33026</v>
      </c>
      <c r="P48" s="185" t="s">
        <v>1424</v>
      </c>
      <c r="Q48" s="183">
        <v>0.13799733543268938</v>
      </c>
      <c r="R48" s="149" t="s">
        <v>547</v>
      </c>
      <c r="S48" s="149">
        <v>12</v>
      </c>
      <c r="T48" t="s">
        <v>194</v>
      </c>
    </row>
    <row r="49" spans="1:20" x14ac:dyDescent="0.25">
      <c r="A49" s="149" t="s">
        <v>767</v>
      </c>
      <c r="B49" s="149">
        <v>437</v>
      </c>
      <c r="C49" t="s">
        <v>183</v>
      </c>
      <c r="D49" t="s">
        <v>184</v>
      </c>
      <c r="E49" t="s">
        <v>768</v>
      </c>
      <c r="F49" t="s">
        <v>6</v>
      </c>
      <c r="G49" t="s">
        <v>423</v>
      </c>
      <c r="H49" s="149" t="s">
        <v>424</v>
      </c>
      <c r="I49" s="251">
        <v>1067.4476119999999</v>
      </c>
      <c r="J49" s="185">
        <v>4436.6000000000004</v>
      </c>
      <c r="K49" s="180">
        <v>74.14</v>
      </c>
      <c r="L49" s="71">
        <v>328.92952400000001</v>
      </c>
      <c r="M49" s="185">
        <v>0.24060037235721043</v>
      </c>
      <c r="N49" s="185">
        <v>312.851</v>
      </c>
      <c r="O49" s="71">
        <v>32149</v>
      </c>
      <c r="P49" s="185" t="s">
        <v>1424</v>
      </c>
      <c r="Q49" s="183">
        <v>0.1380011819963296</v>
      </c>
      <c r="R49" s="149" t="s">
        <v>547</v>
      </c>
      <c r="S49" s="149">
        <v>12</v>
      </c>
      <c r="T49" t="s">
        <v>184</v>
      </c>
    </row>
    <row r="50" spans="1:20" x14ac:dyDescent="0.25">
      <c r="A50" s="149" t="s">
        <v>845</v>
      </c>
      <c r="B50" s="149">
        <v>681</v>
      </c>
      <c r="C50" t="s">
        <v>234</v>
      </c>
      <c r="D50" t="s">
        <v>235</v>
      </c>
      <c r="E50" t="s">
        <v>846</v>
      </c>
      <c r="F50" t="s">
        <v>6</v>
      </c>
      <c r="G50" t="s">
        <v>423</v>
      </c>
      <c r="H50" s="149" t="s">
        <v>424</v>
      </c>
      <c r="I50" s="251">
        <v>1099.0393200000001</v>
      </c>
      <c r="J50" s="185">
        <v>3372.7999999999997</v>
      </c>
      <c r="K50" s="180">
        <v>74.14</v>
      </c>
      <c r="L50" s="71">
        <v>250.059392</v>
      </c>
      <c r="M50" s="185">
        <v>0.32585368833017081</v>
      </c>
      <c r="N50" s="185">
        <v>322.11</v>
      </c>
      <c r="O50" s="71">
        <v>24440</v>
      </c>
      <c r="P50" s="185" t="s">
        <v>1424</v>
      </c>
      <c r="Q50" s="183">
        <v>0.13800327332242224</v>
      </c>
      <c r="R50" s="149" t="s">
        <v>547</v>
      </c>
      <c r="S50" s="149">
        <v>12</v>
      </c>
      <c r="T50" t="s">
        <v>235</v>
      </c>
    </row>
    <row r="51" spans="1:20" x14ac:dyDescent="0.25">
      <c r="A51" s="149" t="s">
        <v>898</v>
      </c>
      <c r="B51" s="149">
        <v>330</v>
      </c>
      <c r="C51" t="s">
        <v>268</v>
      </c>
      <c r="D51" t="s">
        <v>269</v>
      </c>
      <c r="E51" t="s">
        <v>899</v>
      </c>
      <c r="F51" t="s">
        <v>6</v>
      </c>
      <c r="G51" t="s">
        <v>423</v>
      </c>
      <c r="H51" s="149" t="s">
        <v>424</v>
      </c>
      <c r="I51" s="251">
        <v>1273.3891079999999</v>
      </c>
      <c r="J51" s="185">
        <v>4358</v>
      </c>
      <c r="K51" s="180">
        <v>74.14</v>
      </c>
      <c r="L51" s="71">
        <v>323.10212000000001</v>
      </c>
      <c r="M51" s="185">
        <v>0.29219575676916015</v>
      </c>
      <c r="N51" s="185">
        <v>373.20899999999995</v>
      </c>
      <c r="O51" s="71">
        <v>31581</v>
      </c>
      <c r="P51" s="185" t="s">
        <v>1424</v>
      </c>
      <c r="Q51" s="183">
        <v>0.13799436369969284</v>
      </c>
      <c r="R51" s="149" t="s">
        <v>547</v>
      </c>
      <c r="S51" s="149">
        <v>10</v>
      </c>
      <c r="T51" t="s">
        <v>269</v>
      </c>
    </row>
    <row r="52" spans="1:20" x14ac:dyDescent="0.25">
      <c r="A52" s="149" t="s">
        <v>886</v>
      </c>
      <c r="B52" s="149">
        <v>660</v>
      </c>
      <c r="C52" t="s">
        <v>256</v>
      </c>
      <c r="D52" t="s">
        <v>257</v>
      </c>
      <c r="E52" t="s">
        <v>887</v>
      </c>
      <c r="F52" t="s">
        <v>6</v>
      </c>
      <c r="G52" t="s">
        <v>423</v>
      </c>
      <c r="H52" s="149" t="s">
        <v>424</v>
      </c>
      <c r="I52" s="251">
        <v>1571.3147120000001</v>
      </c>
      <c r="J52" s="185">
        <v>5686.5</v>
      </c>
      <c r="K52" s="180">
        <v>74.14</v>
      </c>
      <c r="L52" s="71">
        <v>421.59710999999999</v>
      </c>
      <c r="M52" s="185">
        <v>0.27632369858436651</v>
      </c>
      <c r="N52" s="185">
        <v>460.52600000000001</v>
      </c>
      <c r="O52" s="71">
        <v>41207</v>
      </c>
      <c r="P52" s="185" t="s">
        <v>1424</v>
      </c>
      <c r="Q52" s="183">
        <v>0.13799839833038077</v>
      </c>
      <c r="R52" s="149" t="s">
        <v>547</v>
      </c>
      <c r="S52" s="149">
        <v>12</v>
      </c>
      <c r="T52" t="s">
        <v>257</v>
      </c>
    </row>
    <row r="53" spans="1:20" x14ac:dyDescent="0.25">
      <c r="A53" s="149" t="s">
        <v>966</v>
      </c>
      <c r="B53" s="149">
        <v>425</v>
      </c>
      <c r="C53" t="s">
        <v>322</v>
      </c>
      <c r="D53" t="s">
        <v>323</v>
      </c>
      <c r="E53" t="s">
        <v>967</v>
      </c>
      <c r="F53" t="s">
        <v>6</v>
      </c>
      <c r="G53" t="s">
        <v>423</v>
      </c>
      <c r="H53" s="149" t="s">
        <v>424</v>
      </c>
      <c r="I53" s="251">
        <v>1595.8094599999999</v>
      </c>
      <c r="J53" s="185">
        <v>6245.2999999999993</v>
      </c>
      <c r="K53" s="180">
        <v>74.14</v>
      </c>
      <c r="L53" s="71">
        <v>463.02654199999995</v>
      </c>
      <c r="M53" s="185">
        <v>0.25552166589275138</v>
      </c>
      <c r="N53" s="185">
        <v>467.70499999999998</v>
      </c>
      <c r="O53" s="71">
        <v>45255</v>
      </c>
      <c r="P53" s="185" t="s">
        <v>1424</v>
      </c>
      <c r="Q53" s="183">
        <v>0.13800243067064411</v>
      </c>
      <c r="R53" s="149" t="s">
        <v>547</v>
      </c>
      <c r="S53" s="149">
        <v>12</v>
      </c>
      <c r="T53" t="s">
        <v>323</v>
      </c>
    </row>
    <row r="54" spans="1:20" x14ac:dyDescent="0.25">
      <c r="A54" s="149" t="s">
        <v>765</v>
      </c>
      <c r="B54" s="149">
        <v>658</v>
      </c>
      <c r="C54" t="s">
        <v>181</v>
      </c>
      <c r="D54" t="s">
        <v>182</v>
      </c>
      <c r="E54" t="s">
        <v>766</v>
      </c>
      <c r="F54" t="s">
        <v>6</v>
      </c>
      <c r="G54" t="s">
        <v>425</v>
      </c>
      <c r="H54" s="149" t="s">
        <v>426</v>
      </c>
      <c r="I54" s="251">
        <v>1614.1694320000001</v>
      </c>
      <c r="J54" s="185">
        <v>0</v>
      </c>
      <c r="K54" s="180">
        <v>0</v>
      </c>
      <c r="L54" s="71">
        <v>0</v>
      </c>
      <c r="M54" s="185" t="s">
        <v>2134</v>
      </c>
      <c r="N54" s="185">
        <v>473.08600000000007</v>
      </c>
      <c r="O54" s="71">
        <v>0</v>
      </c>
      <c r="P54" s="185" t="s">
        <v>501</v>
      </c>
      <c r="Q54" s="183" t="s">
        <v>2134</v>
      </c>
      <c r="R54" s="149" t="s">
        <v>547</v>
      </c>
      <c r="S54" s="149">
        <v>12</v>
      </c>
      <c r="T54" t="s">
        <v>182</v>
      </c>
    </row>
    <row r="55" spans="1:20" x14ac:dyDescent="0.25">
      <c r="A55" s="149" t="s">
        <v>968</v>
      </c>
      <c r="B55" s="149">
        <v>399</v>
      </c>
      <c r="C55" t="s">
        <v>326</v>
      </c>
      <c r="D55" t="s">
        <v>327</v>
      </c>
      <c r="E55" t="s">
        <v>969</v>
      </c>
      <c r="F55" t="s">
        <v>6</v>
      </c>
      <c r="G55" t="s">
        <v>423</v>
      </c>
      <c r="H55" s="149" t="s">
        <v>424</v>
      </c>
      <c r="I55" s="251">
        <v>1946.8872000000001</v>
      </c>
      <c r="J55" s="185">
        <v>7141.7000000000007</v>
      </c>
      <c r="K55" s="180">
        <v>74.14</v>
      </c>
      <c r="L55" s="71">
        <v>529.48563799999999</v>
      </c>
      <c r="M55" s="185">
        <v>0.27260837055603004</v>
      </c>
      <c r="N55" s="185">
        <v>570.6</v>
      </c>
      <c r="O55" s="71">
        <v>51751</v>
      </c>
      <c r="P55" s="185" t="s">
        <v>1424</v>
      </c>
      <c r="Q55" s="183">
        <v>0.13800119804448224</v>
      </c>
      <c r="R55" s="149" t="s">
        <v>547</v>
      </c>
      <c r="S55" s="149">
        <v>12</v>
      </c>
      <c r="T55" t="s">
        <v>327</v>
      </c>
    </row>
    <row r="56" spans="1:20" x14ac:dyDescent="0.25">
      <c r="A56" s="149" t="s">
        <v>807</v>
      </c>
      <c r="B56" s="149">
        <v>320</v>
      </c>
      <c r="C56" t="s">
        <v>204</v>
      </c>
      <c r="D56" t="s">
        <v>205</v>
      </c>
      <c r="E56" t="s">
        <v>808</v>
      </c>
      <c r="F56" t="s">
        <v>6</v>
      </c>
      <c r="G56" t="s">
        <v>423</v>
      </c>
      <c r="H56" s="149" t="s">
        <v>424</v>
      </c>
      <c r="I56" s="251">
        <v>2140.4090160000001</v>
      </c>
      <c r="J56" s="185">
        <v>7317.1</v>
      </c>
      <c r="K56" s="180">
        <v>74.14</v>
      </c>
      <c r="L56" s="71">
        <v>542.48979399999996</v>
      </c>
      <c r="M56" s="185">
        <v>0.29252149294119256</v>
      </c>
      <c r="N56" s="185">
        <v>627.31799999999998</v>
      </c>
      <c r="O56" s="71">
        <v>53023</v>
      </c>
      <c r="P56" s="185" t="s">
        <v>1424</v>
      </c>
      <c r="Q56" s="183">
        <v>0.13799860437923167</v>
      </c>
      <c r="R56" s="149" t="s">
        <v>547</v>
      </c>
      <c r="S56" s="149">
        <v>12</v>
      </c>
      <c r="T56" t="s">
        <v>205</v>
      </c>
    </row>
    <row r="57" spans="1:20" x14ac:dyDescent="0.25">
      <c r="A57" s="149" t="s">
        <v>902</v>
      </c>
      <c r="B57" s="149">
        <v>321</v>
      </c>
      <c r="C57" t="s">
        <v>270</v>
      </c>
      <c r="D57" t="s">
        <v>271</v>
      </c>
      <c r="E57" t="s">
        <v>903</v>
      </c>
      <c r="F57" t="s">
        <v>6</v>
      </c>
      <c r="G57" t="s">
        <v>423</v>
      </c>
      <c r="H57" s="149" t="s">
        <v>424</v>
      </c>
      <c r="I57" s="251">
        <v>2156.8613317320455</v>
      </c>
      <c r="J57" s="185">
        <v>6817.7</v>
      </c>
      <c r="K57" s="180">
        <v>74.14</v>
      </c>
      <c r="L57" s="71">
        <v>505.46427799999998</v>
      </c>
      <c r="M57" s="185">
        <v>0.31636201823665538</v>
      </c>
      <c r="N57" s="185">
        <v>632.139897928501</v>
      </c>
      <c r="O57" s="71">
        <v>49403</v>
      </c>
      <c r="P57" s="185" t="s">
        <v>1424</v>
      </c>
      <c r="Q57" s="183">
        <v>0.13800174078497257</v>
      </c>
      <c r="R57" s="149" t="s">
        <v>547</v>
      </c>
      <c r="S57" s="149">
        <v>6</v>
      </c>
      <c r="T57" t="s">
        <v>271</v>
      </c>
    </row>
    <row r="58" spans="1:20" x14ac:dyDescent="0.25">
      <c r="A58" s="149" t="s">
        <v>932</v>
      </c>
      <c r="B58" s="149">
        <v>661</v>
      </c>
      <c r="C58" t="s">
        <v>295</v>
      </c>
      <c r="D58" t="s">
        <v>296</v>
      </c>
      <c r="E58" t="s">
        <v>933</v>
      </c>
      <c r="F58" t="s">
        <v>6</v>
      </c>
      <c r="G58" t="s">
        <v>423</v>
      </c>
      <c r="H58" s="149" t="s">
        <v>424</v>
      </c>
      <c r="I58" s="251">
        <v>2179.7084319999999</v>
      </c>
      <c r="J58" s="185">
        <v>7057.1000000000013</v>
      </c>
      <c r="K58" s="180">
        <v>74.14</v>
      </c>
      <c r="L58" s="71">
        <v>523.21339400000011</v>
      </c>
      <c r="M58" s="185">
        <v>0.30886744300066593</v>
      </c>
      <c r="N58" s="185">
        <v>638.83600000000001</v>
      </c>
      <c r="O58" s="71">
        <v>51139</v>
      </c>
      <c r="P58" s="185" t="s">
        <v>1424</v>
      </c>
      <c r="Q58" s="183">
        <v>0.1379983965271124</v>
      </c>
      <c r="R58" s="149" t="s">
        <v>547</v>
      </c>
      <c r="S58" s="149">
        <v>10</v>
      </c>
      <c r="T58" t="s">
        <v>296</v>
      </c>
    </row>
    <row r="59" spans="1:20" x14ac:dyDescent="0.25">
      <c r="A59" s="149" t="s">
        <v>769</v>
      </c>
      <c r="B59" s="149">
        <v>297</v>
      </c>
      <c r="C59" t="s">
        <v>179</v>
      </c>
      <c r="D59" t="s">
        <v>180</v>
      </c>
      <c r="E59" t="s">
        <v>770</v>
      </c>
      <c r="F59" t="s">
        <v>6</v>
      </c>
      <c r="G59" t="s">
        <v>423</v>
      </c>
      <c r="H59" s="149" t="s">
        <v>424</v>
      </c>
      <c r="I59" s="251">
        <v>2895.4762799480645</v>
      </c>
      <c r="J59" s="185">
        <v>8003.1</v>
      </c>
      <c r="K59" s="180">
        <v>74.14</v>
      </c>
      <c r="L59" s="71">
        <v>593.34983399999999</v>
      </c>
      <c r="M59" s="185">
        <v>0.36179433968687941</v>
      </c>
      <c r="N59" s="185">
        <v>848.61555684292625</v>
      </c>
      <c r="O59" s="71">
        <v>57993</v>
      </c>
      <c r="P59" s="185" t="s">
        <v>1424</v>
      </c>
      <c r="Q59" s="183">
        <v>0.13800113806838757</v>
      </c>
      <c r="R59" s="149" t="s">
        <v>547</v>
      </c>
      <c r="S59" s="149">
        <v>12</v>
      </c>
      <c r="T59" t="s">
        <v>180</v>
      </c>
    </row>
    <row r="60" spans="1:20" x14ac:dyDescent="0.25">
      <c r="A60" s="149" t="s">
        <v>992</v>
      </c>
      <c r="B60" s="149">
        <v>447</v>
      </c>
      <c r="C60" t="s">
        <v>349</v>
      </c>
      <c r="D60" t="s">
        <v>350</v>
      </c>
      <c r="E60" t="s">
        <v>993</v>
      </c>
      <c r="F60" t="s">
        <v>6</v>
      </c>
      <c r="G60" t="s">
        <v>423</v>
      </c>
      <c r="H60" s="149" t="s">
        <v>424</v>
      </c>
      <c r="I60" s="251">
        <v>3232.0340599999995</v>
      </c>
      <c r="J60" s="185">
        <v>10386.9</v>
      </c>
      <c r="K60" s="180">
        <v>74.14</v>
      </c>
      <c r="L60" s="71">
        <v>770.08476599999995</v>
      </c>
      <c r="M60" s="185">
        <v>0.31116445330175507</v>
      </c>
      <c r="N60" s="185">
        <v>947.25499999999988</v>
      </c>
      <c r="O60" s="71">
        <v>75269</v>
      </c>
      <c r="P60" s="185" t="s">
        <v>1424</v>
      </c>
      <c r="Q60" s="183">
        <v>0.13799705057859143</v>
      </c>
      <c r="R60" s="149" t="s">
        <v>547</v>
      </c>
      <c r="S60" s="149">
        <v>12</v>
      </c>
      <c r="T60" t="s">
        <v>350</v>
      </c>
    </row>
    <row r="61" spans="1:20" x14ac:dyDescent="0.25">
      <c r="A61" s="149" t="s">
        <v>669</v>
      </c>
      <c r="B61" s="149">
        <v>169</v>
      </c>
      <c r="C61" t="s">
        <v>101</v>
      </c>
      <c r="D61" t="s">
        <v>127</v>
      </c>
      <c r="E61" t="s">
        <v>670</v>
      </c>
      <c r="F61" t="s">
        <v>6</v>
      </c>
      <c r="G61" t="s">
        <v>423</v>
      </c>
      <c r="H61" s="149" t="s">
        <v>424</v>
      </c>
      <c r="I61" s="251">
        <v>6251.7393600000005</v>
      </c>
      <c r="J61" s="185">
        <v>19158</v>
      </c>
      <c r="K61" s="180">
        <v>74.14</v>
      </c>
      <c r="L61" s="71">
        <v>1420.3741200000002</v>
      </c>
      <c r="M61" s="185">
        <v>0.32632526150955216</v>
      </c>
      <c r="N61" s="185">
        <v>1832.2800000000002</v>
      </c>
      <c r="O61" s="71">
        <v>138825</v>
      </c>
      <c r="P61" s="185" t="s">
        <v>1424</v>
      </c>
      <c r="Q61" s="183">
        <v>0.13800108049702864</v>
      </c>
      <c r="R61" s="149" t="s">
        <v>547</v>
      </c>
      <c r="S61" s="149">
        <v>12</v>
      </c>
      <c r="T61" t="s">
        <v>127</v>
      </c>
    </row>
    <row r="62" spans="1:20" x14ac:dyDescent="0.25">
      <c r="A62" s="149" t="s">
        <v>695</v>
      </c>
      <c r="B62" s="149">
        <v>169</v>
      </c>
      <c r="C62" t="s">
        <v>101</v>
      </c>
      <c r="D62" t="s">
        <v>148</v>
      </c>
      <c r="E62" t="s">
        <v>696</v>
      </c>
      <c r="F62" t="s">
        <v>6</v>
      </c>
      <c r="G62" t="s">
        <v>423</v>
      </c>
      <c r="H62" s="149" t="s">
        <v>424</v>
      </c>
      <c r="I62" s="251">
        <v>10522.857075999998</v>
      </c>
      <c r="J62" s="185">
        <v>33279.700000000004</v>
      </c>
      <c r="K62" s="180">
        <v>74.14</v>
      </c>
      <c r="L62" s="71">
        <v>2467.3569580000008</v>
      </c>
      <c r="M62" s="185">
        <v>0.31619446918091199</v>
      </c>
      <c r="N62" s="185">
        <v>3084.0729999999999</v>
      </c>
      <c r="O62" s="71">
        <v>241156</v>
      </c>
      <c r="P62" s="185" t="s">
        <v>1424</v>
      </c>
      <c r="Q62" s="183">
        <v>0.13800071323126942</v>
      </c>
      <c r="R62" s="149" t="s">
        <v>547</v>
      </c>
      <c r="S62" s="149">
        <v>12</v>
      </c>
      <c r="T62" t="s">
        <v>148</v>
      </c>
    </row>
    <row r="63" spans="1:20" x14ac:dyDescent="0.25">
      <c r="A63" s="149" t="s">
        <v>847</v>
      </c>
      <c r="B63" s="149">
        <v>280</v>
      </c>
      <c r="C63" t="s">
        <v>236</v>
      </c>
      <c r="D63" t="s">
        <v>237</v>
      </c>
      <c r="E63" t="s">
        <v>848</v>
      </c>
      <c r="F63" t="s">
        <v>6</v>
      </c>
      <c r="G63" t="s">
        <v>425</v>
      </c>
      <c r="H63" s="149" t="s">
        <v>426</v>
      </c>
      <c r="I63" s="251">
        <v>12376.927639999998</v>
      </c>
      <c r="J63" s="185">
        <v>0</v>
      </c>
      <c r="K63" s="180">
        <v>0</v>
      </c>
      <c r="L63" s="71">
        <v>0</v>
      </c>
      <c r="M63" s="185" t="s">
        <v>2134</v>
      </c>
      <c r="N63" s="185">
        <v>3627.4699999999993</v>
      </c>
      <c r="O63" s="71">
        <v>0</v>
      </c>
      <c r="P63" s="185" t="s">
        <v>501</v>
      </c>
      <c r="Q63" s="183" t="s">
        <v>2134</v>
      </c>
      <c r="R63" s="149" t="s">
        <v>547</v>
      </c>
      <c r="S63" s="149">
        <v>12</v>
      </c>
      <c r="T63" t="s">
        <v>849</v>
      </c>
    </row>
    <row r="64" spans="1:20" x14ac:dyDescent="0.25">
      <c r="A64" s="149" t="s">
        <v>954</v>
      </c>
      <c r="B64" s="149">
        <v>45</v>
      </c>
      <c r="C64" t="s">
        <v>311</v>
      </c>
      <c r="D64" t="s">
        <v>312</v>
      </c>
      <c r="E64" t="s">
        <v>955</v>
      </c>
      <c r="F64" t="s">
        <v>6</v>
      </c>
      <c r="G64" t="s">
        <v>423</v>
      </c>
      <c r="H64" s="149" t="s">
        <v>424</v>
      </c>
      <c r="I64" s="251">
        <v>65463.133564000011</v>
      </c>
      <c r="J64" s="185">
        <v>177965.49999999997</v>
      </c>
      <c r="K64" s="180">
        <v>74.14</v>
      </c>
      <c r="L64" s="71">
        <v>13194.362169999999</v>
      </c>
      <c r="M64" s="185">
        <v>0.36784170844349057</v>
      </c>
      <c r="N64" s="185">
        <v>19186.147000000004</v>
      </c>
      <c r="O64" s="71">
        <v>1289604</v>
      </c>
      <c r="P64" s="185" t="s">
        <v>1424</v>
      </c>
      <c r="Q64" s="183">
        <v>0.138000114763912</v>
      </c>
      <c r="R64" s="149" t="s">
        <v>547</v>
      </c>
      <c r="S64" s="149">
        <v>12</v>
      </c>
      <c r="T64" t="s">
        <v>956</v>
      </c>
    </row>
    <row r="65" spans="1:20" x14ac:dyDescent="0.25">
      <c r="A65" s="149" t="s">
        <v>923</v>
      </c>
      <c r="B65" s="149">
        <v>22</v>
      </c>
      <c r="C65" t="s">
        <v>285</v>
      </c>
      <c r="D65" t="s">
        <v>286</v>
      </c>
      <c r="E65" t="s">
        <v>924</v>
      </c>
      <c r="F65" t="s">
        <v>6</v>
      </c>
      <c r="G65" t="s">
        <v>423</v>
      </c>
      <c r="H65" s="149" t="s">
        <v>424</v>
      </c>
      <c r="I65" s="251">
        <v>84744.850539999999</v>
      </c>
      <c r="J65" s="185">
        <v>232140.2</v>
      </c>
      <c r="K65" s="180">
        <v>74.14</v>
      </c>
      <c r="L65" s="71">
        <v>17210.874427999999</v>
      </c>
      <c r="M65" s="185">
        <v>0.36505891930824558</v>
      </c>
      <c r="N65" s="185">
        <v>24837.295000000002</v>
      </c>
      <c r="O65" s="71">
        <v>1682174</v>
      </c>
      <c r="P65" s="185" t="s">
        <v>1424</v>
      </c>
      <c r="Q65" s="183">
        <v>0.13800011176013896</v>
      </c>
      <c r="R65" s="149" t="s">
        <v>547</v>
      </c>
      <c r="S65" s="149">
        <v>12</v>
      </c>
      <c r="T65" t="s">
        <v>925</v>
      </c>
    </row>
    <row r="66" spans="1:20" x14ac:dyDescent="0.25">
      <c r="A66" s="149" t="s">
        <v>763</v>
      </c>
      <c r="B66" s="149">
        <v>686</v>
      </c>
      <c r="C66" t="s">
        <v>177</v>
      </c>
      <c r="D66" t="s">
        <v>178</v>
      </c>
      <c r="E66" t="s">
        <v>764</v>
      </c>
      <c r="F66" t="s">
        <v>7</v>
      </c>
      <c r="G66" t="s">
        <v>423</v>
      </c>
      <c r="H66" s="149" t="s">
        <v>424</v>
      </c>
      <c r="I66" s="251">
        <v>840.95564000000002</v>
      </c>
      <c r="J66" s="185">
        <v>3904.2999999999997</v>
      </c>
      <c r="K66" s="180">
        <v>74.14</v>
      </c>
      <c r="L66" s="71">
        <v>289.46480199999996</v>
      </c>
      <c r="M66" s="185">
        <v>0.21539216761007096</v>
      </c>
      <c r="N66" s="185">
        <v>246.47</v>
      </c>
      <c r="O66" s="71">
        <v>28291</v>
      </c>
      <c r="P66" s="185" t="s">
        <v>1424</v>
      </c>
      <c r="Q66" s="183">
        <v>0.13800501926407691</v>
      </c>
      <c r="R66" s="149" t="s">
        <v>547</v>
      </c>
      <c r="S66" s="149">
        <v>12</v>
      </c>
      <c r="T66" t="s">
        <v>178</v>
      </c>
    </row>
    <row r="67" spans="1:20" x14ac:dyDescent="0.25">
      <c r="A67" s="149" t="s">
        <v>996</v>
      </c>
      <c r="B67" s="149">
        <v>586</v>
      </c>
      <c r="C67" t="s">
        <v>353</v>
      </c>
      <c r="D67" t="s">
        <v>354</v>
      </c>
      <c r="E67" t="s">
        <v>997</v>
      </c>
      <c r="F67" t="s">
        <v>7</v>
      </c>
      <c r="G67" t="s">
        <v>423</v>
      </c>
      <c r="H67" s="149" t="s">
        <v>424</v>
      </c>
      <c r="I67" s="251">
        <v>1380.877344</v>
      </c>
      <c r="J67" s="185">
        <v>4633.8</v>
      </c>
      <c r="K67" s="180">
        <v>74.14</v>
      </c>
      <c r="L67" s="71">
        <v>343.54993200000001</v>
      </c>
      <c r="M67" s="185">
        <v>0.29800106694289785</v>
      </c>
      <c r="N67" s="185">
        <v>404.71199999999999</v>
      </c>
      <c r="O67" s="71">
        <v>33579</v>
      </c>
      <c r="P67" s="185" t="s">
        <v>1424</v>
      </c>
      <c r="Q67" s="183">
        <v>0.1379969623872063</v>
      </c>
      <c r="R67" s="149" t="s">
        <v>547</v>
      </c>
      <c r="S67" s="149">
        <v>12</v>
      </c>
      <c r="T67" t="s">
        <v>354</v>
      </c>
    </row>
    <row r="68" spans="1:20" x14ac:dyDescent="0.25">
      <c r="A68" s="149" t="s">
        <v>771</v>
      </c>
      <c r="B68" s="149">
        <v>368</v>
      </c>
      <c r="C68" t="s">
        <v>185</v>
      </c>
      <c r="D68" t="s">
        <v>186</v>
      </c>
      <c r="E68" t="s">
        <v>772</v>
      </c>
      <c r="F68" t="s">
        <v>7</v>
      </c>
      <c r="G68" t="s">
        <v>423</v>
      </c>
      <c r="H68" s="149" t="s">
        <v>424</v>
      </c>
      <c r="I68" s="251">
        <v>1488.7477240000001</v>
      </c>
      <c r="J68" s="185">
        <v>5113.3999999999996</v>
      </c>
      <c r="K68" s="180">
        <v>74.14</v>
      </c>
      <c r="L68" s="71">
        <v>379.10747599999996</v>
      </c>
      <c r="M68" s="185">
        <v>0.2911463456799781</v>
      </c>
      <c r="N68" s="185">
        <v>436.32700000000006</v>
      </c>
      <c r="O68" s="71">
        <v>37054</v>
      </c>
      <c r="P68" s="185" t="s">
        <v>1424</v>
      </c>
      <c r="Q68" s="183">
        <v>0.13799859664273761</v>
      </c>
      <c r="R68" s="149" t="s">
        <v>547</v>
      </c>
      <c r="S68" s="149">
        <v>12</v>
      </c>
      <c r="T68" t="s">
        <v>186</v>
      </c>
    </row>
    <row r="69" spans="1:20" x14ac:dyDescent="0.25">
      <c r="A69" s="149" t="s">
        <v>789</v>
      </c>
      <c r="B69" s="149">
        <v>10</v>
      </c>
      <c r="C69" t="s">
        <v>784</v>
      </c>
      <c r="D69" t="s">
        <v>198</v>
      </c>
      <c r="E69" t="s">
        <v>786</v>
      </c>
      <c r="F69" t="s">
        <v>7</v>
      </c>
      <c r="G69" t="s">
        <v>423</v>
      </c>
      <c r="H69" s="149" t="s">
        <v>427</v>
      </c>
      <c r="I69" s="251">
        <v>3029.8559999999998</v>
      </c>
      <c r="J69" s="185">
        <v>13464.1</v>
      </c>
      <c r="K69" s="180">
        <v>74.14</v>
      </c>
      <c r="L69" s="71">
        <v>998.22837400000003</v>
      </c>
      <c r="M69" s="185">
        <v>0.22503219673056496</v>
      </c>
      <c r="N69" s="185">
        <v>888</v>
      </c>
      <c r="O69" s="71">
        <v>97566</v>
      </c>
      <c r="P69" s="185" t="s">
        <v>1424</v>
      </c>
      <c r="Q69" s="183">
        <v>0.13799991800422279</v>
      </c>
      <c r="R69" s="149" t="s">
        <v>584</v>
      </c>
      <c r="S69" s="149">
        <v>12</v>
      </c>
      <c r="T69">
        <v>0</v>
      </c>
    </row>
    <row r="70" spans="1:20" x14ac:dyDescent="0.25">
      <c r="A70" s="149" t="s">
        <v>618</v>
      </c>
      <c r="B70" s="149">
        <v>2</v>
      </c>
      <c r="C70" t="s">
        <v>78</v>
      </c>
      <c r="D70" t="s">
        <v>94</v>
      </c>
      <c r="E70" t="s">
        <v>619</v>
      </c>
      <c r="F70" t="s">
        <v>7</v>
      </c>
      <c r="G70" t="s">
        <v>423</v>
      </c>
      <c r="H70" s="149" t="s">
        <v>424</v>
      </c>
      <c r="I70" s="251">
        <v>4699.0541679999997</v>
      </c>
      <c r="J70" s="185">
        <v>12777.1</v>
      </c>
      <c r="K70" s="180">
        <v>74.14</v>
      </c>
      <c r="L70" s="71">
        <v>947.29419400000006</v>
      </c>
      <c r="M70" s="185">
        <v>0.36777157320518739</v>
      </c>
      <c r="N70" s="185">
        <v>1377.2139999999999</v>
      </c>
      <c r="O70" s="71">
        <v>92587</v>
      </c>
      <c r="P70" s="185" t="s">
        <v>1424</v>
      </c>
      <c r="Q70" s="183">
        <v>0.13800101526132177</v>
      </c>
      <c r="R70" s="149" t="s">
        <v>547</v>
      </c>
      <c r="S70" s="149">
        <v>12</v>
      </c>
      <c r="T70" t="s">
        <v>94</v>
      </c>
    </row>
    <row r="71" spans="1:20" x14ac:dyDescent="0.25">
      <c r="A71" s="149" t="s">
        <v>791</v>
      </c>
      <c r="B71" s="149">
        <v>160</v>
      </c>
      <c r="C71" t="s">
        <v>200</v>
      </c>
      <c r="D71" t="s">
        <v>201</v>
      </c>
      <c r="E71" t="s">
        <v>792</v>
      </c>
      <c r="F71" t="s">
        <v>7</v>
      </c>
      <c r="G71" t="s">
        <v>425</v>
      </c>
      <c r="H71" s="149" t="s">
        <v>426</v>
      </c>
      <c r="I71" s="251">
        <v>11147.003999999999</v>
      </c>
      <c r="J71" s="185">
        <v>0</v>
      </c>
      <c r="K71" s="180">
        <v>0</v>
      </c>
      <c r="L71" s="71">
        <v>0</v>
      </c>
      <c r="M71" s="185" t="s">
        <v>2134</v>
      </c>
      <c r="N71" s="185">
        <v>3267</v>
      </c>
      <c r="O71" s="71">
        <v>0</v>
      </c>
      <c r="P71" s="185" t="s">
        <v>501</v>
      </c>
      <c r="Q71" s="183" t="s">
        <v>2134</v>
      </c>
      <c r="R71" s="149" t="s">
        <v>584</v>
      </c>
      <c r="S71" s="149">
        <v>12</v>
      </c>
      <c r="T71" t="s">
        <v>793</v>
      </c>
    </row>
    <row r="72" spans="1:20" x14ac:dyDescent="0.25">
      <c r="A72" s="149" t="s">
        <v>794</v>
      </c>
      <c r="B72" s="149">
        <v>160</v>
      </c>
      <c r="C72" t="s">
        <v>200</v>
      </c>
      <c r="D72" t="s">
        <v>202</v>
      </c>
      <c r="E72" t="s">
        <v>792</v>
      </c>
      <c r="F72" t="s">
        <v>7</v>
      </c>
      <c r="G72" t="s">
        <v>423</v>
      </c>
      <c r="H72" s="149" t="s">
        <v>424</v>
      </c>
      <c r="I72" s="251">
        <v>23955.651999999998</v>
      </c>
      <c r="J72" s="185">
        <v>72368.999999999985</v>
      </c>
      <c r="K72" s="180">
        <v>74.14</v>
      </c>
      <c r="L72" s="71">
        <v>5365.4376599999996</v>
      </c>
      <c r="M72" s="185">
        <v>0.33102090674183704</v>
      </c>
      <c r="N72" s="185">
        <v>7021</v>
      </c>
      <c r="O72" s="71">
        <v>524412</v>
      </c>
      <c r="P72" s="185" t="s">
        <v>1424</v>
      </c>
      <c r="Q72" s="183">
        <v>0.1380002745932587</v>
      </c>
      <c r="R72" s="149" t="s">
        <v>584</v>
      </c>
      <c r="S72" s="149">
        <v>12</v>
      </c>
      <c r="T72" t="s">
        <v>793</v>
      </c>
    </row>
    <row r="73" spans="1:20" x14ac:dyDescent="0.25">
      <c r="A73" s="149" t="s">
        <v>787</v>
      </c>
      <c r="B73" s="149">
        <v>10</v>
      </c>
      <c r="C73" t="s">
        <v>784</v>
      </c>
      <c r="D73" t="s">
        <v>196</v>
      </c>
      <c r="E73" t="s">
        <v>786</v>
      </c>
      <c r="F73" t="s">
        <v>7</v>
      </c>
      <c r="G73" t="s">
        <v>423</v>
      </c>
      <c r="H73" s="149" t="s">
        <v>424</v>
      </c>
      <c r="I73" s="251">
        <v>32966.744000000006</v>
      </c>
      <c r="J73" s="185">
        <v>96178.7</v>
      </c>
      <c r="K73" s="180">
        <v>74.14</v>
      </c>
      <c r="L73" s="71">
        <v>7130.6888179999996</v>
      </c>
      <c r="M73" s="185">
        <v>0.34276553956333372</v>
      </c>
      <c r="N73" s="185">
        <v>9662.0000000000018</v>
      </c>
      <c r="O73" s="71">
        <v>696948</v>
      </c>
      <c r="P73" s="185" t="s">
        <v>1424</v>
      </c>
      <c r="Q73" s="183">
        <v>0.13799982208141784</v>
      </c>
      <c r="R73" s="149" t="s">
        <v>584</v>
      </c>
      <c r="S73" s="149">
        <v>12</v>
      </c>
      <c r="T73">
        <v>0</v>
      </c>
    </row>
    <row r="74" spans="1:20" x14ac:dyDescent="0.25">
      <c r="A74" s="149" t="s">
        <v>795</v>
      </c>
      <c r="B74" s="149">
        <v>160</v>
      </c>
      <c r="C74" t="s">
        <v>200</v>
      </c>
      <c r="D74" t="s">
        <v>203</v>
      </c>
      <c r="E74" t="s">
        <v>792</v>
      </c>
      <c r="F74" t="s">
        <v>7</v>
      </c>
      <c r="G74" t="s">
        <v>425</v>
      </c>
      <c r="H74" s="149" t="s">
        <v>426</v>
      </c>
      <c r="I74" s="251">
        <v>51763.451999999997</v>
      </c>
      <c r="J74" s="185">
        <v>0</v>
      </c>
      <c r="K74" s="180">
        <v>0</v>
      </c>
      <c r="L74" s="71">
        <v>0</v>
      </c>
      <c r="M74" s="185" t="s">
        <v>2134</v>
      </c>
      <c r="N74" s="185">
        <v>15171</v>
      </c>
      <c r="O74" s="71">
        <v>0</v>
      </c>
      <c r="P74" s="185" t="s">
        <v>501</v>
      </c>
      <c r="Q74" s="183" t="s">
        <v>2134</v>
      </c>
      <c r="R74" s="149" t="s">
        <v>584</v>
      </c>
      <c r="S74" s="149">
        <v>12</v>
      </c>
      <c r="T74" t="s">
        <v>793</v>
      </c>
    </row>
    <row r="75" spans="1:20" x14ac:dyDescent="0.25">
      <c r="A75" s="149" t="s">
        <v>790</v>
      </c>
      <c r="B75" s="149">
        <v>10</v>
      </c>
      <c r="C75" t="s">
        <v>784</v>
      </c>
      <c r="D75" t="s">
        <v>199</v>
      </c>
      <c r="E75" t="s">
        <v>786</v>
      </c>
      <c r="F75" t="s">
        <v>7</v>
      </c>
      <c r="G75" t="s">
        <v>548</v>
      </c>
      <c r="H75" s="149" t="s">
        <v>427</v>
      </c>
      <c r="I75" s="251">
        <v>57980.116000000002</v>
      </c>
      <c r="J75" s="185">
        <v>164079</v>
      </c>
      <c r="K75" s="180">
        <v>74</v>
      </c>
      <c r="L75" s="71">
        <v>12141.846</v>
      </c>
      <c r="M75" s="185">
        <v>0.35336707317816418</v>
      </c>
      <c r="N75" s="185">
        <v>16993</v>
      </c>
      <c r="O75" s="71">
        <v>1491630</v>
      </c>
      <c r="P75" s="185" t="s">
        <v>1424</v>
      </c>
      <c r="Q75" s="183">
        <v>0.10999979887773778</v>
      </c>
      <c r="R75" s="149" t="s">
        <v>584</v>
      </c>
      <c r="S75" s="149">
        <v>12</v>
      </c>
      <c r="T75">
        <v>0</v>
      </c>
    </row>
    <row r="76" spans="1:20" x14ac:dyDescent="0.25">
      <c r="A76" s="149" t="s">
        <v>783</v>
      </c>
      <c r="B76" s="149">
        <v>10</v>
      </c>
      <c r="C76" t="s">
        <v>784</v>
      </c>
      <c r="D76" t="s">
        <v>785</v>
      </c>
      <c r="E76" t="s">
        <v>786</v>
      </c>
      <c r="F76" t="s">
        <v>7</v>
      </c>
      <c r="G76" t="s">
        <v>425</v>
      </c>
      <c r="H76" s="149" t="s">
        <v>426</v>
      </c>
      <c r="I76" s="251">
        <v>78738.724000000017</v>
      </c>
      <c r="J76" s="185">
        <v>0</v>
      </c>
      <c r="K76" s="180">
        <v>0</v>
      </c>
      <c r="L76" s="71">
        <v>0</v>
      </c>
      <c r="M76" s="185" t="s">
        <v>2134</v>
      </c>
      <c r="N76" s="185">
        <v>23077.000000000004</v>
      </c>
      <c r="O76" s="71">
        <v>0</v>
      </c>
      <c r="P76" s="185" t="s">
        <v>501</v>
      </c>
      <c r="Q76" s="183" t="s">
        <v>2134</v>
      </c>
      <c r="R76" s="149" t="s">
        <v>584</v>
      </c>
      <c r="S76" s="149">
        <v>12</v>
      </c>
      <c r="T76">
        <v>0</v>
      </c>
    </row>
    <row r="77" spans="1:20" x14ac:dyDescent="0.25">
      <c r="A77" s="149" t="s">
        <v>788</v>
      </c>
      <c r="B77" s="149">
        <v>10</v>
      </c>
      <c r="C77" t="s">
        <v>784</v>
      </c>
      <c r="D77" t="s">
        <v>197</v>
      </c>
      <c r="E77" t="s">
        <v>786</v>
      </c>
      <c r="F77" t="s">
        <v>7</v>
      </c>
      <c r="G77" t="s">
        <v>425</v>
      </c>
      <c r="H77" s="149" t="s">
        <v>426</v>
      </c>
      <c r="I77" s="251">
        <v>143600.84399999998</v>
      </c>
      <c r="J77" s="185">
        <v>0</v>
      </c>
      <c r="K77" s="180">
        <v>0</v>
      </c>
      <c r="L77" s="71">
        <v>0</v>
      </c>
      <c r="M77" s="185" t="s">
        <v>2134</v>
      </c>
      <c r="N77" s="185">
        <v>42086.999999999993</v>
      </c>
      <c r="O77" s="71">
        <v>0</v>
      </c>
      <c r="P77" s="185" t="s">
        <v>501</v>
      </c>
      <c r="Q77" s="183" t="s">
        <v>2134</v>
      </c>
      <c r="R77" s="149" t="s">
        <v>584</v>
      </c>
      <c r="S77" s="149">
        <v>12</v>
      </c>
      <c r="T77">
        <v>0</v>
      </c>
    </row>
    <row r="78" spans="1:20" x14ac:dyDescent="0.25">
      <c r="A78" s="149" t="s">
        <v>874</v>
      </c>
      <c r="B78" s="149">
        <v>16</v>
      </c>
      <c r="C78" t="s">
        <v>255</v>
      </c>
      <c r="D78" t="s">
        <v>875</v>
      </c>
      <c r="E78" t="s">
        <v>872</v>
      </c>
      <c r="F78" t="s">
        <v>8</v>
      </c>
      <c r="G78" t="s">
        <v>1059</v>
      </c>
      <c r="H78" s="149" t="s">
        <v>1062</v>
      </c>
      <c r="I78" s="251">
        <v>-1166.904</v>
      </c>
      <c r="J78" s="185">
        <v>0</v>
      </c>
      <c r="K78" s="180">
        <v>0</v>
      </c>
      <c r="L78" s="71">
        <v>0</v>
      </c>
      <c r="M78" s="185" t="s">
        <v>2134</v>
      </c>
      <c r="N78" s="185">
        <v>-342</v>
      </c>
      <c r="O78" s="71">
        <v>413</v>
      </c>
      <c r="P78" s="185" t="s">
        <v>1059</v>
      </c>
      <c r="Q78" s="183">
        <v>0</v>
      </c>
      <c r="R78" s="149" t="s">
        <v>584</v>
      </c>
      <c r="S78" s="149">
        <v>12</v>
      </c>
      <c r="T78" t="s">
        <v>873</v>
      </c>
    </row>
    <row r="79" spans="1:20" x14ac:dyDescent="0.25">
      <c r="A79" s="149" t="s">
        <v>870</v>
      </c>
      <c r="B79" s="149">
        <v>16</v>
      </c>
      <c r="C79" t="s">
        <v>255</v>
      </c>
      <c r="D79" t="s">
        <v>871</v>
      </c>
      <c r="E79" t="s">
        <v>872</v>
      </c>
      <c r="F79" t="s">
        <v>8</v>
      </c>
      <c r="G79" t="s">
        <v>1059</v>
      </c>
      <c r="H79" s="149" t="s">
        <v>1060</v>
      </c>
      <c r="I79" s="251">
        <v>-818.88</v>
      </c>
      <c r="J79" s="185">
        <v>0</v>
      </c>
      <c r="K79" s="180">
        <v>0</v>
      </c>
      <c r="L79" s="71">
        <v>0</v>
      </c>
      <c r="M79" s="185" t="s">
        <v>2134</v>
      </c>
      <c r="N79" s="185">
        <v>-240</v>
      </c>
      <c r="O79" s="71">
        <v>245</v>
      </c>
      <c r="P79" s="185" t="s">
        <v>1059</v>
      </c>
      <c r="Q79" s="183">
        <v>0</v>
      </c>
      <c r="R79" s="149" t="s">
        <v>584</v>
      </c>
      <c r="S79" s="149">
        <v>12</v>
      </c>
      <c r="T79" t="s">
        <v>873</v>
      </c>
    </row>
    <row r="80" spans="1:20" x14ac:dyDescent="0.25">
      <c r="A80" s="149" t="s">
        <v>878</v>
      </c>
      <c r="B80" s="149">
        <v>16</v>
      </c>
      <c r="C80" t="s">
        <v>255</v>
      </c>
      <c r="D80" t="s">
        <v>879</v>
      </c>
      <c r="E80" t="s">
        <v>872</v>
      </c>
      <c r="F80" t="s">
        <v>8</v>
      </c>
      <c r="G80" t="s">
        <v>423</v>
      </c>
      <c r="H80" s="149" t="s">
        <v>424</v>
      </c>
      <c r="I80" s="251">
        <v>0</v>
      </c>
      <c r="J80" s="185">
        <v>932.89999999999986</v>
      </c>
      <c r="K80" s="180">
        <v>74.14</v>
      </c>
      <c r="L80" s="71">
        <v>69.165205999999998</v>
      </c>
      <c r="M80" s="185">
        <v>0</v>
      </c>
      <c r="N80" s="185">
        <v>0</v>
      </c>
      <c r="O80" s="71">
        <v>6762</v>
      </c>
      <c r="P80" s="185" t="s">
        <v>1424</v>
      </c>
      <c r="Q80" s="183">
        <v>0.13796214137829044</v>
      </c>
      <c r="R80" s="149" t="s">
        <v>584</v>
      </c>
      <c r="S80" s="149">
        <v>12</v>
      </c>
      <c r="T80" t="s">
        <v>873</v>
      </c>
    </row>
    <row r="81" spans="1:20" x14ac:dyDescent="0.25">
      <c r="A81" s="149" t="s">
        <v>882</v>
      </c>
      <c r="B81" s="149">
        <v>16</v>
      </c>
      <c r="C81" t="s">
        <v>255</v>
      </c>
      <c r="D81" t="s">
        <v>883</v>
      </c>
      <c r="E81" t="s">
        <v>872</v>
      </c>
      <c r="F81" t="s">
        <v>8</v>
      </c>
      <c r="G81" t="s">
        <v>423</v>
      </c>
      <c r="H81" s="149" t="s">
        <v>424</v>
      </c>
      <c r="I81" s="251">
        <v>0</v>
      </c>
      <c r="J81" s="185">
        <v>1367.6000000000001</v>
      </c>
      <c r="K81" s="180">
        <v>74.14</v>
      </c>
      <c r="L81" s="71">
        <v>101.39386400000002</v>
      </c>
      <c r="M81" s="185">
        <v>0</v>
      </c>
      <c r="N81" s="185">
        <v>0</v>
      </c>
      <c r="O81" s="71">
        <v>9912</v>
      </c>
      <c r="P81" s="185" t="s">
        <v>1424</v>
      </c>
      <c r="Q81" s="183">
        <v>0.13797417271993545</v>
      </c>
      <c r="R81" s="149" t="s">
        <v>584</v>
      </c>
      <c r="S81" s="149">
        <v>12</v>
      </c>
      <c r="T81" t="s">
        <v>873</v>
      </c>
    </row>
    <row r="82" spans="1:20" x14ac:dyDescent="0.25">
      <c r="A82" s="149" t="s">
        <v>896</v>
      </c>
      <c r="B82" s="149">
        <v>353</v>
      </c>
      <c r="C82" t="s">
        <v>266</v>
      </c>
      <c r="D82" t="s">
        <v>267</v>
      </c>
      <c r="E82" t="s">
        <v>897</v>
      </c>
      <c r="F82" t="s">
        <v>8</v>
      </c>
      <c r="G82" t="s">
        <v>423</v>
      </c>
      <c r="H82" s="149" t="s">
        <v>424</v>
      </c>
      <c r="I82" s="251">
        <v>115.67021200000001</v>
      </c>
      <c r="J82" s="185">
        <v>513.9</v>
      </c>
      <c r="K82" s="180">
        <v>74.14</v>
      </c>
      <c r="L82" s="71">
        <v>38.100546000000001</v>
      </c>
      <c r="M82" s="185">
        <v>0.22508311344619578</v>
      </c>
      <c r="N82" s="185">
        <v>33.901000000000003</v>
      </c>
      <c r="O82" s="71">
        <v>3724</v>
      </c>
      <c r="P82" s="185" t="s">
        <v>1424</v>
      </c>
      <c r="Q82" s="183">
        <v>0.1379967776584318</v>
      </c>
      <c r="R82" s="149" t="s">
        <v>547</v>
      </c>
      <c r="S82" s="149">
        <v>8</v>
      </c>
      <c r="T82" t="s">
        <v>267</v>
      </c>
    </row>
    <row r="83" spans="1:20" x14ac:dyDescent="0.25">
      <c r="A83" s="149" t="s">
        <v>876</v>
      </c>
      <c r="B83" s="149">
        <v>16</v>
      </c>
      <c r="C83" t="s">
        <v>255</v>
      </c>
      <c r="D83" t="s">
        <v>877</v>
      </c>
      <c r="E83" t="s">
        <v>872</v>
      </c>
      <c r="F83" t="s">
        <v>8</v>
      </c>
      <c r="G83" t="s">
        <v>423</v>
      </c>
      <c r="H83" s="149" t="s">
        <v>424</v>
      </c>
      <c r="I83" s="251">
        <v>252.488</v>
      </c>
      <c r="J83" s="185">
        <v>10757.3</v>
      </c>
      <c r="K83" s="180">
        <v>74.14</v>
      </c>
      <c r="L83" s="71">
        <v>797.54622199999994</v>
      </c>
      <c r="M83" s="185">
        <v>2.3471317152073477E-2</v>
      </c>
      <c r="N83" s="185">
        <v>74</v>
      </c>
      <c r="O83" s="71">
        <v>77952</v>
      </c>
      <c r="P83" s="185" t="s">
        <v>1424</v>
      </c>
      <c r="Q83" s="183">
        <v>0.13799902504105088</v>
      </c>
      <c r="R83" s="149" t="s">
        <v>584</v>
      </c>
      <c r="S83" s="149">
        <v>12</v>
      </c>
      <c r="T83" t="s">
        <v>873</v>
      </c>
    </row>
    <row r="84" spans="1:20" x14ac:dyDescent="0.25">
      <c r="A84" s="149" t="s">
        <v>735</v>
      </c>
      <c r="B84" s="149">
        <v>683</v>
      </c>
      <c r="C84" t="s">
        <v>152</v>
      </c>
      <c r="D84" t="s">
        <v>153</v>
      </c>
      <c r="E84" t="s">
        <v>736</v>
      </c>
      <c r="F84" t="s">
        <v>8</v>
      </c>
      <c r="G84" t="s">
        <v>423</v>
      </c>
      <c r="H84" s="149" t="s">
        <v>424</v>
      </c>
      <c r="I84" s="251">
        <v>744.5222839999999</v>
      </c>
      <c r="J84" s="185">
        <v>2780.2999999999997</v>
      </c>
      <c r="K84" s="180">
        <v>74.14</v>
      </c>
      <c r="L84" s="71">
        <v>206.13144199999999</v>
      </c>
      <c r="M84" s="185">
        <v>0.26778487357479408</v>
      </c>
      <c r="N84" s="185">
        <v>218.20699999999997</v>
      </c>
      <c r="O84" s="71">
        <v>20148</v>
      </c>
      <c r="P84" s="185" t="s">
        <v>1424</v>
      </c>
      <c r="Q84" s="183">
        <v>0.13799384554298191</v>
      </c>
      <c r="R84" s="149" t="s">
        <v>547</v>
      </c>
      <c r="S84" s="149">
        <v>12</v>
      </c>
      <c r="T84" t="s">
        <v>153</v>
      </c>
    </row>
    <row r="85" spans="1:20" x14ac:dyDescent="0.25">
      <c r="A85" s="149" t="s">
        <v>573</v>
      </c>
      <c r="B85" s="149">
        <v>449</v>
      </c>
      <c r="C85" t="s">
        <v>59</v>
      </c>
      <c r="D85" t="s">
        <v>60</v>
      </c>
      <c r="E85" t="s">
        <v>574</v>
      </c>
      <c r="F85" t="s">
        <v>8</v>
      </c>
      <c r="G85" t="s">
        <v>423</v>
      </c>
      <c r="H85" s="149" t="s">
        <v>424</v>
      </c>
      <c r="I85" s="251">
        <v>940.10494799999992</v>
      </c>
      <c r="J85" s="185">
        <v>3925.1000000000004</v>
      </c>
      <c r="K85" s="180">
        <v>74.14</v>
      </c>
      <c r="L85" s="71">
        <v>291.00691400000005</v>
      </c>
      <c r="M85" s="185">
        <v>0.23951108201064936</v>
      </c>
      <c r="N85" s="185">
        <v>275.529</v>
      </c>
      <c r="O85" s="71">
        <v>28443</v>
      </c>
      <c r="P85" s="185" t="s">
        <v>1424</v>
      </c>
      <c r="Q85" s="183">
        <v>0.13799880462679748</v>
      </c>
      <c r="R85" s="149" t="s">
        <v>547</v>
      </c>
      <c r="S85" s="149">
        <v>12</v>
      </c>
      <c r="T85" t="s">
        <v>60</v>
      </c>
    </row>
    <row r="86" spans="1:20" x14ac:dyDescent="0.25">
      <c r="A86" s="149" t="s">
        <v>957</v>
      </c>
      <c r="B86" s="149">
        <v>357</v>
      </c>
      <c r="C86" t="s">
        <v>313</v>
      </c>
      <c r="D86" t="s">
        <v>314</v>
      </c>
      <c r="E86" t="s">
        <v>958</v>
      </c>
      <c r="F86" t="s">
        <v>8</v>
      </c>
      <c r="G86" t="s">
        <v>425</v>
      </c>
      <c r="H86" s="149" t="s">
        <v>426</v>
      </c>
      <c r="I86" s="251">
        <v>943.30881599999987</v>
      </c>
      <c r="J86" s="185">
        <v>0</v>
      </c>
      <c r="K86" s="180">
        <v>0</v>
      </c>
      <c r="L86" s="71">
        <v>0</v>
      </c>
      <c r="M86" s="185" t="s">
        <v>2134</v>
      </c>
      <c r="N86" s="185">
        <v>276.46799999999996</v>
      </c>
      <c r="O86" s="71">
        <v>0</v>
      </c>
      <c r="P86" s="185" t="s">
        <v>501</v>
      </c>
      <c r="Q86" s="183" t="s">
        <v>2134</v>
      </c>
      <c r="R86" s="149" t="s">
        <v>547</v>
      </c>
      <c r="S86" s="149">
        <v>12</v>
      </c>
      <c r="T86" t="s">
        <v>314</v>
      </c>
    </row>
    <row r="87" spans="1:20" x14ac:dyDescent="0.25">
      <c r="A87" s="149" t="s">
        <v>957</v>
      </c>
      <c r="B87" s="149">
        <v>357</v>
      </c>
      <c r="C87" t="s">
        <v>313</v>
      </c>
      <c r="D87" t="s">
        <v>314</v>
      </c>
      <c r="E87" t="s">
        <v>958</v>
      </c>
      <c r="F87" t="s">
        <v>8</v>
      </c>
      <c r="G87" t="s">
        <v>423</v>
      </c>
      <c r="H87" s="149" t="s">
        <v>424</v>
      </c>
      <c r="I87" s="251">
        <v>1356.5224880000003</v>
      </c>
      <c r="J87" s="185">
        <v>4403</v>
      </c>
      <c r="K87" s="180">
        <v>74.14</v>
      </c>
      <c r="L87" s="71">
        <v>326.43842000000001</v>
      </c>
      <c r="M87" s="185">
        <v>0.30809050374744501</v>
      </c>
      <c r="N87" s="185">
        <v>397.57400000000007</v>
      </c>
      <c r="O87" s="71">
        <v>31905</v>
      </c>
      <c r="P87" s="185" t="s">
        <v>1424</v>
      </c>
      <c r="Q87" s="183">
        <v>0.13800344773546466</v>
      </c>
      <c r="R87" s="149" t="s">
        <v>547</v>
      </c>
      <c r="S87" s="149">
        <v>12</v>
      </c>
      <c r="T87" t="s">
        <v>314</v>
      </c>
    </row>
    <row r="88" spans="1:20" x14ac:dyDescent="0.25">
      <c r="A88" s="149" t="s">
        <v>723</v>
      </c>
      <c r="B88" s="149">
        <v>169</v>
      </c>
      <c r="C88" t="s">
        <v>101</v>
      </c>
      <c r="D88" t="s">
        <v>133</v>
      </c>
      <c r="E88" t="s">
        <v>724</v>
      </c>
      <c r="F88" t="s">
        <v>8</v>
      </c>
      <c r="G88" t="s">
        <v>423</v>
      </c>
      <c r="H88" s="149" t="s">
        <v>424</v>
      </c>
      <c r="I88" s="251">
        <v>2763.6381120000005</v>
      </c>
      <c r="J88" s="185">
        <v>7553.9</v>
      </c>
      <c r="K88" s="180">
        <v>74.14</v>
      </c>
      <c r="L88" s="71">
        <v>560.04614599999991</v>
      </c>
      <c r="M88" s="185">
        <v>0.36585579793219408</v>
      </c>
      <c r="N88" s="185">
        <v>809.97600000000011</v>
      </c>
      <c r="O88" s="71">
        <v>54737</v>
      </c>
      <c r="P88" s="185" t="s">
        <v>1424</v>
      </c>
      <c r="Q88" s="183">
        <v>0.1380035442205455</v>
      </c>
      <c r="R88" s="149" t="s">
        <v>547</v>
      </c>
      <c r="S88" s="149">
        <v>12</v>
      </c>
      <c r="T88" t="s">
        <v>133</v>
      </c>
    </row>
    <row r="89" spans="1:20" x14ac:dyDescent="0.25">
      <c r="A89" s="149" t="s">
        <v>896</v>
      </c>
      <c r="B89" s="149">
        <v>353</v>
      </c>
      <c r="C89" t="s">
        <v>266</v>
      </c>
      <c r="D89" t="s">
        <v>267</v>
      </c>
      <c r="E89" t="s">
        <v>897</v>
      </c>
      <c r="F89" t="s">
        <v>8</v>
      </c>
      <c r="G89" t="s">
        <v>425</v>
      </c>
      <c r="H89" s="149" t="s">
        <v>426</v>
      </c>
      <c r="I89" s="251">
        <v>3149.0678680000001</v>
      </c>
      <c r="J89" s="185">
        <v>0</v>
      </c>
      <c r="K89" s="180">
        <v>0</v>
      </c>
      <c r="L89" s="71">
        <v>0</v>
      </c>
      <c r="M89" s="185" t="s">
        <v>2134</v>
      </c>
      <c r="N89" s="185">
        <v>922.93900000000008</v>
      </c>
      <c r="O89" s="71">
        <v>0</v>
      </c>
      <c r="P89" s="185" t="s">
        <v>501</v>
      </c>
      <c r="Q89" s="183" t="s">
        <v>2134</v>
      </c>
      <c r="R89" s="149" t="s">
        <v>547</v>
      </c>
      <c r="S89" s="149">
        <v>12</v>
      </c>
      <c r="T89" t="s">
        <v>267</v>
      </c>
    </row>
    <row r="90" spans="1:20" x14ac:dyDescent="0.25">
      <c r="A90" s="149" t="s">
        <v>880</v>
      </c>
      <c r="B90" s="149">
        <v>16</v>
      </c>
      <c r="C90" t="s">
        <v>255</v>
      </c>
      <c r="D90" t="s">
        <v>881</v>
      </c>
      <c r="E90" t="s">
        <v>872</v>
      </c>
      <c r="F90" t="s">
        <v>8</v>
      </c>
      <c r="G90" t="s">
        <v>428</v>
      </c>
      <c r="H90" s="149" t="s">
        <v>429</v>
      </c>
      <c r="I90" s="251">
        <v>89292.04</v>
      </c>
      <c r="J90" s="185">
        <v>238617</v>
      </c>
      <c r="K90" s="180">
        <v>0</v>
      </c>
      <c r="L90" s="71">
        <v>0</v>
      </c>
      <c r="M90" s="185">
        <v>0.37420653180619989</v>
      </c>
      <c r="N90" s="185">
        <v>26170</v>
      </c>
      <c r="O90" s="71">
        <v>0</v>
      </c>
      <c r="P90" s="185" t="s">
        <v>501</v>
      </c>
      <c r="Q90" s="183" t="s">
        <v>2134</v>
      </c>
      <c r="R90" s="149" t="s">
        <v>584</v>
      </c>
      <c r="S90" s="149">
        <v>12</v>
      </c>
      <c r="T90" t="s">
        <v>873</v>
      </c>
    </row>
    <row r="91" spans="1:20" x14ac:dyDescent="0.25">
      <c r="A91" s="149" t="s">
        <v>884</v>
      </c>
      <c r="B91" s="149">
        <v>16</v>
      </c>
      <c r="C91" t="s">
        <v>255</v>
      </c>
      <c r="D91" t="s">
        <v>885</v>
      </c>
      <c r="E91" t="s">
        <v>872</v>
      </c>
      <c r="F91" t="s">
        <v>8</v>
      </c>
      <c r="G91" t="s">
        <v>425</v>
      </c>
      <c r="H91" s="149" t="s">
        <v>426</v>
      </c>
      <c r="I91" s="251">
        <v>416158.22800000006</v>
      </c>
      <c r="J91" s="185">
        <v>0</v>
      </c>
      <c r="K91" s="180">
        <v>0</v>
      </c>
      <c r="L91" s="71">
        <v>0</v>
      </c>
      <c r="M91" s="185" t="s">
        <v>2134</v>
      </c>
      <c r="N91" s="185">
        <v>121969.00000000001</v>
      </c>
      <c r="O91" s="71">
        <v>0</v>
      </c>
      <c r="P91" s="185" t="s">
        <v>501</v>
      </c>
      <c r="Q91" s="183" t="s">
        <v>2134</v>
      </c>
      <c r="R91" s="149" t="s">
        <v>584</v>
      </c>
      <c r="S91" s="149">
        <v>12</v>
      </c>
      <c r="T91" t="s">
        <v>873</v>
      </c>
    </row>
    <row r="92" spans="1:20" x14ac:dyDescent="0.25">
      <c r="A92" s="149" t="s">
        <v>637</v>
      </c>
      <c r="B92" s="149">
        <v>169</v>
      </c>
      <c r="C92" t="s">
        <v>101</v>
      </c>
      <c r="D92" t="s">
        <v>102</v>
      </c>
      <c r="E92" t="s">
        <v>638</v>
      </c>
      <c r="F92" t="s">
        <v>9</v>
      </c>
      <c r="G92" t="s">
        <v>435</v>
      </c>
      <c r="H92" s="149" t="s">
        <v>424</v>
      </c>
      <c r="I92" s="251">
        <v>0</v>
      </c>
      <c r="J92" s="185">
        <v>146</v>
      </c>
      <c r="K92" s="180">
        <v>72.233333333333306</v>
      </c>
      <c r="L92" s="71">
        <v>10.546066666666663</v>
      </c>
      <c r="M92" s="185">
        <v>0</v>
      </c>
      <c r="N92" s="185">
        <v>0</v>
      </c>
      <c r="O92" s="71">
        <v>1092</v>
      </c>
      <c r="P92" s="185" t="s">
        <v>1424</v>
      </c>
      <c r="Q92" s="183">
        <v>0.1336996336996337</v>
      </c>
      <c r="R92" s="149" t="s">
        <v>584</v>
      </c>
      <c r="S92" s="149">
        <v>12</v>
      </c>
      <c r="T92" t="s">
        <v>110</v>
      </c>
    </row>
    <row r="93" spans="1:20" x14ac:dyDescent="0.25">
      <c r="A93" s="149" t="s">
        <v>900</v>
      </c>
      <c r="B93" s="149">
        <v>570</v>
      </c>
      <c r="C93" t="s">
        <v>402</v>
      </c>
      <c r="D93" t="s">
        <v>403</v>
      </c>
      <c r="E93" t="s">
        <v>901</v>
      </c>
      <c r="F93" t="s">
        <v>9</v>
      </c>
      <c r="G93" t="s">
        <v>423</v>
      </c>
      <c r="H93" s="149" t="s">
        <v>424</v>
      </c>
      <c r="I93" s="251">
        <v>169.963662</v>
      </c>
      <c r="J93" s="185">
        <v>1131.3999999999999</v>
      </c>
      <c r="K93" s="180">
        <v>74.14</v>
      </c>
      <c r="L93" s="71">
        <v>83.881995999999987</v>
      </c>
      <c r="M93" s="185">
        <v>0.15022420187378471</v>
      </c>
      <c r="N93" s="185">
        <v>49.813499999999998</v>
      </c>
      <c r="O93" s="71">
        <v>8199</v>
      </c>
      <c r="P93" s="185" t="s">
        <v>1424</v>
      </c>
      <c r="Q93" s="183">
        <v>0.13799243810220757</v>
      </c>
      <c r="R93" s="149" t="s">
        <v>547</v>
      </c>
      <c r="S93" s="149">
        <v>7</v>
      </c>
      <c r="T93" t="s">
        <v>403</v>
      </c>
    </row>
    <row r="94" spans="1:20" x14ac:dyDescent="0.25">
      <c r="A94" s="149" t="s">
        <v>917</v>
      </c>
      <c r="B94" s="149">
        <v>343</v>
      </c>
      <c r="C94" t="s">
        <v>279</v>
      </c>
      <c r="D94" t="s">
        <v>282</v>
      </c>
      <c r="E94" t="s">
        <v>918</v>
      </c>
      <c r="F94" t="s">
        <v>9</v>
      </c>
      <c r="G94" t="s">
        <v>423</v>
      </c>
      <c r="H94" s="149" t="s">
        <v>424</v>
      </c>
      <c r="I94" s="251">
        <v>219.68161999999995</v>
      </c>
      <c r="J94" s="185">
        <v>1249.5</v>
      </c>
      <c r="K94" s="180">
        <v>74.14</v>
      </c>
      <c r="L94" s="71">
        <v>92.637930000000011</v>
      </c>
      <c r="M94" s="185">
        <v>0.17581562224889952</v>
      </c>
      <c r="N94" s="185">
        <v>64.384999999999991</v>
      </c>
      <c r="O94" s="71">
        <v>9055</v>
      </c>
      <c r="P94" s="185" t="s">
        <v>1424</v>
      </c>
      <c r="Q94" s="183">
        <v>0.1379900607399227</v>
      </c>
      <c r="R94" s="149" t="s">
        <v>547</v>
      </c>
      <c r="S94" s="149">
        <v>12</v>
      </c>
      <c r="T94" t="s">
        <v>282</v>
      </c>
    </row>
    <row r="95" spans="1:20" x14ac:dyDescent="0.25">
      <c r="A95" s="149" t="s">
        <v>1018</v>
      </c>
      <c r="B95" s="149">
        <v>344</v>
      </c>
      <c r="C95" t="s">
        <v>365</v>
      </c>
      <c r="D95" t="s">
        <v>366</v>
      </c>
      <c r="E95" t="s">
        <v>1019</v>
      </c>
      <c r="F95" t="s">
        <v>9</v>
      </c>
      <c r="G95" t="s">
        <v>428</v>
      </c>
      <c r="H95" s="149" t="s">
        <v>429</v>
      </c>
      <c r="I95" s="251">
        <v>377.37743599999999</v>
      </c>
      <c r="J95" s="185">
        <v>0</v>
      </c>
      <c r="K95" s="180">
        <v>0</v>
      </c>
      <c r="L95" s="71">
        <v>0</v>
      </c>
      <c r="M95" s="185" t="s">
        <v>2134</v>
      </c>
      <c r="N95" s="185">
        <v>110.60299999999999</v>
      </c>
      <c r="O95" s="71">
        <v>0</v>
      </c>
      <c r="P95" s="185" t="s">
        <v>501</v>
      </c>
      <c r="Q95" s="183" t="s">
        <v>2134</v>
      </c>
      <c r="R95" s="149" t="s">
        <v>547</v>
      </c>
      <c r="S95" s="149">
        <v>11</v>
      </c>
      <c r="T95" t="s">
        <v>366</v>
      </c>
    </row>
    <row r="96" spans="1:20" x14ac:dyDescent="0.25">
      <c r="A96" s="149" t="s">
        <v>921</v>
      </c>
      <c r="B96" s="149">
        <v>343</v>
      </c>
      <c r="C96" t="s">
        <v>279</v>
      </c>
      <c r="D96" t="s">
        <v>284</v>
      </c>
      <c r="E96" t="s">
        <v>922</v>
      </c>
      <c r="F96" t="s">
        <v>9</v>
      </c>
      <c r="G96" t="s">
        <v>423</v>
      </c>
      <c r="H96" s="149" t="s">
        <v>424</v>
      </c>
      <c r="I96" s="251">
        <v>431.14196542514611</v>
      </c>
      <c r="J96" s="185">
        <v>2053</v>
      </c>
      <c r="K96" s="180">
        <v>74.14</v>
      </c>
      <c r="L96" s="71">
        <v>152.20942000000002</v>
      </c>
      <c r="M96" s="185">
        <v>0.21000582826358796</v>
      </c>
      <c r="N96" s="185">
        <v>126.36048224652583</v>
      </c>
      <c r="O96" s="71">
        <v>14877</v>
      </c>
      <c r="P96" s="185" t="s">
        <v>1424</v>
      </c>
      <c r="Q96" s="183">
        <v>0.13799825233582039</v>
      </c>
      <c r="R96" s="149" t="s">
        <v>547</v>
      </c>
      <c r="S96" s="149">
        <v>12</v>
      </c>
      <c r="T96" t="s">
        <v>284</v>
      </c>
    </row>
    <row r="97" spans="1:20" x14ac:dyDescent="0.25">
      <c r="A97" s="149" t="s">
        <v>717</v>
      </c>
      <c r="B97" s="149">
        <v>169</v>
      </c>
      <c r="C97" t="s">
        <v>101</v>
      </c>
      <c r="D97" t="s">
        <v>124</v>
      </c>
      <c r="E97" t="s">
        <v>718</v>
      </c>
      <c r="F97" t="s">
        <v>9</v>
      </c>
      <c r="G97" t="s">
        <v>428</v>
      </c>
      <c r="H97" s="149" t="s">
        <v>429</v>
      </c>
      <c r="I97" s="251">
        <v>461.27851599999991</v>
      </c>
      <c r="J97" s="185">
        <v>0</v>
      </c>
      <c r="K97" s="180">
        <v>0</v>
      </c>
      <c r="L97" s="71">
        <v>0</v>
      </c>
      <c r="M97" s="185" t="s">
        <v>2134</v>
      </c>
      <c r="N97" s="185">
        <v>135.19299999999998</v>
      </c>
      <c r="O97" s="71">
        <v>0</v>
      </c>
      <c r="P97" s="185" t="s">
        <v>501</v>
      </c>
      <c r="Q97" s="183" t="s">
        <v>2134</v>
      </c>
      <c r="R97" s="149" t="s">
        <v>547</v>
      </c>
      <c r="S97" s="149">
        <v>8</v>
      </c>
      <c r="T97" t="s">
        <v>124</v>
      </c>
    </row>
    <row r="98" spans="1:20" x14ac:dyDescent="0.25">
      <c r="A98" s="149" t="s">
        <v>894</v>
      </c>
      <c r="B98" s="149">
        <v>376</v>
      </c>
      <c r="C98" t="s">
        <v>264</v>
      </c>
      <c r="D98" t="s">
        <v>265</v>
      </c>
      <c r="E98" t="s">
        <v>895</v>
      </c>
      <c r="F98" t="s">
        <v>9</v>
      </c>
      <c r="G98" t="s">
        <v>428</v>
      </c>
      <c r="H98" s="149" t="s">
        <v>429</v>
      </c>
      <c r="I98" s="251">
        <v>578.00985999999989</v>
      </c>
      <c r="J98" s="185">
        <v>0</v>
      </c>
      <c r="K98" s="180">
        <v>0</v>
      </c>
      <c r="L98" s="71">
        <v>0</v>
      </c>
      <c r="M98" s="185" t="s">
        <v>2134</v>
      </c>
      <c r="N98" s="185">
        <v>169.40499999999997</v>
      </c>
      <c r="O98" s="71">
        <v>0</v>
      </c>
      <c r="P98" s="185" t="s">
        <v>501</v>
      </c>
      <c r="Q98" s="183" t="s">
        <v>2134</v>
      </c>
      <c r="R98" s="149" t="s">
        <v>547</v>
      </c>
      <c r="S98" s="149">
        <v>10</v>
      </c>
      <c r="T98" t="s">
        <v>265</v>
      </c>
    </row>
    <row r="99" spans="1:20" x14ac:dyDescent="0.25">
      <c r="A99" s="149" t="s">
        <v>641</v>
      </c>
      <c r="B99" s="149">
        <v>169</v>
      </c>
      <c r="C99" t="s">
        <v>101</v>
      </c>
      <c r="D99" t="s">
        <v>171</v>
      </c>
      <c r="E99" t="s">
        <v>642</v>
      </c>
      <c r="F99" t="s">
        <v>9</v>
      </c>
      <c r="G99" t="s">
        <v>428</v>
      </c>
      <c r="H99" s="149" t="s">
        <v>429</v>
      </c>
      <c r="I99" s="251">
        <v>725.84158400000001</v>
      </c>
      <c r="J99" s="185">
        <v>0</v>
      </c>
      <c r="K99" s="180">
        <v>0</v>
      </c>
      <c r="L99" s="71">
        <v>0</v>
      </c>
      <c r="M99" s="185" t="s">
        <v>2134</v>
      </c>
      <c r="N99" s="185">
        <v>212.732</v>
      </c>
      <c r="O99" s="71">
        <v>0</v>
      </c>
      <c r="P99" s="185" t="s">
        <v>501</v>
      </c>
      <c r="Q99" s="183" t="s">
        <v>2134</v>
      </c>
      <c r="R99" s="149" t="s">
        <v>547</v>
      </c>
      <c r="S99" s="149">
        <v>1</v>
      </c>
      <c r="T99" t="s">
        <v>643</v>
      </c>
    </row>
    <row r="100" spans="1:20" x14ac:dyDescent="0.25">
      <c r="A100" s="149" t="s">
        <v>913</v>
      </c>
      <c r="B100" s="149">
        <v>343</v>
      </c>
      <c r="C100" t="s">
        <v>279</v>
      </c>
      <c r="D100" t="s">
        <v>280</v>
      </c>
      <c r="E100" t="s">
        <v>914</v>
      </c>
      <c r="F100" t="s">
        <v>9</v>
      </c>
      <c r="G100" t="s">
        <v>423</v>
      </c>
      <c r="H100" s="149" t="s">
        <v>424</v>
      </c>
      <c r="I100" s="251">
        <v>793.10233999999991</v>
      </c>
      <c r="J100" s="185">
        <v>2881.6</v>
      </c>
      <c r="K100" s="180">
        <v>74.14</v>
      </c>
      <c r="L100" s="71">
        <v>213.64182399999999</v>
      </c>
      <c r="M100" s="185">
        <v>0.27522985147140477</v>
      </c>
      <c r="N100" s="185">
        <v>232.44499999999999</v>
      </c>
      <c r="O100" s="71">
        <v>20882</v>
      </c>
      <c r="P100" s="185" t="s">
        <v>1424</v>
      </c>
      <c r="Q100" s="183">
        <v>0.13799444497653482</v>
      </c>
      <c r="R100" s="149" t="s">
        <v>547</v>
      </c>
      <c r="S100" s="149">
        <v>12</v>
      </c>
      <c r="T100" t="s">
        <v>280</v>
      </c>
    </row>
    <row r="101" spans="1:20" x14ac:dyDescent="0.25">
      <c r="A101" s="149" t="s">
        <v>915</v>
      </c>
      <c r="B101" s="149">
        <v>343</v>
      </c>
      <c r="C101" t="s">
        <v>279</v>
      </c>
      <c r="D101" t="s">
        <v>281</v>
      </c>
      <c r="E101" t="s">
        <v>916</v>
      </c>
      <c r="F101" t="s">
        <v>9</v>
      </c>
      <c r="G101" t="s">
        <v>423</v>
      </c>
      <c r="H101" s="149" t="s">
        <v>424</v>
      </c>
      <c r="I101" s="251">
        <v>828.64514400000007</v>
      </c>
      <c r="J101" s="185">
        <v>3003.3</v>
      </c>
      <c r="K101" s="180">
        <v>74.14</v>
      </c>
      <c r="L101" s="71">
        <v>222.66466200000002</v>
      </c>
      <c r="M101" s="185">
        <v>0.27591154530016981</v>
      </c>
      <c r="N101" s="185">
        <v>242.86200000000002</v>
      </c>
      <c r="O101" s="71">
        <v>21764</v>
      </c>
      <c r="P101" s="185" t="s">
        <v>1424</v>
      </c>
      <c r="Q101" s="183">
        <v>0.13799393493843046</v>
      </c>
      <c r="R101" s="149" t="s">
        <v>547</v>
      </c>
      <c r="S101" s="149">
        <v>12</v>
      </c>
      <c r="T101" t="s">
        <v>281</v>
      </c>
    </row>
    <row r="102" spans="1:20" x14ac:dyDescent="0.25">
      <c r="A102" s="149" t="s">
        <v>919</v>
      </c>
      <c r="B102" s="149">
        <v>343</v>
      </c>
      <c r="C102" t="s">
        <v>279</v>
      </c>
      <c r="D102" t="s">
        <v>283</v>
      </c>
      <c r="E102" t="s">
        <v>920</v>
      </c>
      <c r="F102" t="s">
        <v>9</v>
      </c>
      <c r="G102" t="s">
        <v>423</v>
      </c>
      <c r="H102" s="149" t="s">
        <v>424</v>
      </c>
      <c r="I102" s="251">
        <v>865.80864799999995</v>
      </c>
      <c r="J102" s="185">
        <v>3228.8</v>
      </c>
      <c r="K102" s="180">
        <v>74.14</v>
      </c>
      <c r="L102" s="71">
        <v>239.38323200000002</v>
      </c>
      <c r="M102" s="185">
        <v>0.26815183597621406</v>
      </c>
      <c r="N102" s="185">
        <v>253.75399999999999</v>
      </c>
      <c r="O102" s="71">
        <v>23397</v>
      </c>
      <c r="P102" s="185" t="s">
        <v>1424</v>
      </c>
      <c r="Q102" s="183">
        <v>0.13800059836731204</v>
      </c>
      <c r="R102" s="149" t="s">
        <v>547</v>
      </c>
      <c r="S102" s="149">
        <v>12</v>
      </c>
      <c r="T102" t="s">
        <v>283</v>
      </c>
    </row>
    <row r="103" spans="1:20" x14ac:dyDescent="0.25">
      <c r="A103" s="149" t="s">
        <v>970</v>
      </c>
      <c r="B103" s="149">
        <v>395</v>
      </c>
      <c r="C103" t="s">
        <v>328</v>
      </c>
      <c r="D103" t="s">
        <v>329</v>
      </c>
      <c r="E103" t="s">
        <v>971</v>
      </c>
      <c r="F103" t="s">
        <v>9</v>
      </c>
      <c r="G103" t="s">
        <v>423</v>
      </c>
      <c r="H103" s="149" t="s">
        <v>424</v>
      </c>
      <c r="I103" s="251">
        <v>1033.6312800000001</v>
      </c>
      <c r="J103" s="185">
        <v>3486.3999999999996</v>
      </c>
      <c r="K103" s="180">
        <v>74.14</v>
      </c>
      <c r="L103" s="71">
        <v>258.48169599999994</v>
      </c>
      <c r="M103" s="185">
        <v>0.29647524093620931</v>
      </c>
      <c r="N103" s="185">
        <v>302.94</v>
      </c>
      <c r="O103" s="71">
        <v>25264</v>
      </c>
      <c r="P103" s="185" t="s">
        <v>1424</v>
      </c>
      <c r="Q103" s="183">
        <v>0.13799873337555413</v>
      </c>
      <c r="R103" s="149" t="s">
        <v>547</v>
      </c>
      <c r="S103" s="149">
        <v>5</v>
      </c>
      <c r="T103" t="s">
        <v>329</v>
      </c>
    </row>
    <row r="104" spans="1:20" x14ac:dyDescent="0.25">
      <c r="A104" s="149" t="s">
        <v>1032</v>
      </c>
      <c r="B104" s="149">
        <v>375</v>
      </c>
      <c r="C104" t="s">
        <v>408</v>
      </c>
      <c r="D104" t="s">
        <v>409</v>
      </c>
      <c r="E104" t="s">
        <v>1033</v>
      </c>
      <c r="F104" t="s">
        <v>9</v>
      </c>
      <c r="G104" t="s">
        <v>423</v>
      </c>
      <c r="H104" s="149" t="s">
        <v>424</v>
      </c>
      <c r="I104" s="251">
        <v>1299.9310559999997</v>
      </c>
      <c r="J104" s="185">
        <v>4946.5999999999995</v>
      </c>
      <c r="K104" s="180">
        <v>74.14</v>
      </c>
      <c r="L104" s="71">
        <v>366.74092399999995</v>
      </c>
      <c r="M104" s="185">
        <v>0.26279283871750292</v>
      </c>
      <c r="N104" s="185">
        <v>380.98799999999994</v>
      </c>
      <c r="O104" s="71">
        <v>35844</v>
      </c>
      <c r="P104" s="185" t="s">
        <v>1424</v>
      </c>
      <c r="Q104" s="183">
        <v>0.13800357103001895</v>
      </c>
      <c r="R104" s="149" t="s">
        <v>547</v>
      </c>
      <c r="S104" s="149">
        <v>11</v>
      </c>
      <c r="T104" t="s">
        <v>409</v>
      </c>
    </row>
    <row r="105" spans="1:20" x14ac:dyDescent="0.25">
      <c r="A105" s="149" t="s">
        <v>650</v>
      </c>
      <c r="B105" s="149">
        <v>169</v>
      </c>
      <c r="C105" t="s">
        <v>101</v>
      </c>
      <c r="D105" t="s">
        <v>110</v>
      </c>
      <c r="E105" t="s">
        <v>638</v>
      </c>
      <c r="F105" t="s">
        <v>9</v>
      </c>
      <c r="G105" t="s">
        <v>428</v>
      </c>
      <c r="H105" s="149" t="s">
        <v>429</v>
      </c>
      <c r="I105" s="251">
        <v>1346.7778159999996</v>
      </c>
      <c r="J105" s="185">
        <v>0</v>
      </c>
      <c r="K105" s="180">
        <v>0</v>
      </c>
      <c r="L105" s="71">
        <v>0</v>
      </c>
      <c r="M105" s="185" t="s">
        <v>2134</v>
      </c>
      <c r="N105" s="185">
        <v>394.7179999999999</v>
      </c>
      <c r="O105" s="71">
        <v>0</v>
      </c>
      <c r="P105" s="185" t="s">
        <v>501</v>
      </c>
      <c r="Q105" s="183" t="s">
        <v>2134</v>
      </c>
      <c r="R105" s="149" t="s">
        <v>547</v>
      </c>
      <c r="S105" s="149">
        <v>12</v>
      </c>
      <c r="T105" t="s">
        <v>110</v>
      </c>
    </row>
    <row r="106" spans="1:20" x14ac:dyDescent="0.25">
      <c r="A106" s="149" t="s">
        <v>655</v>
      </c>
      <c r="B106" s="149">
        <v>169</v>
      </c>
      <c r="C106" t="s">
        <v>101</v>
      </c>
      <c r="D106" t="s">
        <v>118</v>
      </c>
      <c r="E106" t="s">
        <v>656</v>
      </c>
      <c r="F106" t="s">
        <v>9</v>
      </c>
      <c r="G106" t="s">
        <v>428</v>
      </c>
      <c r="H106" s="149" t="s">
        <v>429</v>
      </c>
      <c r="I106" s="251">
        <v>1357.662096</v>
      </c>
      <c r="J106" s="185">
        <v>0</v>
      </c>
      <c r="K106" s="180">
        <v>0</v>
      </c>
      <c r="L106" s="71">
        <v>0</v>
      </c>
      <c r="M106" s="185" t="s">
        <v>2134</v>
      </c>
      <c r="N106" s="185">
        <v>397.90800000000002</v>
      </c>
      <c r="O106" s="71">
        <v>0</v>
      </c>
      <c r="P106" s="185" t="s">
        <v>501</v>
      </c>
      <c r="Q106" s="183" t="s">
        <v>2134</v>
      </c>
      <c r="R106" s="149" t="s">
        <v>547</v>
      </c>
      <c r="S106" s="149">
        <v>12</v>
      </c>
      <c r="T106" t="s">
        <v>118</v>
      </c>
    </row>
    <row r="107" spans="1:20" x14ac:dyDescent="0.25">
      <c r="A107" s="149" t="s">
        <v>970</v>
      </c>
      <c r="B107" s="149">
        <v>395</v>
      </c>
      <c r="C107" t="s">
        <v>328</v>
      </c>
      <c r="D107" t="s">
        <v>329</v>
      </c>
      <c r="E107" t="s">
        <v>971</v>
      </c>
      <c r="F107" t="s">
        <v>9</v>
      </c>
      <c r="G107" t="s">
        <v>428</v>
      </c>
      <c r="H107" s="149" t="s">
        <v>429</v>
      </c>
      <c r="I107" s="251">
        <v>1370.197784</v>
      </c>
      <c r="J107" s="185">
        <v>0</v>
      </c>
      <c r="K107" s="180">
        <v>0</v>
      </c>
      <c r="L107" s="71">
        <v>0</v>
      </c>
      <c r="M107" s="185" t="s">
        <v>2134</v>
      </c>
      <c r="N107" s="185">
        <v>401.58199999999999</v>
      </c>
      <c r="O107" s="71">
        <v>0</v>
      </c>
      <c r="P107" s="185" t="s">
        <v>501</v>
      </c>
      <c r="Q107" s="183" t="s">
        <v>2134</v>
      </c>
      <c r="R107" s="149" t="s">
        <v>547</v>
      </c>
      <c r="S107" s="149">
        <v>12</v>
      </c>
      <c r="T107" t="s">
        <v>329</v>
      </c>
    </row>
    <row r="108" spans="1:20" x14ac:dyDescent="0.25">
      <c r="A108" s="149" t="s">
        <v>1018</v>
      </c>
      <c r="B108" s="149">
        <v>344</v>
      </c>
      <c r="C108" t="s">
        <v>365</v>
      </c>
      <c r="D108" t="s">
        <v>366</v>
      </c>
      <c r="E108" t="s">
        <v>1019</v>
      </c>
      <c r="F108" t="s">
        <v>9</v>
      </c>
      <c r="G108" t="s">
        <v>423</v>
      </c>
      <c r="H108" s="149" t="s">
        <v>424</v>
      </c>
      <c r="I108" s="251">
        <v>1454.5014799999999</v>
      </c>
      <c r="J108" s="185">
        <v>5425.2</v>
      </c>
      <c r="K108" s="180">
        <v>74.14</v>
      </c>
      <c r="L108" s="71">
        <v>402.22432799999996</v>
      </c>
      <c r="M108" s="185">
        <v>0.26810098798200988</v>
      </c>
      <c r="N108" s="185">
        <v>426.28999999999996</v>
      </c>
      <c r="O108" s="71">
        <v>39313</v>
      </c>
      <c r="P108" s="185" t="s">
        <v>1424</v>
      </c>
      <c r="Q108" s="183">
        <v>0.1380001526212703</v>
      </c>
      <c r="R108" s="149" t="s">
        <v>547</v>
      </c>
      <c r="S108" s="149">
        <v>5</v>
      </c>
      <c r="T108" t="s">
        <v>366</v>
      </c>
    </row>
    <row r="109" spans="1:20" x14ac:dyDescent="0.25">
      <c r="A109" s="149" t="s">
        <v>894</v>
      </c>
      <c r="B109" s="149">
        <v>376</v>
      </c>
      <c r="C109" t="s">
        <v>264</v>
      </c>
      <c r="D109" t="s">
        <v>265</v>
      </c>
      <c r="E109" t="s">
        <v>895</v>
      </c>
      <c r="F109" t="s">
        <v>9</v>
      </c>
      <c r="G109" t="s">
        <v>423</v>
      </c>
      <c r="H109" s="149" t="s">
        <v>424</v>
      </c>
      <c r="I109" s="251">
        <v>1671.4698222611271</v>
      </c>
      <c r="J109" s="185">
        <v>5665.8</v>
      </c>
      <c r="K109" s="180">
        <v>74.14</v>
      </c>
      <c r="L109" s="71">
        <v>420.06241199999999</v>
      </c>
      <c r="M109" s="185">
        <v>0.2950103819868557</v>
      </c>
      <c r="N109" s="185">
        <v>489.87978378110409</v>
      </c>
      <c r="O109" s="71">
        <v>41056</v>
      </c>
      <c r="P109" s="185" t="s">
        <v>1424</v>
      </c>
      <c r="Q109" s="183">
        <v>0.13800175370226034</v>
      </c>
      <c r="R109" s="149" t="s">
        <v>547</v>
      </c>
      <c r="S109" s="149">
        <v>5</v>
      </c>
      <c r="T109" t="s">
        <v>265</v>
      </c>
    </row>
    <row r="110" spans="1:20" x14ac:dyDescent="0.25">
      <c r="A110" s="149" t="s">
        <v>1016</v>
      </c>
      <c r="B110" s="149">
        <v>664</v>
      </c>
      <c r="C110" t="s">
        <v>363</v>
      </c>
      <c r="D110" t="s">
        <v>364</v>
      </c>
      <c r="E110" t="s">
        <v>1017</v>
      </c>
      <c r="F110" t="s">
        <v>9</v>
      </c>
      <c r="G110" t="s">
        <v>423</v>
      </c>
      <c r="H110" s="149" t="s">
        <v>424</v>
      </c>
      <c r="I110" s="251">
        <v>1877.7498439999999</v>
      </c>
      <c r="J110" s="185">
        <v>6675.5999999999995</v>
      </c>
      <c r="K110" s="180">
        <v>74.14</v>
      </c>
      <c r="L110" s="71">
        <v>494.92898399999996</v>
      </c>
      <c r="M110" s="185">
        <v>0.28128555395769672</v>
      </c>
      <c r="N110" s="185">
        <v>550.33699999999999</v>
      </c>
      <c r="O110" s="71">
        <v>48375</v>
      </c>
      <c r="P110" s="185" t="s">
        <v>1424</v>
      </c>
      <c r="Q110" s="183">
        <v>0.13799689922480618</v>
      </c>
      <c r="R110" s="149" t="s">
        <v>547</v>
      </c>
      <c r="S110" s="149">
        <v>11</v>
      </c>
      <c r="T110" t="s">
        <v>364</v>
      </c>
    </row>
    <row r="111" spans="1:20" x14ac:dyDescent="0.25">
      <c r="A111" s="149" t="s">
        <v>677</v>
      </c>
      <c r="B111" s="149">
        <v>169</v>
      </c>
      <c r="C111" t="s">
        <v>101</v>
      </c>
      <c r="D111" t="s">
        <v>135</v>
      </c>
      <c r="E111" t="s">
        <v>678</v>
      </c>
      <c r="F111" t="s">
        <v>9</v>
      </c>
      <c r="G111" t="s">
        <v>428</v>
      </c>
      <c r="H111" s="149" t="s">
        <v>429</v>
      </c>
      <c r="I111" s="251">
        <v>1881.8851880000002</v>
      </c>
      <c r="J111" s="185">
        <v>0</v>
      </c>
      <c r="K111" s="180">
        <v>0</v>
      </c>
      <c r="L111" s="71">
        <v>0</v>
      </c>
      <c r="M111" s="185" t="s">
        <v>2134</v>
      </c>
      <c r="N111" s="185">
        <v>551.54900000000009</v>
      </c>
      <c r="O111" s="71">
        <v>0</v>
      </c>
      <c r="P111" s="185" t="s">
        <v>501</v>
      </c>
      <c r="Q111" s="183" t="s">
        <v>2134</v>
      </c>
      <c r="R111" s="149" t="s">
        <v>547</v>
      </c>
      <c r="S111" s="149">
        <v>12</v>
      </c>
      <c r="T111" t="s">
        <v>135</v>
      </c>
    </row>
    <row r="112" spans="1:20" x14ac:dyDescent="0.25">
      <c r="A112" s="149" t="s">
        <v>653</v>
      </c>
      <c r="B112" s="149">
        <v>169</v>
      </c>
      <c r="C112" t="s">
        <v>101</v>
      </c>
      <c r="D112" t="s">
        <v>115</v>
      </c>
      <c r="E112" t="s">
        <v>654</v>
      </c>
      <c r="F112" t="s">
        <v>9</v>
      </c>
      <c r="G112" t="s">
        <v>428</v>
      </c>
      <c r="H112" s="149" t="s">
        <v>429</v>
      </c>
      <c r="I112" s="251">
        <v>1939.8482439999998</v>
      </c>
      <c r="J112" s="185">
        <v>0</v>
      </c>
      <c r="K112" s="180">
        <v>0</v>
      </c>
      <c r="L112" s="71">
        <v>0</v>
      </c>
      <c r="M112" s="185" t="s">
        <v>2134</v>
      </c>
      <c r="N112" s="185">
        <v>568.53699999999992</v>
      </c>
      <c r="O112" s="71">
        <v>0</v>
      </c>
      <c r="P112" s="185" t="s">
        <v>501</v>
      </c>
      <c r="Q112" s="183" t="s">
        <v>2134</v>
      </c>
      <c r="R112" s="149" t="s">
        <v>547</v>
      </c>
      <c r="S112" s="149">
        <v>12</v>
      </c>
      <c r="T112" t="s">
        <v>115</v>
      </c>
    </row>
    <row r="113" spans="1:20" x14ac:dyDescent="0.25">
      <c r="A113" s="149" t="s">
        <v>747</v>
      </c>
      <c r="B113" s="149">
        <v>337</v>
      </c>
      <c r="C113" t="s">
        <v>163</v>
      </c>
      <c r="D113" t="s">
        <v>164</v>
      </c>
      <c r="E113" t="s">
        <v>748</v>
      </c>
      <c r="F113" t="s">
        <v>9</v>
      </c>
      <c r="G113" t="s">
        <v>423</v>
      </c>
      <c r="H113" s="149" t="s">
        <v>424</v>
      </c>
      <c r="I113" s="251">
        <v>2080.4977079999999</v>
      </c>
      <c r="J113" s="185">
        <v>6734.7999999999993</v>
      </c>
      <c r="K113" s="180">
        <v>74.14</v>
      </c>
      <c r="L113" s="71">
        <v>499.31807199999992</v>
      </c>
      <c r="M113" s="185">
        <v>0.30891751915424365</v>
      </c>
      <c r="N113" s="185">
        <v>609.75900000000001</v>
      </c>
      <c r="O113" s="71">
        <v>48803</v>
      </c>
      <c r="P113" s="185" t="s">
        <v>1424</v>
      </c>
      <c r="Q113" s="183">
        <v>0.1379997131323894</v>
      </c>
      <c r="R113" s="149" t="s">
        <v>547</v>
      </c>
      <c r="S113" s="149">
        <v>10</v>
      </c>
      <c r="T113" t="s">
        <v>164</v>
      </c>
    </row>
    <row r="114" spans="1:20" x14ac:dyDescent="0.25">
      <c r="A114" s="149" t="s">
        <v>646</v>
      </c>
      <c r="B114" s="149">
        <v>169</v>
      </c>
      <c r="C114" t="s">
        <v>101</v>
      </c>
      <c r="D114" t="s">
        <v>106</v>
      </c>
      <c r="E114" t="s">
        <v>647</v>
      </c>
      <c r="F114" t="s">
        <v>9</v>
      </c>
      <c r="G114" t="s">
        <v>428</v>
      </c>
      <c r="H114" s="149" t="s">
        <v>429</v>
      </c>
      <c r="I114" s="251">
        <v>2514.2959760000008</v>
      </c>
      <c r="J114" s="185">
        <v>0</v>
      </c>
      <c r="K114" s="180">
        <v>0</v>
      </c>
      <c r="L114" s="71">
        <v>0</v>
      </c>
      <c r="M114" s="185" t="s">
        <v>2134</v>
      </c>
      <c r="N114" s="185">
        <v>736.89800000000025</v>
      </c>
      <c r="O114" s="71">
        <v>0</v>
      </c>
      <c r="P114" s="185" t="s">
        <v>501</v>
      </c>
      <c r="Q114" s="183" t="s">
        <v>2134</v>
      </c>
      <c r="R114" s="149" t="s">
        <v>547</v>
      </c>
      <c r="S114" s="149">
        <v>12</v>
      </c>
      <c r="T114" t="s">
        <v>106</v>
      </c>
    </row>
    <row r="115" spans="1:20" x14ac:dyDescent="0.25">
      <c r="A115" s="149" t="s">
        <v>707</v>
      </c>
      <c r="B115" s="149">
        <v>169</v>
      </c>
      <c r="C115" t="s">
        <v>101</v>
      </c>
      <c r="D115" t="s">
        <v>112</v>
      </c>
      <c r="E115" t="s">
        <v>708</v>
      </c>
      <c r="F115" t="s">
        <v>9</v>
      </c>
      <c r="G115" t="s">
        <v>423</v>
      </c>
      <c r="H115" s="149" t="s">
        <v>424</v>
      </c>
      <c r="I115" s="251">
        <v>2526.9647319999995</v>
      </c>
      <c r="J115" s="185">
        <v>7048.0999999999995</v>
      </c>
      <c r="K115" s="180">
        <v>74.14</v>
      </c>
      <c r="L115" s="71">
        <v>522.54613399999994</v>
      </c>
      <c r="M115" s="185">
        <v>0.35853133922617436</v>
      </c>
      <c r="N115" s="185">
        <v>740.61099999999988</v>
      </c>
      <c r="O115" s="71">
        <v>51071</v>
      </c>
      <c r="P115" s="185" t="s">
        <v>1424</v>
      </c>
      <c r="Q115" s="183">
        <v>0.13800591333633569</v>
      </c>
      <c r="R115" s="149" t="s">
        <v>547</v>
      </c>
      <c r="S115" s="149">
        <v>12</v>
      </c>
      <c r="T115" t="s">
        <v>112</v>
      </c>
    </row>
    <row r="116" spans="1:20" x14ac:dyDescent="0.25">
      <c r="A116" s="149" t="s">
        <v>952</v>
      </c>
      <c r="B116" s="149">
        <v>408</v>
      </c>
      <c r="C116" t="s">
        <v>309</v>
      </c>
      <c r="D116" t="s">
        <v>310</v>
      </c>
      <c r="E116" t="s">
        <v>953</v>
      </c>
      <c r="F116" t="s">
        <v>9</v>
      </c>
      <c r="G116" t="s">
        <v>423</v>
      </c>
      <c r="H116" s="149" t="s">
        <v>424</v>
      </c>
      <c r="I116" s="251">
        <v>2637.7523720000004</v>
      </c>
      <c r="J116" s="185">
        <v>8416.2999999999993</v>
      </c>
      <c r="K116" s="180">
        <v>74.14</v>
      </c>
      <c r="L116" s="71">
        <v>623.98448199999996</v>
      </c>
      <c r="M116" s="185">
        <v>0.31340997492960099</v>
      </c>
      <c r="N116" s="185">
        <v>773.08100000000013</v>
      </c>
      <c r="O116" s="71">
        <v>60987</v>
      </c>
      <c r="P116" s="185" t="s">
        <v>1424</v>
      </c>
      <c r="Q116" s="183">
        <v>0.13800154131208289</v>
      </c>
      <c r="R116" s="149" t="s">
        <v>547</v>
      </c>
      <c r="S116" s="149">
        <v>12</v>
      </c>
      <c r="T116" t="s">
        <v>310</v>
      </c>
    </row>
    <row r="117" spans="1:20" x14ac:dyDescent="0.25">
      <c r="A117" s="149" t="s">
        <v>717</v>
      </c>
      <c r="B117" s="149">
        <v>169</v>
      </c>
      <c r="C117" t="s">
        <v>101</v>
      </c>
      <c r="D117" t="s">
        <v>124</v>
      </c>
      <c r="E117" t="s">
        <v>718</v>
      </c>
      <c r="F117" t="s">
        <v>9</v>
      </c>
      <c r="G117" t="s">
        <v>423</v>
      </c>
      <c r="H117" s="149" t="s">
        <v>424</v>
      </c>
      <c r="I117" s="251">
        <v>2642.6042360000006</v>
      </c>
      <c r="J117" s="185">
        <v>8719.4999999999982</v>
      </c>
      <c r="K117" s="180">
        <v>74.14</v>
      </c>
      <c r="L117" s="71">
        <v>646.46372999999983</v>
      </c>
      <c r="M117" s="185">
        <v>0.30306832226618513</v>
      </c>
      <c r="N117" s="185">
        <v>774.50300000000016</v>
      </c>
      <c r="O117" s="71">
        <v>63185</v>
      </c>
      <c r="P117" s="185" t="s">
        <v>1424</v>
      </c>
      <c r="Q117" s="183">
        <v>0.13799952520376668</v>
      </c>
      <c r="R117" s="149" t="s">
        <v>547</v>
      </c>
      <c r="S117" s="149">
        <v>12</v>
      </c>
      <c r="T117" t="s">
        <v>124</v>
      </c>
    </row>
    <row r="118" spans="1:20" x14ac:dyDescent="0.25">
      <c r="A118" s="149" t="s">
        <v>926</v>
      </c>
      <c r="B118" s="149">
        <v>625</v>
      </c>
      <c r="C118" t="s">
        <v>405</v>
      </c>
      <c r="D118" t="s">
        <v>406</v>
      </c>
      <c r="E118" t="s">
        <v>927</v>
      </c>
      <c r="F118" t="s">
        <v>9</v>
      </c>
      <c r="G118" t="s">
        <v>423</v>
      </c>
      <c r="H118" s="149" t="s">
        <v>424</v>
      </c>
      <c r="I118" s="251">
        <v>2805.2557335181373</v>
      </c>
      <c r="J118" s="185">
        <v>9330.4999999999982</v>
      </c>
      <c r="K118" s="180">
        <v>74.14</v>
      </c>
      <c r="L118" s="71">
        <v>691.76326999999992</v>
      </c>
      <c r="M118" s="185">
        <v>0.30065438438648923</v>
      </c>
      <c r="N118" s="185">
        <v>822.17342717413169</v>
      </c>
      <c r="O118" s="71">
        <v>67612</v>
      </c>
      <c r="P118" s="185" t="s">
        <v>1424</v>
      </c>
      <c r="Q118" s="183">
        <v>0.13800065077205226</v>
      </c>
      <c r="R118" s="149" t="s">
        <v>547</v>
      </c>
      <c r="S118" s="149">
        <v>10</v>
      </c>
      <c r="T118" t="s">
        <v>406</v>
      </c>
    </row>
    <row r="119" spans="1:20" x14ac:dyDescent="0.25">
      <c r="A119" s="149" t="s">
        <v>697</v>
      </c>
      <c r="B119" s="149">
        <v>169</v>
      </c>
      <c r="C119" t="s">
        <v>101</v>
      </c>
      <c r="D119" t="s">
        <v>149</v>
      </c>
      <c r="E119" t="s">
        <v>698</v>
      </c>
      <c r="F119" t="s">
        <v>9</v>
      </c>
      <c r="G119" t="s">
        <v>428</v>
      </c>
      <c r="H119" s="149" t="s">
        <v>429</v>
      </c>
      <c r="I119" s="251">
        <v>2906.979644</v>
      </c>
      <c r="J119" s="71">
        <v>0</v>
      </c>
      <c r="K119" s="178">
        <v>0</v>
      </c>
      <c r="L119" s="71">
        <v>0</v>
      </c>
      <c r="M119" s="71" t="s">
        <v>2134</v>
      </c>
      <c r="N119" s="71">
        <v>851.98699999999997</v>
      </c>
      <c r="O119" s="71">
        <v>0</v>
      </c>
      <c r="P119" s="71" t="s">
        <v>501</v>
      </c>
      <c r="Q119" s="181" t="s">
        <v>2134</v>
      </c>
      <c r="R119" s="149" t="s">
        <v>547</v>
      </c>
      <c r="S119" s="149">
        <v>12</v>
      </c>
      <c r="T119" t="s">
        <v>149</v>
      </c>
    </row>
    <row r="120" spans="1:20" x14ac:dyDescent="0.25">
      <c r="A120" s="149" t="s">
        <v>705</v>
      </c>
      <c r="B120" s="149">
        <v>169</v>
      </c>
      <c r="C120" t="s">
        <v>101</v>
      </c>
      <c r="D120" t="s">
        <v>107</v>
      </c>
      <c r="E120" t="s">
        <v>706</v>
      </c>
      <c r="F120" t="s">
        <v>9</v>
      </c>
      <c r="G120" t="s">
        <v>423</v>
      </c>
      <c r="H120" s="149" t="s">
        <v>424</v>
      </c>
      <c r="I120" s="251">
        <v>3281.4534679999997</v>
      </c>
      <c r="J120" s="185">
        <v>10323</v>
      </c>
      <c r="K120" s="180">
        <v>74.14</v>
      </c>
      <c r="L120" s="71">
        <v>765.34721999999999</v>
      </c>
      <c r="M120" s="185">
        <v>0.31787789092318119</v>
      </c>
      <c r="N120" s="185">
        <v>961.73899999999992</v>
      </c>
      <c r="O120" s="71">
        <v>74803</v>
      </c>
      <c r="P120" s="185" t="s">
        <v>1424</v>
      </c>
      <c r="Q120" s="183">
        <v>0.13800248653128885</v>
      </c>
      <c r="R120" s="149" t="s">
        <v>547</v>
      </c>
      <c r="S120" s="149">
        <v>12</v>
      </c>
      <c r="T120" t="s">
        <v>107</v>
      </c>
    </row>
    <row r="121" spans="1:20" x14ac:dyDescent="0.25">
      <c r="A121" s="149" t="s">
        <v>725</v>
      </c>
      <c r="B121" s="149">
        <v>169</v>
      </c>
      <c r="C121" t="s">
        <v>101</v>
      </c>
      <c r="D121" t="s">
        <v>136</v>
      </c>
      <c r="E121" t="s">
        <v>726</v>
      </c>
      <c r="F121" t="s">
        <v>9</v>
      </c>
      <c r="G121" t="s">
        <v>423</v>
      </c>
      <c r="H121" s="149" t="s">
        <v>424</v>
      </c>
      <c r="I121" s="251">
        <v>3448.607348</v>
      </c>
      <c r="J121" s="185">
        <v>9666.7999999999993</v>
      </c>
      <c r="K121" s="180">
        <v>74.14</v>
      </c>
      <c r="L121" s="71">
        <v>716.69655199999988</v>
      </c>
      <c r="M121" s="185">
        <v>0.35674756361981219</v>
      </c>
      <c r="N121" s="185">
        <v>1010.729</v>
      </c>
      <c r="O121" s="71">
        <v>70049</v>
      </c>
      <c r="P121" s="185" t="s">
        <v>1424</v>
      </c>
      <c r="Q121" s="183">
        <v>0.13800054247740867</v>
      </c>
      <c r="R121" s="149" t="s">
        <v>547</v>
      </c>
      <c r="S121" s="149">
        <v>12</v>
      </c>
      <c r="T121" t="s">
        <v>136</v>
      </c>
    </row>
    <row r="122" spans="1:20" x14ac:dyDescent="0.25">
      <c r="A122" s="149" t="s">
        <v>577</v>
      </c>
      <c r="B122" s="149">
        <v>635</v>
      </c>
      <c r="C122" t="s">
        <v>63</v>
      </c>
      <c r="D122" t="s">
        <v>64</v>
      </c>
      <c r="E122" t="s">
        <v>578</v>
      </c>
      <c r="F122" t="s">
        <v>9</v>
      </c>
      <c r="G122" t="s">
        <v>423</v>
      </c>
      <c r="H122" s="149" t="s">
        <v>424</v>
      </c>
      <c r="I122" s="251">
        <v>4101.7187400000003</v>
      </c>
      <c r="J122" s="185">
        <v>12930.1</v>
      </c>
      <c r="K122" s="180">
        <v>74.14</v>
      </c>
      <c r="L122" s="71">
        <v>958.6376140000001</v>
      </c>
      <c r="M122" s="185">
        <v>0.31722250717318506</v>
      </c>
      <c r="N122" s="185">
        <v>1202.145</v>
      </c>
      <c r="O122" s="71">
        <v>93696</v>
      </c>
      <c r="P122" s="185" t="s">
        <v>1424</v>
      </c>
      <c r="Q122" s="183">
        <v>0.13800055498633881</v>
      </c>
      <c r="R122" s="149" t="s">
        <v>547</v>
      </c>
      <c r="S122" s="149">
        <v>12</v>
      </c>
      <c r="T122" t="s">
        <v>64</v>
      </c>
    </row>
    <row r="123" spans="1:20" x14ac:dyDescent="0.25">
      <c r="A123" s="149" t="s">
        <v>665</v>
      </c>
      <c r="B123" s="149">
        <v>169</v>
      </c>
      <c r="C123" t="s">
        <v>101</v>
      </c>
      <c r="D123" t="s">
        <v>123</v>
      </c>
      <c r="E123" t="s">
        <v>666</v>
      </c>
      <c r="F123" t="s">
        <v>9</v>
      </c>
      <c r="G123" t="s">
        <v>423</v>
      </c>
      <c r="H123" s="149" t="s">
        <v>424</v>
      </c>
      <c r="I123" s="251">
        <v>5125.2607360000002</v>
      </c>
      <c r="J123" s="185">
        <v>14525.2</v>
      </c>
      <c r="K123" s="180">
        <v>74.14</v>
      </c>
      <c r="L123" s="71">
        <v>1076.898328</v>
      </c>
      <c r="M123" s="185">
        <v>0.35285302343513342</v>
      </c>
      <c r="N123" s="185">
        <v>1502.1280000000002</v>
      </c>
      <c r="O123" s="71">
        <v>105255</v>
      </c>
      <c r="P123" s="185" t="s">
        <v>1424</v>
      </c>
      <c r="Q123" s="183">
        <v>0.13800009500736307</v>
      </c>
      <c r="R123" s="149" t="s">
        <v>547</v>
      </c>
      <c r="S123" s="149">
        <v>12</v>
      </c>
      <c r="T123" t="s">
        <v>123</v>
      </c>
    </row>
    <row r="124" spans="1:20" x14ac:dyDescent="0.25">
      <c r="A124" s="149" t="s">
        <v>928</v>
      </c>
      <c r="B124" s="149">
        <v>365</v>
      </c>
      <c r="C124" t="s">
        <v>289</v>
      </c>
      <c r="D124" t="s">
        <v>290</v>
      </c>
      <c r="E124" t="s">
        <v>929</v>
      </c>
      <c r="F124" t="s">
        <v>9</v>
      </c>
      <c r="G124" t="s">
        <v>423</v>
      </c>
      <c r="H124" s="149" t="s">
        <v>424</v>
      </c>
      <c r="I124" s="251">
        <v>5144.7637279999999</v>
      </c>
      <c r="J124" s="185">
        <v>15885.099999999999</v>
      </c>
      <c r="K124" s="180">
        <v>74.14</v>
      </c>
      <c r="L124" s="71">
        <v>1177.7213140000001</v>
      </c>
      <c r="M124" s="185">
        <v>0.32387354993043799</v>
      </c>
      <c r="N124" s="185">
        <v>1507.8440000000001</v>
      </c>
      <c r="O124" s="71">
        <v>115108</v>
      </c>
      <c r="P124" s="185" t="s">
        <v>1424</v>
      </c>
      <c r="Q124" s="183">
        <v>0.13800170274872292</v>
      </c>
      <c r="R124" s="149" t="s">
        <v>547</v>
      </c>
      <c r="S124" s="149">
        <v>12</v>
      </c>
      <c r="T124" t="s">
        <v>290</v>
      </c>
    </row>
    <row r="125" spans="1:20" x14ac:dyDescent="0.25">
      <c r="A125" s="149" t="s">
        <v>699</v>
      </c>
      <c r="B125" s="149">
        <v>169</v>
      </c>
      <c r="C125" t="s">
        <v>101</v>
      </c>
      <c r="D125" t="s">
        <v>394</v>
      </c>
      <c r="E125" t="s">
        <v>700</v>
      </c>
      <c r="F125" t="s">
        <v>9</v>
      </c>
      <c r="G125" t="s">
        <v>423</v>
      </c>
      <c r="H125" s="149" t="s">
        <v>424</v>
      </c>
      <c r="I125" s="251">
        <v>5358.9008480000002</v>
      </c>
      <c r="J125" s="71">
        <v>15318.900000000003</v>
      </c>
      <c r="K125" s="178">
        <v>74.14</v>
      </c>
      <c r="L125" s="71">
        <v>1135.7432460000002</v>
      </c>
      <c r="M125" s="71">
        <v>0.34982282330976761</v>
      </c>
      <c r="N125" s="71">
        <v>1570.604</v>
      </c>
      <c r="O125" s="71">
        <v>111006</v>
      </c>
      <c r="P125" s="71" t="s">
        <v>1424</v>
      </c>
      <c r="Q125" s="181">
        <v>0.13800064861358849</v>
      </c>
      <c r="R125" s="149" t="s">
        <v>547</v>
      </c>
      <c r="S125" s="149">
        <v>12</v>
      </c>
      <c r="T125" t="s">
        <v>394</v>
      </c>
    </row>
    <row r="126" spans="1:20" x14ac:dyDescent="0.25">
      <c r="A126" s="149" t="s">
        <v>677</v>
      </c>
      <c r="B126" s="149">
        <v>169</v>
      </c>
      <c r="C126" t="s">
        <v>101</v>
      </c>
      <c r="D126" t="s">
        <v>135</v>
      </c>
      <c r="E126" t="s">
        <v>678</v>
      </c>
      <c r="F126" t="s">
        <v>9</v>
      </c>
      <c r="G126" t="s">
        <v>423</v>
      </c>
      <c r="H126" s="149" t="s">
        <v>424</v>
      </c>
      <c r="I126" s="251">
        <v>5487.7584400000005</v>
      </c>
      <c r="J126" s="185">
        <v>16931.3</v>
      </c>
      <c r="K126" s="180">
        <v>74.14</v>
      </c>
      <c r="L126" s="71">
        <v>1255.286582</v>
      </c>
      <c r="M126" s="185">
        <v>0.32411914265295638</v>
      </c>
      <c r="N126" s="185">
        <v>1608.3700000000001</v>
      </c>
      <c r="O126" s="71">
        <v>122690</v>
      </c>
      <c r="P126" s="185" t="s">
        <v>1424</v>
      </c>
      <c r="Q126" s="183">
        <v>0.13800065204988182</v>
      </c>
      <c r="R126" s="149" t="s">
        <v>547</v>
      </c>
      <c r="S126" s="149">
        <v>12</v>
      </c>
      <c r="T126" t="s">
        <v>135</v>
      </c>
    </row>
    <row r="127" spans="1:20" x14ac:dyDescent="0.25">
      <c r="A127" s="149" t="s">
        <v>684</v>
      </c>
      <c r="B127" s="149">
        <v>169</v>
      </c>
      <c r="C127" t="s">
        <v>101</v>
      </c>
      <c r="D127" t="s">
        <v>140</v>
      </c>
      <c r="E127" t="s">
        <v>685</v>
      </c>
      <c r="F127" t="s">
        <v>9</v>
      </c>
      <c r="G127" t="s">
        <v>423</v>
      </c>
      <c r="H127" s="149" t="s">
        <v>424</v>
      </c>
      <c r="I127" s="251">
        <v>5706.5324680000003</v>
      </c>
      <c r="J127" s="71">
        <v>17024.100000000002</v>
      </c>
      <c r="K127" s="178">
        <v>74.14</v>
      </c>
      <c r="L127" s="71">
        <v>1262.1667740000003</v>
      </c>
      <c r="M127" s="71">
        <v>0.33520318066740679</v>
      </c>
      <c r="N127" s="71">
        <v>1672.489</v>
      </c>
      <c r="O127" s="71">
        <v>123363</v>
      </c>
      <c r="P127" s="71" t="s">
        <v>1424</v>
      </c>
      <c r="Q127" s="181">
        <v>0.13800004863694951</v>
      </c>
      <c r="R127" s="149" t="s">
        <v>547</v>
      </c>
      <c r="S127" s="149">
        <v>12</v>
      </c>
      <c r="T127" t="s">
        <v>140</v>
      </c>
    </row>
    <row r="128" spans="1:20" x14ac:dyDescent="0.25">
      <c r="A128" s="149" t="s">
        <v>892</v>
      </c>
      <c r="B128" s="149">
        <v>281</v>
      </c>
      <c r="C128" t="s">
        <v>262</v>
      </c>
      <c r="D128" t="s">
        <v>263</v>
      </c>
      <c r="E128" t="s">
        <v>893</v>
      </c>
      <c r="F128" t="s">
        <v>9</v>
      </c>
      <c r="G128" t="s">
        <v>423</v>
      </c>
      <c r="H128" s="149" t="s">
        <v>424</v>
      </c>
      <c r="I128" s="251">
        <v>5751.5162760000012</v>
      </c>
      <c r="J128" s="185">
        <v>19741</v>
      </c>
      <c r="K128" s="180">
        <v>74.14</v>
      </c>
      <c r="L128" s="71">
        <v>1463.5977399999999</v>
      </c>
      <c r="M128" s="185">
        <v>0.29134878050757312</v>
      </c>
      <c r="N128" s="185">
        <v>1685.6730000000005</v>
      </c>
      <c r="O128" s="71">
        <v>143051</v>
      </c>
      <c r="P128" s="185" t="s">
        <v>1424</v>
      </c>
      <c r="Q128" s="183">
        <v>0.13799973436047283</v>
      </c>
      <c r="R128" s="149" t="s">
        <v>547</v>
      </c>
      <c r="S128" s="149">
        <v>12</v>
      </c>
      <c r="T128" t="s">
        <v>263</v>
      </c>
    </row>
    <row r="129" spans="1:20" x14ac:dyDescent="0.25">
      <c r="A129" s="149" t="s">
        <v>868</v>
      </c>
      <c r="B129" s="149">
        <v>446</v>
      </c>
      <c r="C129" t="s">
        <v>400</v>
      </c>
      <c r="D129" t="s">
        <v>401</v>
      </c>
      <c r="E129" t="s">
        <v>869</v>
      </c>
      <c r="F129" t="s">
        <v>9</v>
      </c>
      <c r="G129" t="s">
        <v>423</v>
      </c>
      <c r="H129" s="149" t="s">
        <v>424</v>
      </c>
      <c r="I129" s="251">
        <v>5902.6235200000001</v>
      </c>
      <c r="J129" s="185">
        <v>13013.300000000001</v>
      </c>
      <c r="K129" s="180">
        <v>74.14</v>
      </c>
      <c r="L129" s="71">
        <v>964.806062</v>
      </c>
      <c r="M129" s="185">
        <v>0.45358391184403646</v>
      </c>
      <c r="N129" s="185">
        <v>1729.96</v>
      </c>
      <c r="O129" s="71">
        <v>94299</v>
      </c>
      <c r="P129" s="185" t="s">
        <v>1424</v>
      </c>
      <c r="Q129" s="183">
        <v>0.1380004029735204</v>
      </c>
      <c r="R129" s="149" t="s">
        <v>547</v>
      </c>
      <c r="S129" s="149">
        <v>10</v>
      </c>
      <c r="T129" t="s">
        <v>401</v>
      </c>
    </row>
    <row r="130" spans="1:20" x14ac:dyDescent="0.25">
      <c r="A130" s="149" t="s">
        <v>646</v>
      </c>
      <c r="B130" s="149">
        <v>169</v>
      </c>
      <c r="C130" t="s">
        <v>101</v>
      </c>
      <c r="D130" t="s">
        <v>106</v>
      </c>
      <c r="E130" t="s">
        <v>647</v>
      </c>
      <c r="F130" t="s">
        <v>9</v>
      </c>
      <c r="G130" t="s">
        <v>423</v>
      </c>
      <c r="H130" s="149" t="s">
        <v>424</v>
      </c>
      <c r="I130" s="251">
        <v>6056.5593120000003</v>
      </c>
      <c r="J130" s="185">
        <v>19401.899999999998</v>
      </c>
      <c r="K130" s="180">
        <v>74.14</v>
      </c>
      <c r="L130" s="71">
        <v>1438.456866</v>
      </c>
      <c r="M130" s="185">
        <v>0.31216320628392069</v>
      </c>
      <c r="N130" s="185">
        <v>1775.076</v>
      </c>
      <c r="O130" s="71">
        <v>140593</v>
      </c>
      <c r="P130" s="185" t="s">
        <v>1424</v>
      </c>
      <c r="Q130" s="183">
        <v>0.13800046944015704</v>
      </c>
      <c r="R130" s="149" t="s">
        <v>547</v>
      </c>
      <c r="S130" s="149">
        <v>12</v>
      </c>
      <c r="T130" t="s">
        <v>106</v>
      </c>
    </row>
    <row r="131" spans="1:20" x14ac:dyDescent="0.25">
      <c r="A131" s="149" t="s">
        <v>675</v>
      </c>
      <c r="B131" s="149">
        <v>169</v>
      </c>
      <c r="C131" t="s">
        <v>101</v>
      </c>
      <c r="D131" t="s">
        <v>134</v>
      </c>
      <c r="E131" t="s">
        <v>676</v>
      </c>
      <c r="F131" t="s">
        <v>9</v>
      </c>
      <c r="G131" t="s">
        <v>423</v>
      </c>
      <c r="H131" s="149" t="s">
        <v>424</v>
      </c>
      <c r="I131" s="251">
        <v>6226.7498719999985</v>
      </c>
      <c r="J131" s="185">
        <v>17878.600000000002</v>
      </c>
      <c r="K131" s="180">
        <v>74.14</v>
      </c>
      <c r="L131" s="71">
        <v>1325.5194040000001</v>
      </c>
      <c r="M131" s="185">
        <v>0.34827950018457809</v>
      </c>
      <c r="N131" s="185">
        <v>1824.9559999999997</v>
      </c>
      <c r="O131" s="71">
        <v>129554</v>
      </c>
      <c r="P131" s="185" t="s">
        <v>1424</v>
      </c>
      <c r="Q131" s="183">
        <v>0.13800114238078331</v>
      </c>
      <c r="R131" s="149" t="s">
        <v>547</v>
      </c>
      <c r="S131" s="149">
        <v>12</v>
      </c>
      <c r="T131" t="s">
        <v>134</v>
      </c>
    </row>
    <row r="132" spans="1:20" x14ac:dyDescent="0.25">
      <c r="A132" s="149" t="s">
        <v>575</v>
      </c>
      <c r="B132" s="149">
        <v>412</v>
      </c>
      <c r="C132" t="s">
        <v>61</v>
      </c>
      <c r="D132" t="s">
        <v>62</v>
      </c>
      <c r="E132" t="s">
        <v>576</v>
      </c>
      <c r="F132" t="s">
        <v>9</v>
      </c>
      <c r="G132" t="s">
        <v>423</v>
      </c>
      <c r="H132" s="149" t="s">
        <v>424</v>
      </c>
      <c r="I132" s="251">
        <v>6550.923992</v>
      </c>
      <c r="J132" s="185">
        <v>18883.400000000001</v>
      </c>
      <c r="K132" s="180">
        <v>74.14</v>
      </c>
      <c r="L132" s="71">
        <v>1400.0152760000001</v>
      </c>
      <c r="M132" s="185">
        <v>0.34691443235857944</v>
      </c>
      <c r="N132" s="185">
        <v>1919.9660000000001</v>
      </c>
      <c r="O132" s="71">
        <v>136836</v>
      </c>
      <c r="P132" s="185" t="s">
        <v>1424</v>
      </c>
      <c r="Q132" s="183">
        <v>0.13800023385658747</v>
      </c>
      <c r="R132" s="149" t="s">
        <v>547</v>
      </c>
      <c r="S132" s="149">
        <v>12</v>
      </c>
      <c r="T132" t="s">
        <v>62</v>
      </c>
    </row>
    <row r="133" spans="1:20" x14ac:dyDescent="0.25">
      <c r="A133" s="149" t="s">
        <v>661</v>
      </c>
      <c r="B133" s="149">
        <v>169</v>
      </c>
      <c r="C133" t="s">
        <v>101</v>
      </c>
      <c r="D133" t="s">
        <v>121</v>
      </c>
      <c r="E133" t="s">
        <v>662</v>
      </c>
      <c r="F133" t="s">
        <v>9</v>
      </c>
      <c r="G133" t="s">
        <v>423</v>
      </c>
      <c r="H133" s="149" t="s">
        <v>424</v>
      </c>
      <c r="I133" s="251">
        <v>6717.4193559999994</v>
      </c>
      <c r="J133" s="185">
        <v>20393.3</v>
      </c>
      <c r="K133" s="180">
        <v>74.14</v>
      </c>
      <c r="L133" s="71">
        <v>1511.9592619999999</v>
      </c>
      <c r="M133" s="185">
        <v>0.32939344569049639</v>
      </c>
      <c r="N133" s="185">
        <v>1968.7629999999999</v>
      </c>
      <c r="O133" s="71">
        <v>147778</v>
      </c>
      <c r="P133" s="185" t="s">
        <v>1424</v>
      </c>
      <c r="Q133" s="183">
        <v>0.13799956691794449</v>
      </c>
      <c r="R133" s="149" t="s">
        <v>547</v>
      </c>
      <c r="S133" s="149">
        <v>12</v>
      </c>
      <c r="T133" t="s">
        <v>121</v>
      </c>
    </row>
    <row r="134" spans="1:20" x14ac:dyDescent="0.25">
      <c r="A134" s="149" t="s">
        <v>741</v>
      </c>
      <c r="B134" s="149">
        <v>5</v>
      </c>
      <c r="C134" t="s">
        <v>157</v>
      </c>
      <c r="D134" t="s">
        <v>158</v>
      </c>
      <c r="E134" t="s">
        <v>742</v>
      </c>
      <c r="F134" t="s">
        <v>9</v>
      </c>
      <c r="G134" t="s">
        <v>423</v>
      </c>
      <c r="H134" s="149" t="s">
        <v>424</v>
      </c>
      <c r="I134" s="251">
        <v>8810.8076000000001</v>
      </c>
      <c r="J134" s="185">
        <v>28022.499999999996</v>
      </c>
      <c r="K134" s="180">
        <v>74.14</v>
      </c>
      <c r="L134" s="71">
        <v>2077.5881499999996</v>
      </c>
      <c r="M134" s="185">
        <v>0.31441904184137753</v>
      </c>
      <c r="N134" s="185">
        <v>2582.3000000000002</v>
      </c>
      <c r="O134" s="71">
        <v>203061</v>
      </c>
      <c r="P134" s="185" t="s">
        <v>1424</v>
      </c>
      <c r="Q134" s="183">
        <v>0.1380004038195419</v>
      </c>
      <c r="R134" s="149" t="s">
        <v>547</v>
      </c>
      <c r="S134" s="149">
        <v>12</v>
      </c>
      <c r="T134" t="s">
        <v>158</v>
      </c>
    </row>
    <row r="135" spans="1:20" x14ac:dyDescent="0.25">
      <c r="A135" s="149" t="s">
        <v>655</v>
      </c>
      <c r="B135" s="149">
        <v>169</v>
      </c>
      <c r="C135" t="s">
        <v>101</v>
      </c>
      <c r="D135" t="s">
        <v>118</v>
      </c>
      <c r="E135" t="s">
        <v>656</v>
      </c>
      <c r="F135" t="s">
        <v>9</v>
      </c>
      <c r="G135" t="s">
        <v>423</v>
      </c>
      <c r="H135" s="149" t="s">
        <v>424</v>
      </c>
      <c r="I135" s="251">
        <v>8853.5701959999988</v>
      </c>
      <c r="J135" s="185">
        <v>25845.899999999998</v>
      </c>
      <c r="K135" s="180">
        <v>74.14</v>
      </c>
      <c r="L135" s="71">
        <v>1916.2150259999999</v>
      </c>
      <c r="M135" s="185">
        <v>0.34255221122112212</v>
      </c>
      <c r="N135" s="185">
        <v>2594.8329999999996</v>
      </c>
      <c r="O135" s="71">
        <v>187290</v>
      </c>
      <c r="P135" s="185" t="s">
        <v>1424</v>
      </c>
      <c r="Q135" s="183">
        <v>0.13799935928239626</v>
      </c>
      <c r="R135" s="149" t="s">
        <v>547</v>
      </c>
      <c r="S135" s="149">
        <v>12</v>
      </c>
      <c r="T135" t="s">
        <v>118</v>
      </c>
    </row>
    <row r="136" spans="1:20" x14ac:dyDescent="0.25">
      <c r="A136" s="149" t="s">
        <v>667</v>
      </c>
      <c r="B136" s="149">
        <v>169</v>
      </c>
      <c r="C136" t="s">
        <v>101</v>
      </c>
      <c r="D136" t="s">
        <v>126</v>
      </c>
      <c r="E136" t="s">
        <v>668</v>
      </c>
      <c r="F136" t="s">
        <v>9</v>
      </c>
      <c r="G136" t="s">
        <v>423</v>
      </c>
      <c r="H136" s="149" t="s">
        <v>424</v>
      </c>
      <c r="I136" s="251">
        <v>9463.7552159999996</v>
      </c>
      <c r="J136" s="185">
        <v>27774.799999999999</v>
      </c>
      <c r="K136" s="180">
        <v>74.14</v>
      </c>
      <c r="L136" s="71">
        <v>2059.2236720000001</v>
      </c>
      <c r="M136" s="185">
        <v>0.34073171421576393</v>
      </c>
      <c r="N136" s="185">
        <v>2773.6680000000001</v>
      </c>
      <c r="O136" s="71">
        <v>201266</v>
      </c>
      <c r="P136" s="185" t="s">
        <v>1424</v>
      </c>
      <c r="Q136" s="183">
        <v>0.13800045710651576</v>
      </c>
      <c r="R136" s="149" t="s">
        <v>547</v>
      </c>
      <c r="S136" s="149">
        <v>12</v>
      </c>
      <c r="T136" t="s">
        <v>126</v>
      </c>
    </row>
    <row r="137" spans="1:20" x14ac:dyDescent="0.25">
      <c r="A137" s="149" t="s">
        <v>653</v>
      </c>
      <c r="B137" s="149">
        <v>169</v>
      </c>
      <c r="C137" t="s">
        <v>101</v>
      </c>
      <c r="D137" t="s">
        <v>115</v>
      </c>
      <c r="E137" t="s">
        <v>654</v>
      </c>
      <c r="F137" t="s">
        <v>9</v>
      </c>
      <c r="G137" t="s">
        <v>423</v>
      </c>
      <c r="H137" s="149" t="s">
        <v>424</v>
      </c>
      <c r="I137" s="251">
        <v>9714.4382679999999</v>
      </c>
      <c r="J137" s="185">
        <v>29215.5</v>
      </c>
      <c r="K137" s="180">
        <v>74.14</v>
      </c>
      <c r="L137" s="71">
        <v>2166.0371700000001</v>
      </c>
      <c r="M137" s="185">
        <v>0.3325097385976622</v>
      </c>
      <c r="N137" s="185">
        <v>2847.1390000000001</v>
      </c>
      <c r="O137" s="71">
        <v>211707</v>
      </c>
      <c r="P137" s="185" t="s">
        <v>1424</v>
      </c>
      <c r="Q137" s="183">
        <v>0.13799968824838102</v>
      </c>
      <c r="R137" s="149" t="s">
        <v>547</v>
      </c>
      <c r="S137" s="149">
        <v>12</v>
      </c>
      <c r="T137" t="s">
        <v>115</v>
      </c>
    </row>
    <row r="138" spans="1:20" x14ac:dyDescent="0.25">
      <c r="A138" s="149" t="s">
        <v>697</v>
      </c>
      <c r="B138" s="149">
        <v>169</v>
      </c>
      <c r="C138" t="s">
        <v>101</v>
      </c>
      <c r="D138" t="s">
        <v>149</v>
      </c>
      <c r="E138" t="s">
        <v>698</v>
      </c>
      <c r="F138" t="s">
        <v>9</v>
      </c>
      <c r="G138" t="s">
        <v>423</v>
      </c>
      <c r="H138" s="149" t="s">
        <v>424</v>
      </c>
      <c r="I138" s="251">
        <v>10131.248188000001</v>
      </c>
      <c r="J138" s="71">
        <v>30678.9</v>
      </c>
      <c r="K138" s="178">
        <v>74.14</v>
      </c>
      <c r="L138" s="71">
        <v>2274.5336460000003</v>
      </c>
      <c r="M138" s="71">
        <v>0.33023505366880823</v>
      </c>
      <c r="N138" s="71">
        <v>2969.2990000000004</v>
      </c>
      <c r="O138" s="71">
        <v>222311</v>
      </c>
      <c r="P138" s="71" t="s">
        <v>1424</v>
      </c>
      <c r="Q138" s="181">
        <v>0.1379999190323466</v>
      </c>
      <c r="R138" s="149" t="s">
        <v>547</v>
      </c>
      <c r="S138" s="149">
        <v>12</v>
      </c>
      <c r="T138" t="s">
        <v>149</v>
      </c>
    </row>
    <row r="139" spans="1:20" x14ac:dyDescent="0.25">
      <c r="A139" s="149" t="s">
        <v>679</v>
      </c>
      <c r="B139" s="149">
        <v>169</v>
      </c>
      <c r="C139" t="s">
        <v>101</v>
      </c>
      <c r="D139" t="s">
        <v>137</v>
      </c>
      <c r="E139" t="s">
        <v>680</v>
      </c>
      <c r="F139" t="s">
        <v>9</v>
      </c>
      <c r="G139" t="s">
        <v>423</v>
      </c>
      <c r="H139" s="149" t="s">
        <v>424</v>
      </c>
      <c r="I139" s="251">
        <v>10478.743328</v>
      </c>
      <c r="J139" s="185">
        <v>34440.400000000001</v>
      </c>
      <c r="K139" s="180">
        <v>74.14</v>
      </c>
      <c r="L139" s="71">
        <v>2553.4112559999999</v>
      </c>
      <c r="M139" s="185">
        <v>0.30425730618692004</v>
      </c>
      <c r="N139" s="185">
        <v>3071.1440000000002</v>
      </c>
      <c r="O139" s="71">
        <v>249568</v>
      </c>
      <c r="P139" s="185" t="s">
        <v>1424</v>
      </c>
      <c r="Q139" s="183">
        <v>0.13800006411078344</v>
      </c>
      <c r="R139" s="149" t="s">
        <v>547</v>
      </c>
      <c r="S139" s="149">
        <v>12</v>
      </c>
      <c r="T139" t="s">
        <v>681</v>
      </c>
    </row>
    <row r="140" spans="1:20" x14ac:dyDescent="0.25">
      <c r="A140" s="149" t="s">
        <v>650</v>
      </c>
      <c r="B140" s="149">
        <v>169</v>
      </c>
      <c r="C140" t="s">
        <v>101</v>
      </c>
      <c r="D140" t="s">
        <v>110</v>
      </c>
      <c r="E140" t="s">
        <v>638</v>
      </c>
      <c r="F140" t="s">
        <v>9</v>
      </c>
      <c r="G140" t="s">
        <v>423</v>
      </c>
      <c r="H140" s="149" t="s">
        <v>424</v>
      </c>
      <c r="I140" s="251">
        <v>18554.101151999999</v>
      </c>
      <c r="J140" s="185">
        <v>52027.8</v>
      </c>
      <c r="K140" s="180">
        <v>74.14</v>
      </c>
      <c r="L140" s="71">
        <v>3857.3410920000001</v>
      </c>
      <c r="M140" s="185">
        <v>0.35661898354341331</v>
      </c>
      <c r="N140" s="185">
        <v>5437.8959999999997</v>
      </c>
      <c r="O140" s="71">
        <v>377012</v>
      </c>
      <c r="P140" s="185" t="s">
        <v>1424</v>
      </c>
      <c r="Q140" s="183">
        <v>0.13800038195070716</v>
      </c>
      <c r="R140" s="149" t="s">
        <v>547</v>
      </c>
      <c r="S140" s="149">
        <v>12</v>
      </c>
      <c r="T140" t="s">
        <v>110</v>
      </c>
    </row>
    <row r="141" spans="1:20" x14ac:dyDescent="0.25">
      <c r="A141" s="149" t="s">
        <v>641</v>
      </c>
      <c r="B141" s="149">
        <v>169</v>
      </c>
      <c r="C141" t="s">
        <v>101</v>
      </c>
      <c r="D141" t="s">
        <v>171</v>
      </c>
      <c r="E141" t="s">
        <v>642</v>
      </c>
      <c r="F141" t="s">
        <v>9</v>
      </c>
      <c r="G141" t="s">
        <v>423</v>
      </c>
      <c r="H141" s="149" t="s">
        <v>424</v>
      </c>
      <c r="I141" s="251">
        <v>142670.37453999999</v>
      </c>
      <c r="J141" s="185">
        <v>409681.09999999992</v>
      </c>
      <c r="K141" s="180">
        <v>74.14</v>
      </c>
      <c r="L141" s="71">
        <v>30373.756753999995</v>
      </c>
      <c r="M141" s="185">
        <v>0.34824739178839348</v>
      </c>
      <c r="N141" s="185">
        <v>41814.294999999998</v>
      </c>
      <c r="O141" s="71">
        <v>2968705</v>
      </c>
      <c r="P141" s="185" t="s">
        <v>1424</v>
      </c>
      <c r="Q141" s="183">
        <v>0.13799993599902985</v>
      </c>
      <c r="R141" s="149" t="s">
        <v>547</v>
      </c>
      <c r="S141" s="149">
        <v>12</v>
      </c>
      <c r="T141" t="s">
        <v>643</v>
      </c>
    </row>
    <row r="142" spans="1:20" x14ac:dyDescent="0.25">
      <c r="A142" s="149" t="s">
        <v>1009</v>
      </c>
      <c r="B142" s="149">
        <v>227</v>
      </c>
      <c r="C142" t="s">
        <v>1276</v>
      </c>
      <c r="D142" t="s">
        <v>1010</v>
      </c>
      <c r="E142" t="s">
        <v>1008</v>
      </c>
      <c r="F142" t="s">
        <v>10</v>
      </c>
      <c r="G142" t="s">
        <v>430</v>
      </c>
      <c r="H142" s="149" t="s">
        <v>424</v>
      </c>
      <c r="I142" s="251">
        <v>-1637.76</v>
      </c>
      <c r="J142" s="185">
        <v>1225</v>
      </c>
      <c r="K142" s="180">
        <v>52.91</v>
      </c>
      <c r="L142" s="71">
        <v>64.814749999999989</v>
      </c>
      <c r="M142" s="185">
        <v>-1.3369469387755102</v>
      </c>
      <c r="N142" s="185">
        <v>-480</v>
      </c>
      <c r="O142" s="71">
        <v>1277</v>
      </c>
      <c r="P142" s="185" t="s">
        <v>1056</v>
      </c>
      <c r="Q142" s="183">
        <v>0.9592795614722005</v>
      </c>
      <c r="R142" s="149" t="s">
        <v>584</v>
      </c>
      <c r="S142" s="149">
        <v>12</v>
      </c>
      <c r="T142" t="s">
        <v>1007</v>
      </c>
    </row>
    <row r="143" spans="1:20" x14ac:dyDescent="0.25">
      <c r="A143" s="149" t="s">
        <v>751</v>
      </c>
      <c r="B143" s="149">
        <v>214</v>
      </c>
      <c r="C143" t="s">
        <v>167</v>
      </c>
      <c r="D143" t="s">
        <v>168</v>
      </c>
      <c r="E143" t="s">
        <v>753</v>
      </c>
      <c r="F143" t="s">
        <v>10</v>
      </c>
      <c r="G143" t="s">
        <v>423</v>
      </c>
      <c r="H143" s="149" t="s">
        <v>427</v>
      </c>
      <c r="I143" s="251">
        <v>6.5135079999999999</v>
      </c>
      <c r="J143" s="185">
        <v>29</v>
      </c>
      <c r="K143" s="180">
        <v>74.14</v>
      </c>
      <c r="L143" s="71">
        <v>2.1500599999999999</v>
      </c>
      <c r="M143" s="185">
        <v>0.22460372413793103</v>
      </c>
      <c r="N143" s="185">
        <v>1.909</v>
      </c>
      <c r="O143" s="71">
        <v>210</v>
      </c>
      <c r="P143" s="185" t="s">
        <v>1424</v>
      </c>
      <c r="Q143" s="183">
        <v>0.1380952380952381</v>
      </c>
      <c r="R143" s="149" t="s">
        <v>584</v>
      </c>
      <c r="S143" s="149">
        <v>12</v>
      </c>
      <c r="T143" t="s">
        <v>752</v>
      </c>
    </row>
    <row r="144" spans="1:20" x14ac:dyDescent="0.25">
      <c r="A144" s="149" t="s">
        <v>944</v>
      </c>
      <c r="B144" s="149">
        <v>254</v>
      </c>
      <c r="C144" t="s">
        <v>301</v>
      </c>
      <c r="D144" t="s">
        <v>305</v>
      </c>
      <c r="E144" t="s">
        <v>945</v>
      </c>
      <c r="F144" t="s">
        <v>10</v>
      </c>
      <c r="G144" t="s">
        <v>423</v>
      </c>
      <c r="H144" s="149" t="s">
        <v>424</v>
      </c>
      <c r="I144" s="251">
        <v>3158.6248799999998</v>
      </c>
      <c r="J144" s="185">
        <v>12084.7</v>
      </c>
      <c r="K144" s="180">
        <v>74.14</v>
      </c>
      <c r="L144" s="71">
        <v>895.9596580000001</v>
      </c>
      <c r="M144" s="185">
        <v>0.26137387605815615</v>
      </c>
      <c r="N144" s="185">
        <v>925.74</v>
      </c>
      <c r="O144" s="71">
        <v>87570</v>
      </c>
      <c r="P144" s="185" t="s">
        <v>1424</v>
      </c>
      <c r="Q144" s="183">
        <v>0.13800045677743519</v>
      </c>
      <c r="R144" s="149" t="s">
        <v>584</v>
      </c>
      <c r="S144" s="149">
        <v>12</v>
      </c>
      <c r="T144" t="s">
        <v>305</v>
      </c>
    </row>
    <row r="145" spans="1:20" x14ac:dyDescent="0.25">
      <c r="A145" s="149" t="s">
        <v>940</v>
      </c>
      <c r="B145" s="149">
        <v>254</v>
      </c>
      <c r="C145" t="s">
        <v>301</v>
      </c>
      <c r="D145" t="s">
        <v>303</v>
      </c>
      <c r="E145" t="s">
        <v>941</v>
      </c>
      <c r="F145" t="s">
        <v>10</v>
      </c>
      <c r="G145" t="s">
        <v>423</v>
      </c>
      <c r="H145" s="149" t="s">
        <v>424</v>
      </c>
      <c r="I145" s="251">
        <v>9054.8543119999995</v>
      </c>
      <c r="J145" s="185">
        <v>27496</v>
      </c>
      <c r="K145" s="180">
        <v>74.14</v>
      </c>
      <c r="L145" s="71">
        <v>2038.5534399999999</v>
      </c>
      <c r="M145" s="185">
        <v>0.32931532993890017</v>
      </c>
      <c r="N145" s="185">
        <v>2653.826</v>
      </c>
      <c r="O145" s="71">
        <v>199247</v>
      </c>
      <c r="P145" s="185" t="s">
        <v>1424</v>
      </c>
      <c r="Q145" s="183">
        <v>0.13799956837493163</v>
      </c>
      <c r="R145" s="149" t="s">
        <v>547</v>
      </c>
      <c r="S145" s="149">
        <v>9</v>
      </c>
      <c r="T145" t="s">
        <v>303</v>
      </c>
    </row>
    <row r="146" spans="1:20" x14ac:dyDescent="0.25">
      <c r="A146" s="149" t="s">
        <v>948</v>
      </c>
      <c r="B146" s="149">
        <v>254</v>
      </c>
      <c r="C146" t="s">
        <v>301</v>
      </c>
      <c r="D146" t="s">
        <v>307</v>
      </c>
      <c r="E146" t="s">
        <v>949</v>
      </c>
      <c r="F146" t="s">
        <v>10</v>
      </c>
      <c r="G146" t="s">
        <v>423</v>
      </c>
      <c r="H146" s="149" t="s">
        <v>424</v>
      </c>
      <c r="I146" s="251">
        <v>12240.259979999999</v>
      </c>
      <c r="J146" s="185">
        <v>36654.200000000004</v>
      </c>
      <c r="K146" s="180">
        <v>74.14</v>
      </c>
      <c r="L146" s="71">
        <v>2717.5423880000003</v>
      </c>
      <c r="M146" s="185">
        <v>0.33393881137768655</v>
      </c>
      <c r="N146" s="185">
        <v>3587.4149999999995</v>
      </c>
      <c r="O146" s="71">
        <v>265610</v>
      </c>
      <c r="P146" s="185" t="s">
        <v>1424</v>
      </c>
      <c r="Q146" s="183">
        <v>0.1380000752983698</v>
      </c>
      <c r="R146" s="149" t="s">
        <v>547</v>
      </c>
      <c r="S146" s="149">
        <v>12</v>
      </c>
      <c r="T146" t="s">
        <v>307</v>
      </c>
    </row>
    <row r="147" spans="1:20" x14ac:dyDescent="0.25">
      <c r="A147" s="149" t="s">
        <v>938</v>
      </c>
      <c r="B147" s="149">
        <v>254</v>
      </c>
      <c r="C147" t="s">
        <v>301</v>
      </c>
      <c r="D147" t="s">
        <v>302</v>
      </c>
      <c r="E147" t="s">
        <v>939</v>
      </c>
      <c r="F147" t="s">
        <v>10</v>
      </c>
      <c r="G147" t="s">
        <v>423</v>
      </c>
      <c r="H147" s="149" t="s">
        <v>424</v>
      </c>
      <c r="I147" s="251">
        <v>13760.596</v>
      </c>
      <c r="J147" s="185">
        <v>41346.499999999993</v>
      </c>
      <c r="K147" s="180">
        <v>74.14</v>
      </c>
      <c r="L147" s="71">
        <v>3065.4295099999995</v>
      </c>
      <c r="M147" s="185">
        <v>0.33281162855380753</v>
      </c>
      <c r="N147" s="185">
        <v>4033</v>
      </c>
      <c r="O147" s="71">
        <v>299612</v>
      </c>
      <c r="P147" s="185" t="s">
        <v>1424</v>
      </c>
      <c r="Q147" s="183">
        <v>0.13800014685660117</v>
      </c>
      <c r="R147" s="149" t="s">
        <v>547</v>
      </c>
      <c r="S147" s="149">
        <v>12</v>
      </c>
      <c r="T147" t="s">
        <v>302</v>
      </c>
    </row>
    <row r="148" spans="1:20" x14ac:dyDescent="0.25">
      <c r="A148" s="149" t="s">
        <v>942</v>
      </c>
      <c r="B148" s="149">
        <v>254</v>
      </c>
      <c r="C148" t="s">
        <v>301</v>
      </c>
      <c r="D148" t="s">
        <v>304</v>
      </c>
      <c r="E148" t="s">
        <v>943</v>
      </c>
      <c r="F148" t="s">
        <v>10</v>
      </c>
      <c r="G148" t="s">
        <v>423</v>
      </c>
      <c r="H148" s="149" t="s">
        <v>424</v>
      </c>
      <c r="I148" s="251">
        <v>15248.954755999999</v>
      </c>
      <c r="J148" s="185">
        <v>44456.4</v>
      </c>
      <c r="K148" s="180">
        <v>74.14</v>
      </c>
      <c r="L148" s="71">
        <v>3295.9974960000004</v>
      </c>
      <c r="M148" s="185">
        <v>0.34300921253182892</v>
      </c>
      <c r="N148" s="185">
        <v>4469.2129999999997</v>
      </c>
      <c r="O148" s="71">
        <v>322147</v>
      </c>
      <c r="P148" s="185" t="s">
        <v>1424</v>
      </c>
      <c r="Q148" s="183">
        <v>0.13800035387571513</v>
      </c>
      <c r="R148" s="149" t="s">
        <v>547</v>
      </c>
      <c r="S148" s="149">
        <v>11</v>
      </c>
      <c r="T148" t="s">
        <v>304</v>
      </c>
    </row>
    <row r="149" spans="1:20" x14ac:dyDescent="0.25">
      <c r="A149" s="149" t="s">
        <v>944</v>
      </c>
      <c r="B149" s="149">
        <v>254</v>
      </c>
      <c r="C149" t="s">
        <v>301</v>
      </c>
      <c r="D149" t="s">
        <v>305</v>
      </c>
      <c r="E149" t="s">
        <v>945</v>
      </c>
      <c r="F149" t="s">
        <v>10</v>
      </c>
      <c r="G149" t="s">
        <v>430</v>
      </c>
      <c r="H149" s="149" t="s">
        <v>424</v>
      </c>
      <c r="I149" s="251">
        <v>19974.735119999998</v>
      </c>
      <c r="J149" s="185">
        <v>77002</v>
      </c>
      <c r="K149" s="180">
        <v>52.91</v>
      </c>
      <c r="L149" s="71">
        <v>4074.1758199999999</v>
      </c>
      <c r="M149" s="185">
        <v>0.25940540661281519</v>
      </c>
      <c r="N149" s="185">
        <v>5854.2599999999993</v>
      </c>
      <c r="O149" s="71">
        <v>77002</v>
      </c>
      <c r="P149" s="185" t="s">
        <v>1056</v>
      </c>
      <c r="Q149" s="183">
        <v>1</v>
      </c>
      <c r="R149" s="149" t="s">
        <v>584</v>
      </c>
      <c r="S149" s="149">
        <v>12</v>
      </c>
      <c r="T149" t="s">
        <v>305</v>
      </c>
    </row>
    <row r="150" spans="1:20" x14ac:dyDescent="0.25">
      <c r="A150" s="149" t="s">
        <v>946</v>
      </c>
      <c r="B150" s="149">
        <v>254</v>
      </c>
      <c r="C150" t="s">
        <v>301</v>
      </c>
      <c r="D150" t="s">
        <v>306</v>
      </c>
      <c r="E150" t="s">
        <v>947</v>
      </c>
      <c r="F150" t="s">
        <v>10</v>
      </c>
      <c r="G150" t="s">
        <v>423</v>
      </c>
      <c r="H150" s="149" t="s">
        <v>424</v>
      </c>
      <c r="I150" s="251">
        <v>23094.323307999995</v>
      </c>
      <c r="J150" s="185">
        <v>77390.7</v>
      </c>
      <c r="K150" s="180">
        <v>74.14</v>
      </c>
      <c r="L150" s="71">
        <v>5737.7464979999995</v>
      </c>
      <c r="M150" s="185">
        <v>0.29841212584974675</v>
      </c>
      <c r="N150" s="185">
        <v>6768.5589999999993</v>
      </c>
      <c r="O150" s="71">
        <v>560801</v>
      </c>
      <c r="P150" s="185" t="s">
        <v>1424</v>
      </c>
      <c r="Q150" s="183">
        <v>0.13800028887252341</v>
      </c>
      <c r="R150" s="149" t="s">
        <v>547</v>
      </c>
      <c r="S150" s="149">
        <v>12</v>
      </c>
      <c r="T150" t="s">
        <v>306</v>
      </c>
    </row>
    <row r="151" spans="1:20" x14ac:dyDescent="0.25">
      <c r="A151" s="149" t="s">
        <v>950</v>
      </c>
      <c r="B151" s="149">
        <v>254</v>
      </c>
      <c r="C151" t="s">
        <v>301</v>
      </c>
      <c r="D151" t="s">
        <v>308</v>
      </c>
      <c r="E151" t="s">
        <v>951</v>
      </c>
      <c r="F151" t="s">
        <v>10</v>
      </c>
      <c r="G151" t="s">
        <v>423</v>
      </c>
      <c r="H151" s="149" t="s">
        <v>424</v>
      </c>
      <c r="I151" s="251">
        <v>25332.121039999998</v>
      </c>
      <c r="J151" s="185">
        <v>75722.700000000012</v>
      </c>
      <c r="K151" s="180">
        <v>74.14</v>
      </c>
      <c r="L151" s="71">
        <v>5614.0809780000009</v>
      </c>
      <c r="M151" s="185">
        <v>0.33453800564427832</v>
      </c>
      <c r="N151" s="185">
        <v>7424.42</v>
      </c>
      <c r="O151" s="71">
        <v>548714</v>
      </c>
      <c r="P151" s="185" t="s">
        <v>1424</v>
      </c>
      <c r="Q151" s="183">
        <v>0.13800030617042761</v>
      </c>
      <c r="R151" s="149" t="s">
        <v>547</v>
      </c>
      <c r="S151" s="149">
        <v>12</v>
      </c>
      <c r="T151" t="s">
        <v>308</v>
      </c>
    </row>
    <row r="152" spans="1:20" x14ac:dyDescent="0.25">
      <c r="A152" s="149" t="s">
        <v>751</v>
      </c>
      <c r="B152" s="149">
        <v>214</v>
      </c>
      <c r="C152" t="s">
        <v>167</v>
      </c>
      <c r="D152" t="s">
        <v>168</v>
      </c>
      <c r="E152" t="s">
        <v>753</v>
      </c>
      <c r="F152" t="s">
        <v>10</v>
      </c>
      <c r="G152" t="s">
        <v>430</v>
      </c>
      <c r="H152" s="149" t="s">
        <v>427</v>
      </c>
      <c r="I152" s="251">
        <v>164632.722492</v>
      </c>
      <c r="J152" s="185">
        <v>758081</v>
      </c>
      <c r="K152" s="180">
        <v>52.91</v>
      </c>
      <c r="L152" s="71">
        <v>40110.065710000003</v>
      </c>
      <c r="M152" s="185">
        <v>0.21717035843399321</v>
      </c>
      <c r="N152" s="185">
        <v>48251.091</v>
      </c>
      <c r="O152" s="71">
        <v>758081</v>
      </c>
      <c r="P152" s="185" t="s">
        <v>1056</v>
      </c>
      <c r="Q152" s="183">
        <v>1</v>
      </c>
      <c r="R152" s="149" t="s">
        <v>584</v>
      </c>
      <c r="S152" s="149">
        <v>12</v>
      </c>
      <c r="T152" t="s">
        <v>752</v>
      </c>
    </row>
    <row r="153" spans="1:20" x14ac:dyDescent="0.25">
      <c r="A153" s="149" t="s">
        <v>1004</v>
      </c>
      <c r="B153" s="149">
        <v>227</v>
      </c>
      <c r="C153" t="s">
        <v>1276</v>
      </c>
      <c r="D153" t="s">
        <v>1006</v>
      </c>
      <c r="E153" t="s">
        <v>1008</v>
      </c>
      <c r="F153" t="s">
        <v>10</v>
      </c>
      <c r="G153" t="s">
        <v>430</v>
      </c>
      <c r="H153" s="149" t="s">
        <v>427</v>
      </c>
      <c r="I153" s="251">
        <v>208159.296</v>
      </c>
      <c r="J153" s="185">
        <v>768312</v>
      </c>
      <c r="K153" s="180">
        <v>52.91</v>
      </c>
      <c r="L153" s="71">
        <v>40651.387919999994</v>
      </c>
      <c r="M153" s="185">
        <v>0.27093068440945867</v>
      </c>
      <c r="N153" s="185">
        <v>61008</v>
      </c>
      <c r="O153" s="71">
        <v>801995</v>
      </c>
      <c r="P153" s="185" t="s">
        <v>1056</v>
      </c>
      <c r="Q153" s="183">
        <v>0.95800098504354769</v>
      </c>
      <c r="R153" s="149" t="s">
        <v>584</v>
      </c>
      <c r="S153" s="149">
        <v>12</v>
      </c>
      <c r="T153" t="s">
        <v>1007</v>
      </c>
    </row>
    <row r="154" spans="1:20" x14ac:dyDescent="0.25">
      <c r="A154" s="149" t="s">
        <v>888</v>
      </c>
      <c r="B154" s="149">
        <v>17</v>
      </c>
      <c r="C154" t="s">
        <v>258</v>
      </c>
      <c r="D154" t="s">
        <v>259</v>
      </c>
      <c r="E154" t="s">
        <v>889</v>
      </c>
      <c r="F154" t="s">
        <v>11</v>
      </c>
      <c r="G154" t="s">
        <v>1059</v>
      </c>
      <c r="H154" s="149" t="s">
        <v>1060</v>
      </c>
      <c r="I154" s="251">
        <v>-307.08</v>
      </c>
      <c r="J154" s="185">
        <v>0</v>
      </c>
      <c r="K154" s="180">
        <v>0</v>
      </c>
      <c r="L154" s="71">
        <v>0</v>
      </c>
      <c r="M154" s="185" t="s">
        <v>2134</v>
      </c>
      <c r="N154" s="185">
        <v>-90</v>
      </c>
      <c r="O154" s="71">
        <v>100</v>
      </c>
      <c r="P154" s="185" t="s">
        <v>1059</v>
      </c>
      <c r="Q154" s="183">
        <v>0</v>
      </c>
      <c r="R154" s="149" t="s">
        <v>584</v>
      </c>
      <c r="S154" s="149">
        <v>12</v>
      </c>
      <c r="T154" t="s">
        <v>259</v>
      </c>
    </row>
    <row r="155" spans="1:20" x14ac:dyDescent="0.25">
      <c r="A155" s="149" t="s">
        <v>673</v>
      </c>
      <c r="B155" s="149">
        <v>169</v>
      </c>
      <c r="C155" t="s">
        <v>101</v>
      </c>
      <c r="D155" t="s">
        <v>130</v>
      </c>
      <c r="E155" t="s">
        <v>674</v>
      </c>
      <c r="F155" t="s">
        <v>11</v>
      </c>
      <c r="G155" t="s">
        <v>1054</v>
      </c>
      <c r="H155" s="149" t="s">
        <v>1055</v>
      </c>
      <c r="I155" s="251">
        <v>39.234588000000002</v>
      </c>
      <c r="J155" s="185">
        <v>0</v>
      </c>
      <c r="K155" s="180">
        <v>0</v>
      </c>
      <c r="L155" s="71">
        <v>0</v>
      </c>
      <c r="M155" s="185" t="s">
        <v>2134</v>
      </c>
      <c r="N155" s="185">
        <v>11.499000000000001</v>
      </c>
      <c r="O155" s="71">
        <v>0</v>
      </c>
      <c r="P155" s="185" t="s">
        <v>501</v>
      </c>
      <c r="Q155" s="183" t="s">
        <v>2134</v>
      </c>
      <c r="R155" s="149" t="s">
        <v>547</v>
      </c>
      <c r="S155" s="149">
        <v>11</v>
      </c>
      <c r="T155" t="s">
        <v>130</v>
      </c>
    </row>
    <row r="156" spans="1:20" x14ac:dyDescent="0.25">
      <c r="A156" s="149" t="s">
        <v>759</v>
      </c>
      <c r="B156" s="149">
        <v>432</v>
      </c>
      <c r="C156" t="s">
        <v>173</v>
      </c>
      <c r="D156" t="s">
        <v>174</v>
      </c>
      <c r="E156" t="s">
        <v>760</v>
      </c>
      <c r="F156" t="s">
        <v>11</v>
      </c>
      <c r="G156" t="s">
        <v>428</v>
      </c>
      <c r="H156" s="149" t="s">
        <v>429</v>
      </c>
      <c r="I156" s="251">
        <v>168.19795200000002</v>
      </c>
      <c r="J156" s="185">
        <v>0</v>
      </c>
      <c r="K156" s="180">
        <v>0</v>
      </c>
      <c r="L156" s="71">
        <v>0</v>
      </c>
      <c r="M156" s="185" t="s">
        <v>2134</v>
      </c>
      <c r="N156" s="185">
        <v>49.296000000000006</v>
      </c>
      <c r="O156" s="71">
        <v>0</v>
      </c>
      <c r="P156" s="185" t="s">
        <v>501</v>
      </c>
      <c r="Q156" s="183" t="s">
        <v>2134</v>
      </c>
      <c r="R156" s="149" t="s">
        <v>547</v>
      </c>
      <c r="S156" s="149">
        <v>5</v>
      </c>
      <c r="T156" t="s">
        <v>174</v>
      </c>
    </row>
    <row r="157" spans="1:20" x14ac:dyDescent="0.25">
      <c r="A157" s="149" t="s">
        <v>857</v>
      </c>
      <c r="B157" s="149">
        <v>369</v>
      </c>
      <c r="C157" t="s">
        <v>243</v>
      </c>
      <c r="D157" t="s">
        <v>244</v>
      </c>
      <c r="E157" t="s">
        <v>858</v>
      </c>
      <c r="F157" t="s">
        <v>11</v>
      </c>
      <c r="G157" t="s">
        <v>428</v>
      </c>
      <c r="H157" s="149" t="s">
        <v>429</v>
      </c>
      <c r="I157" s="251">
        <v>274.94237199999998</v>
      </c>
      <c r="J157" s="185">
        <v>0</v>
      </c>
      <c r="K157" s="180">
        <v>0</v>
      </c>
      <c r="L157" s="71">
        <v>0</v>
      </c>
      <c r="M157" s="185" t="s">
        <v>2134</v>
      </c>
      <c r="N157" s="185">
        <v>80.581000000000003</v>
      </c>
      <c r="O157" s="71">
        <v>0</v>
      </c>
      <c r="P157" s="185" t="s">
        <v>501</v>
      </c>
      <c r="Q157" s="183" t="s">
        <v>2134</v>
      </c>
      <c r="R157" s="149" t="s">
        <v>547</v>
      </c>
      <c r="S157" s="149">
        <v>10</v>
      </c>
      <c r="T157" t="s">
        <v>244</v>
      </c>
    </row>
    <row r="158" spans="1:20" x14ac:dyDescent="0.25">
      <c r="A158" s="149" t="s">
        <v>857</v>
      </c>
      <c r="B158" s="149">
        <v>369</v>
      </c>
      <c r="C158" t="s">
        <v>243</v>
      </c>
      <c r="D158" t="s">
        <v>244</v>
      </c>
      <c r="E158" t="s">
        <v>858</v>
      </c>
      <c r="F158" t="s">
        <v>11</v>
      </c>
      <c r="G158" t="s">
        <v>423</v>
      </c>
      <c r="H158" s="149" t="s">
        <v>424</v>
      </c>
      <c r="I158" s="251">
        <v>1883.2192800000003</v>
      </c>
      <c r="J158" s="185">
        <v>6044.8999999999987</v>
      </c>
      <c r="K158" s="180">
        <v>74.14</v>
      </c>
      <c r="L158" s="71">
        <v>448.16888599999987</v>
      </c>
      <c r="M158" s="185">
        <v>0.31153853330907055</v>
      </c>
      <c r="N158" s="185">
        <v>551.94000000000005</v>
      </c>
      <c r="O158" s="71">
        <v>43804</v>
      </c>
      <c r="P158" s="185" t="s">
        <v>1424</v>
      </c>
      <c r="Q158" s="183">
        <v>0.13799881289379962</v>
      </c>
      <c r="R158" s="149" t="s">
        <v>547</v>
      </c>
      <c r="S158" s="149">
        <v>11</v>
      </c>
      <c r="T158" t="s">
        <v>244</v>
      </c>
    </row>
    <row r="159" spans="1:20" x14ac:dyDescent="0.25">
      <c r="A159" s="149" t="s">
        <v>759</v>
      </c>
      <c r="B159" s="149">
        <v>432</v>
      </c>
      <c r="C159" t="s">
        <v>173</v>
      </c>
      <c r="D159" t="s">
        <v>174</v>
      </c>
      <c r="E159" t="s">
        <v>760</v>
      </c>
      <c r="F159" t="s">
        <v>11</v>
      </c>
      <c r="G159" t="s">
        <v>423</v>
      </c>
      <c r="H159" s="149" t="s">
        <v>424</v>
      </c>
      <c r="I159" s="251">
        <v>3632.6199199999996</v>
      </c>
      <c r="J159" s="185">
        <v>11035.2</v>
      </c>
      <c r="K159" s="180">
        <v>74.14</v>
      </c>
      <c r="L159" s="71">
        <v>818.14972799999998</v>
      </c>
      <c r="M159" s="185">
        <v>0.3291847832390894</v>
      </c>
      <c r="N159" s="185">
        <v>1064.6599999999999</v>
      </c>
      <c r="O159" s="71">
        <v>79966</v>
      </c>
      <c r="P159" s="185" t="s">
        <v>1424</v>
      </c>
      <c r="Q159" s="183">
        <v>0.13799864942600606</v>
      </c>
      <c r="R159" s="149" t="s">
        <v>547</v>
      </c>
      <c r="S159" s="149">
        <v>8</v>
      </c>
      <c r="T159" t="s">
        <v>174</v>
      </c>
    </row>
    <row r="160" spans="1:20" x14ac:dyDescent="0.25">
      <c r="A160" s="149" t="s">
        <v>639</v>
      </c>
      <c r="B160" s="149">
        <v>169</v>
      </c>
      <c r="C160" t="s">
        <v>101</v>
      </c>
      <c r="D160" t="s">
        <v>103</v>
      </c>
      <c r="E160" t="s">
        <v>640</v>
      </c>
      <c r="F160" t="s">
        <v>11</v>
      </c>
      <c r="G160" t="s">
        <v>423</v>
      </c>
      <c r="H160" s="149" t="s">
        <v>424</v>
      </c>
      <c r="I160" s="251">
        <v>4213.1614839999993</v>
      </c>
      <c r="J160" s="185">
        <v>12599.1</v>
      </c>
      <c r="K160" s="180">
        <v>74.14</v>
      </c>
      <c r="L160" s="71">
        <v>934.09727400000008</v>
      </c>
      <c r="M160" s="185">
        <v>0.33440178139708387</v>
      </c>
      <c r="N160" s="185">
        <v>1234.8069999999998</v>
      </c>
      <c r="O160" s="71">
        <v>91297</v>
      </c>
      <c r="P160" s="185" t="s">
        <v>1424</v>
      </c>
      <c r="Q160" s="183">
        <v>0.13800124867191693</v>
      </c>
      <c r="R160" s="149" t="s">
        <v>547</v>
      </c>
      <c r="S160" s="149">
        <v>12</v>
      </c>
      <c r="T160" t="s">
        <v>103</v>
      </c>
    </row>
    <row r="161" spans="1:20" x14ac:dyDescent="0.25">
      <c r="A161" s="149" t="s">
        <v>659</v>
      </c>
      <c r="B161" s="149">
        <v>169</v>
      </c>
      <c r="C161" t="s">
        <v>101</v>
      </c>
      <c r="D161" t="s">
        <v>120</v>
      </c>
      <c r="E161" t="s">
        <v>660</v>
      </c>
      <c r="F161" t="s">
        <v>11</v>
      </c>
      <c r="G161" t="s">
        <v>423</v>
      </c>
      <c r="H161" s="149" t="s">
        <v>424</v>
      </c>
      <c r="I161" s="251">
        <v>4419.4032360000001</v>
      </c>
      <c r="J161" s="185">
        <v>12963.200000000003</v>
      </c>
      <c r="K161" s="180">
        <v>74.14</v>
      </c>
      <c r="L161" s="71">
        <v>961.09164800000019</v>
      </c>
      <c r="M161" s="185">
        <v>0.34091915854110089</v>
      </c>
      <c r="N161" s="185">
        <v>1295.2530000000002</v>
      </c>
      <c r="O161" s="71">
        <v>93935</v>
      </c>
      <c r="P161" s="185" t="s">
        <v>1424</v>
      </c>
      <c r="Q161" s="183">
        <v>0.13800180976206955</v>
      </c>
      <c r="R161" s="149" t="s">
        <v>547</v>
      </c>
      <c r="S161" s="149">
        <v>12</v>
      </c>
      <c r="T161" t="s">
        <v>120</v>
      </c>
    </row>
    <row r="162" spans="1:20" x14ac:dyDescent="0.25">
      <c r="A162" s="149" t="s">
        <v>690</v>
      </c>
      <c r="B162" s="149">
        <v>169</v>
      </c>
      <c r="C162" t="s">
        <v>101</v>
      </c>
      <c r="D162" t="s">
        <v>145</v>
      </c>
      <c r="E162" t="s">
        <v>691</v>
      </c>
      <c r="F162" t="s">
        <v>11</v>
      </c>
      <c r="G162" t="s">
        <v>423</v>
      </c>
      <c r="H162" s="149" t="s">
        <v>424</v>
      </c>
      <c r="I162" s="251">
        <v>5553.5827440000003</v>
      </c>
      <c r="J162" s="185">
        <v>16559.8</v>
      </c>
      <c r="K162" s="180">
        <v>74.14</v>
      </c>
      <c r="L162" s="71">
        <v>1227.7435719999999</v>
      </c>
      <c r="M162" s="185">
        <v>0.3353653271174773</v>
      </c>
      <c r="N162" s="185">
        <v>1627.662</v>
      </c>
      <c r="O162" s="71">
        <v>119998</v>
      </c>
      <c r="P162" s="185" t="s">
        <v>1424</v>
      </c>
      <c r="Q162" s="183">
        <v>0.13800063334388907</v>
      </c>
      <c r="R162" s="149" t="s">
        <v>547</v>
      </c>
      <c r="S162" s="149">
        <v>12</v>
      </c>
      <c r="T162" t="s">
        <v>692</v>
      </c>
    </row>
    <row r="163" spans="1:20" x14ac:dyDescent="0.25">
      <c r="A163" s="149" t="s">
        <v>657</v>
      </c>
      <c r="B163" s="149">
        <v>169</v>
      </c>
      <c r="C163" t="s">
        <v>101</v>
      </c>
      <c r="D163" t="s">
        <v>119</v>
      </c>
      <c r="E163" t="s">
        <v>658</v>
      </c>
      <c r="F163" t="s">
        <v>11</v>
      </c>
      <c r="G163" t="s">
        <v>423</v>
      </c>
      <c r="H163" s="149" t="s">
        <v>424</v>
      </c>
      <c r="I163" s="251">
        <v>5692.9322360000006</v>
      </c>
      <c r="J163" s="185">
        <v>16688.400000000001</v>
      </c>
      <c r="K163" s="180">
        <v>74.14</v>
      </c>
      <c r="L163" s="71">
        <v>1237.2779760000001</v>
      </c>
      <c r="M163" s="185">
        <v>0.34113109920663454</v>
      </c>
      <c r="N163" s="185">
        <v>1668.5030000000002</v>
      </c>
      <c r="O163" s="71">
        <v>120931</v>
      </c>
      <c r="P163" s="185" t="s">
        <v>1424</v>
      </c>
      <c r="Q163" s="183">
        <v>0.13799935500409324</v>
      </c>
      <c r="R163" s="149" t="s">
        <v>547</v>
      </c>
      <c r="S163" s="149">
        <v>12</v>
      </c>
      <c r="T163" t="s">
        <v>119</v>
      </c>
    </row>
    <row r="164" spans="1:20" x14ac:dyDescent="0.25">
      <c r="A164" s="149" t="s">
        <v>671</v>
      </c>
      <c r="B164" s="149">
        <v>169</v>
      </c>
      <c r="C164" t="s">
        <v>101</v>
      </c>
      <c r="D164" t="s">
        <v>129</v>
      </c>
      <c r="E164" t="s">
        <v>672</v>
      </c>
      <c r="F164" t="s">
        <v>11</v>
      </c>
      <c r="G164" t="s">
        <v>423</v>
      </c>
      <c r="H164" s="149" t="s">
        <v>424</v>
      </c>
      <c r="I164" s="251">
        <v>6623.8930239999991</v>
      </c>
      <c r="J164" s="185">
        <v>18575.7</v>
      </c>
      <c r="K164" s="180">
        <v>74.14</v>
      </c>
      <c r="L164" s="71">
        <v>1377.2023980000001</v>
      </c>
      <c r="M164" s="185">
        <v>0.35658914732688396</v>
      </c>
      <c r="N164" s="185">
        <v>1941.3519999999999</v>
      </c>
      <c r="O164" s="71">
        <v>134607</v>
      </c>
      <c r="P164" s="185" t="s">
        <v>1424</v>
      </c>
      <c r="Q164" s="183">
        <v>0.13799950968374602</v>
      </c>
      <c r="R164" s="149" t="s">
        <v>547</v>
      </c>
      <c r="S164" s="149">
        <v>12</v>
      </c>
      <c r="T164" t="s">
        <v>129</v>
      </c>
    </row>
    <row r="165" spans="1:20" x14ac:dyDescent="0.25">
      <c r="A165" s="149" t="s">
        <v>673</v>
      </c>
      <c r="B165" s="149">
        <v>169</v>
      </c>
      <c r="C165" t="s">
        <v>101</v>
      </c>
      <c r="D165" t="s">
        <v>130</v>
      </c>
      <c r="E165" t="s">
        <v>674</v>
      </c>
      <c r="F165" t="s">
        <v>11</v>
      </c>
      <c r="G165" t="s">
        <v>423</v>
      </c>
      <c r="H165" s="149" t="s">
        <v>424</v>
      </c>
      <c r="I165" s="251">
        <v>6826.9172600000002</v>
      </c>
      <c r="J165" s="185">
        <v>19429.3</v>
      </c>
      <c r="K165" s="180">
        <v>74.14</v>
      </c>
      <c r="L165" s="71">
        <v>1440.488302</v>
      </c>
      <c r="M165" s="185">
        <v>0.35137227074572941</v>
      </c>
      <c r="N165" s="185">
        <v>2000.855</v>
      </c>
      <c r="O165" s="71">
        <v>140791</v>
      </c>
      <c r="P165" s="185" t="s">
        <v>1424</v>
      </c>
      <c r="Q165" s="183">
        <v>0.13800100858719663</v>
      </c>
      <c r="R165" s="149" t="s">
        <v>547</v>
      </c>
      <c r="S165" s="149">
        <v>12</v>
      </c>
      <c r="T165" t="s">
        <v>130</v>
      </c>
    </row>
    <row r="166" spans="1:20" x14ac:dyDescent="0.25">
      <c r="A166" s="149" t="s">
        <v>686</v>
      </c>
      <c r="B166" s="149">
        <v>169</v>
      </c>
      <c r="C166" t="s">
        <v>101</v>
      </c>
      <c r="D166" t="s">
        <v>141</v>
      </c>
      <c r="E166" t="s">
        <v>687</v>
      </c>
      <c r="F166" t="s">
        <v>11</v>
      </c>
      <c r="G166" t="s">
        <v>423</v>
      </c>
      <c r="H166" s="149" t="s">
        <v>424</v>
      </c>
      <c r="I166" s="251">
        <v>9259.574311999997</v>
      </c>
      <c r="J166" s="185">
        <v>27367.7</v>
      </c>
      <c r="K166" s="180">
        <v>74.14</v>
      </c>
      <c r="L166" s="71">
        <v>2029.0412780000001</v>
      </c>
      <c r="M166" s="185">
        <v>0.3383395138064213</v>
      </c>
      <c r="N166" s="185">
        <v>2713.8259999999991</v>
      </c>
      <c r="O166" s="71">
        <v>198317</v>
      </c>
      <c r="P166" s="185" t="s">
        <v>1424</v>
      </c>
      <c r="Q166" s="183">
        <v>0.13799976804812497</v>
      </c>
      <c r="R166" s="149" t="s">
        <v>547</v>
      </c>
      <c r="S166" s="149">
        <v>12</v>
      </c>
      <c r="T166" t="s">
        <v>141</v>
      </c>
    </row>
    <row r="167" spans="1:20" x14ac:dyDescent="0.25">
      <c r="A167" s="149" t="s">
        <v>888</v>
      </c>
      <c r="B167" s="149">
        <v>17</v>
      </c>
      <c r="C167" t="s">
        <v>258</v>
      </c>
      <c r="D167" t="s">
        <v>259</v>
      </c>
      <c r="E167" t="s">
        <v>889</v>
      </c>
      <c r="F167" t="s">
        <v>11</v>
      </c>
      <c r="G167" t="s">
        <v>428</v>
      </c>
      <c r="H167" s="149" t="s">
        <v>429</v>
      </c>
      <c r="I167" s="251">
        <v>15013.356155999998</v>
      </c>
      <c r="J167" s="185">
        <v>0</v>
      </c>
      <c r="K167" s="180">
        <v>0</v>
      </c>
      <c r="L167" s="71">
        <v>0</v>
      </c>
      <c r="M167" s="185" t="s">
        <v>2134</v>
      </c>
      <c r="N167" s="185">
        <v>4400.1629999999996</v>
      </c>
      <c r="O167" s="71">
        <v>0</v>
      </c>
      <c r="P167" s="185" t="s">
        <v>501</v>
      </c>
      <c r="Q167" s="183" t="s">
        <v>2134</v>
      </c>
      <c r="R167" s="149" t="s">
        <v>547</v>
      </c>
      <c r="S167" s="149">
        <v>11</v>
      </c>
      <c r="T167" t="s">
        <v>259</v>
      </c>
    </row>
    <row r="168" spans="1:20" x14ac:dyDescent="0.25">
      <c r="A168" s="149" t="s">
        <v>888</v>
      </c>
      <c r="B168" s="149">
        <v>17</v>
      </c>
      <c r="C168" t="s">
        <v>258</v>
      </c>
      <c r="D168" t="s">
        <v>259</v>
      </c>
      <c r="E168" t="s">
        <v>889</v>
      </c>
      <c r="F168" t="s">
        <v>11</v>
      </c>
      <c r="G168" t="s">
        <v>423</v>
      </c>
      <c r="H168" s="149" t="s">
        <v>424</v>
      </c>
      <c r="I168" s="251">
        <v>53193.902291999999</v>
      </c>
      <c r="J168" s="185">
        <v>152670.80000000002</v>
      </c>
      <c r="K168" s="180">
        <v>74.14</v>
      </c>
      <c r="L168" s="71">
        <v>11319.013112000002</v>
      </c>
      <c r="M168" s="185">
        <v>0.34842224113582948</v>
      </c>
      <c r="N168" s="185">
        <v>15590.241</v>
      </c>
      <c r="O168" s="71">
        <v>1106309</v>
      </c>
      <c r="P168" s="185" t="s">
        <v>1424</v>
      </c>
      <c r="Q168" s="183">
        <v>0.13800014281724185</v>
      </c>
      <c r="R168" s="149" t="s">
        <v>547</v>
      </c>
      <c r="S168" s="149">
        <v>11</v>
      </c>
      <c r="T168" t="s">
        <v>259</v>
      </c>
    </row>
    <row r="169" spans="1:20" x14ac:dyDescent="0.25">
      <c r="A169" s="149" t="s">
        <v>822</v>
      </c>
      <c r="B169" s="149">
        <v>13</v>
      </c>
      <c r="C169" t="s">
        <v>218</v>
      </c>
      <c r="D169" t="s">
        <v>542</v>
      </c>
      <c r="E169" t="s">
        <v>596</v>
      </c>
      <c r="F169" t="s">
        <v>12</v>
      </c>
      <c r="G169" t="s">
        <v>1059</v>
      </c>
      <c r="H169" s="149" t="s">
        <v>1060</v>
      </c>
      <c r="I169" s="251">
        <v>-8284.3359999999993</v>
      </c>
      <c r="J169" s="185">
        <v>0</v>
      </c>
      <c r="K169" s="180">
        <v>0</v>
      </c>
      <c r="L169" s="71">
        <v>0</v>
      </c>
      <c r="M169" s="185" t="s">
        <v>2134</v>
      </c>
      <c r="N169" s="185">
        <v>-2428</v>
      </c>
      <c r="O169" s="71">
        <v>2666</v>
      </c>
      <c r="P169" s="185" t="s">
        <v>1059</v>
      </c>
      <c r="Q169" s="183">
        <v>0</v>
      </c>
      <c r="R169" s="149" t="s">
        <v>584</v>
      </c>
      <c r="S169" s="149">
        <v>12</v>
      </c>
      <c r="T169">
        <v>0</v>
      </c>
    </row>
    <row r="170" spans="1:20" x14ac:dyDescent="0.25">
      <c r="A170" s="149" t="s">
        <v>775</v>
      </c>
      <c r="B170" s="149">
        <v>8</v>
      </c>
      <c r="C170" t="s">
        <v>187</v>
      </c>
      <c r="D170" t="s">
        <v>190</v>
      </c>
      <c r="E170" t="s">
        <v>596</v>
      </c>
      <c r="F170" t="s">
        <v>12</v>
      </c>
      <c r="G170" t="s">
        <v>430</v>
      </c>
      <c r="H170" s="149" t="s">
        <v>427</v>
      </c>
      <c r="I170" s="251">
        <v>-2565.8240000000001</v>
      </c>
      <c r="J170" s="185">
        <v>5735</v>
      </c>
      <c r="K170" s="180">
        <v>52.91</v>
      </c>
      <c r="L170" s="71">
        <v>303.43885</v>
      </c>
      <c r="M170" s="185">
        <v>-0.44739738448125543</v>
      </c>
      <c r="N170" s="185">
        <v>-752</v>
      </c>
      <c r="O170" s="71">
        <v>5735</v>
      </c>
      <c r="P170" s="185" t="s">
        <v>1056</v>
      </c>
      <c r="Q170" s="183">
        <v>1</v>
      </c>
      <c r="R170" s="149" t="s">
        <v>584</v>
      </c>
      <c r="S170" s="149">
        <v>12</v>
      </c>
      <c r="T170">
        <v>0</v>
      </c>
    </row>
    <row r="171" spans="1:20" x14ac:dyDescent="0.25">
      <c r="A171" s="149" t="s">
        <v>823</v>
      </c>
      <c r="B171" s="149">
        <v>13</v>
      </c>
      <c r="C171" t="s">
        <v>218</v>
      </c>
      <c r="D171" t="s">
        <v>219</v>
      </c>
      <c r="E171" t="s">
        <v>596</v>
      </c>
      <c r="F171" t="s">
        <v>12</v>
      </c>
      <c r="G171" t="s">
        <v>423</v>
      </c>
      <c r="H171" s="149" t="s">
        <v>427</v>
      </c>
      <c r="I171" s="251">
        <v>-600.51199999999994</v>
      </c>
      <c r="J171" s="185">
        <v>0</v>
      </c>
      <c r="K171" s="180">
        <v>74.14</v>
      </c>
      <c r="L171" s="71">
        <v>0</v>
      </c>
      <c r="M171" s="185" t="s">
        <v>2134</v>
      </c>
      <c r="N171" s="185">
        <v>-176</v>
      </c>
      <c r="O171" s="71">
        <v>0</v>
      </c>
      <c r="P171" s="185" t="s">
        <v>1424</v>
      </c>
      <c r="Q171" s="183" t="s">
        <v>2134</v>
      </c>
      <c r="R171" s="149" t="s">
        <v>584</v>
      </c>
      <c r="S171" s="149">
        <v>12</v>
      </c>
      <c r="T171">
        <v>0</v>
      </c>
    </row>
    <row r="172" spans="1:20" x14ac:dyDescent="0.25">
      <c r="A172" s="149" t="s">
        <v>826</v>
      </c>
      <c r="B172" s="149">
        <v>13</v>
      </c>
      <c r="C172" t="s">
        <v>218</v>
      </c>
      <c r="D172" t="s">
        <v>77</v>
      </c>
      <c r="E172" t="s">
        <v>596</v>
      </c>
      <c r="F172" t="s">
        <v>12</v>
      </c>
      <c r="G172" t="s">
        <v>423</v>
      </c>
      <c r="H172" s="149" t="s">
        <v>424</v>
      </c>
      <c r="I172" s="251">
        <v>-423.08799999999997</v>
      </c>
      <c r="J172" s="185">
        <v>23.2</v>
      </c>
      <c r="K172" s="180">
        <v>74.14</v>
      </c>
      <c r="L172" s="71">
        <v>1.720048</v>
      </c>
      <c r="M172" s="185">
        <v>-18.236551724137929</v>
      </c>
      <c r="N172" s="185">
        <v>-124</v>
      </c>
      <c r="O172" s="71">
        <v>168</v>
      </c>
      <c r="P172" s="185" t="s">
        <v>1424</v>
      </c>
      <c r="Q172" s="183">
        <v>0.1380952380952381</v>
      </c>
      <c r="R172" s="149" t="s">
        <v>584</v>
      </c>
      <c r="S172" s="149">
        <v>12</v>
      </c>
      <c r="T172">
        <v>0</v>
      </c>
    </row>
    <row r="173" spans="1:20" x14ac:dyDescent="0.25">
      <c r="A173" s="149" t="s">
        <v>1013</v>
      </c>
      <c r="B173" s="149">
        <v>0</v>
      </c>
      <c r="C173" t="s">
        <v>1014</v>
      </c>
      <c r="D173" t="s">
        <v>1015</v>
      </c>
      <c r="E173" t="s">
        <v>596</v>
      </c>
      <c r="F173" t="s">
        <v>12</v>
      </c>
      <c r="G173" t="s">
        <v>423</v>
      </c>
      <c r="H173" s="149" t="s">
        <v>427</v>
      </c>
      <c r="I173" s="251">
        <v>1.572932</v>
      </c>
      <c r="J173" s="185">
        <v>0</v>
      </c>
      <c r="K173" s="180">
        <v>74.14</v>
      </c>
      <c r="L173" s="71">
        <v>0</v>
      </c>
      <c r="M173" s="185" t="s">
        <v>2134</v>
      </c>
      <c r="N173" s="185">
        <v>0.46100000000000002</v>
      </c>
      <c r="O173" s="71">
        <v>0</v>
      </c>
      <c r="P173" s="185" t="s">
        <v>1424</v>
      </c>
      <c r="Q173" s="183" t="s">
        <v>2134</v>
      </c>
      <c r="R173" s="149" t="s">
        <v>584</v>
      </c>
      <c r="S173" s="149">
        <v>12</v>
      </c>
      <c r="T173">
        <v>0</v>
      </c>
    </row>
    <row r="174" spans="1:20" x14ac:dyDescent="0.25">
      <c r="A174" s="149" t="s">
        <v>737</v>
      </c>
      <c r="B174" s="149">
        <v>121</v>
      </c>
      <c r="C174" t="s">
        <v>2004</v>
      </c>
      <c r="D174" t="s">
        <v>154</v>
      </c>
      <c r="E174" t="s">
        <v>596</v>
      </c>
      <c r="F174" t="s">
        <v>12</v>
      </c>
      <c r="G174" t="s">
        <v>423</v>
      </c>
      <c r="H174" s="149" t="s">
        <v>424</v>
      </c>
      <c r="I174" s="251">
        <v>17.059999999999999</v>
      </c>
      <c r="J174" s="185">
        <v>98.5</v>
      </c>
      <c r="K174" s="180">
        <v>74.14</v>
      </c>
      <c r="L174" s="71">
        <v>7.3027899999999999</v>
      </c>
      <c r="M174" s="185">
        <v>0.1731979695431472</v>
      </c>
      <c r="N174" s="185">
        <v>5</v>
      </c>
      <c r="O174" s="71">
        <v>714</v>
      </c>
      <c r="P174" s="185" t="s">
        <v>1424</v>
      </c>
      <c r="Q174" s="183">
        <v>0.13795518207282914</v>
      </c>
      <c r="R174" s="149" t="s">
        <v>584</v>
      </c>
      <c r="S174" s="149">
        <v>12</v>
      </c>
      <c r="T174">
        <v>0</v>
      </c>
    </row>
    <row r="175" spans="1:20" x14ac:dyDescent="0.25">
      <c r="A175" s="149" t="s">
        <v>740</v>
      </c>
      <c r="B175" s="149">
        <v>121</v>
      </c>
      <c r="C175" t="s">
        <v>2004</v>
      </c>
      <c r="D175" t="s">
        <v>156</v>
      </c>
      <c r="E175" t="s">
        <v>596</v>
      </c>
      <c r="F175" t="s">
        <v>12</v>
      </c>
      <c r="G175" t="s">
        <v>423</v>
      </c>
      <c r="H175" s="149" t="s">
        <v>431</v>
      </c>
      <c r="I175" s="251">
        <v>27.384712</v>
      </c>
      <c r="J175" s="185">
        <v>0</v>
      </c>
      <c r="K175" s="180">
        <v>74.14</v>
      </c>
      <c r="L175" s="71">
        <v>0</v>
      </c>
      <c r="M175" s="185" t="s">
        <v>2134</v>
      </c>
      <c r="N175" s="185">
        <v>8.0259999999999998</v>
      </c>
      <c r="O175" s="71">
        <v>0</v>
      </c>
      <c r="P175" s="185" t="s">
        <v>1424</v>
      </c>
      <c r="Q175" s="183" t="s">
        <v>2134</v>
      </c>
      <c r="R175" s="149" t="s">
        <v>584</v>
      </c>
      <c r="S175" s="149">
        <v>12</v>
      </c>
      <c r="T175">
        <v>0</v>
      </c>
    </row>
    <row r="176" spans="1:20" x14ac:dyDescent="0.25">
      <c r="A176" s="149" t="s">
        <v>740</v>
      </c>
      <c r="B176" s="149">
        <v>121</v>
      </c>
      <c r="C176" t="s">
        <v>2004</v>
      </c>
      <c r="D176" t="s">
        <v>156</v>
      </c>
      <c r="E176" t="s">
        <v>596</v>
      </c>
      <c r="F176" t="s">
        <v>12</v>
      </c>
      <c r="G176" t="s">
        <v>423</v>
      </c>
      <c r="H176" s="149" t="s">
        <v>432</v>
      </c>
      <c r="I176" s="251">
        <v>104.813228</v>
      </c>
      <c r="J176" s="185">
        <v>341.90000000000003</v>
      </c>
      <c r="K176" s="180">
        <v>74.14</v>
      </c>
      <c r="L176" s="71">
        <v>25.348466000000005</v>
      </c>
      <c r="M176" s="185">
        <v>0.30656106463878324</v>
      </c>
      <c r="N176" s="185">
        <v>30.719000000000001</v>
      </c>
      <c r="O176" s="71">
        <v>2478</v>
      </c>
      <c r="P176" s="185" t="s">
        <v>1424</v>
      </c>
      <c r="Q176" s="183">
        <v>0.13797417271993545</v>
      </c>
      <c r="R176" s="149" t="s">
        <v>584</v>
      </c>
      <c r="S176" s="149">
        <v>12</v>
      </c>
      <c r="T176">
        <v>0</v>
      </c>
    </row>
    <row r="177" spans="1:20" x14ac:dyDescent="0.25">
      <c r="A177" s="149" t="s">
        <v>740</v>
      </c>
      <c r="B177" s="149">
        <v>121</v>
      </c>
      <c r="C177" t="s">
        <v>2004</v>
      </c>
      <c r="D177" t="s">
        <v>156</v>
      </c>
      <c r="E177" t="s">
        <v>596</v>
      </c>
      <c r="F177" t="s">
        <v>12</v>
      </c>
      <c r="G177" t="s">
        <v>430</v>
      </c>
      <c r="H177" s="149" t="s">
        <v>427</v>
      </c>
      <c r="I177" s="251">
        <v>204.72</v>
      </c>
      <c r="J177" s="185">
        <v>16476</v>
      </c>
      <c r="K177" s="180">
        <v>52.91</v>
      </c>
      <c r="L177" s="71">
        <v>871.74515999999994</v>
      </c>
      <c r="M177" s="185">
        <v>1.2425345957756738E-2</v>
      </c>
      <c r="N177" s="185">
        <v>60</v>
      </c>
      <c r="O177" s="71">
        <v>16476</v>
      </c>
      <c r="P177" s="185" t="s">
        <v>1056</v>
      </c>
      <c r="Q177" s="183">
        <v>1</v>
      </c>
      <c r="R177" s="149" t="s">
        <v>584</v>
      </c>
      <c r="S177" s="149">
        <v>12</v>
      </c>
      <c r="T177">
        <v>0</v>
      </c>
    </row>
    <row r="178" spans="1:20" x14ac:dyDescent="0.25">
      <c r="A178" s="149" t="s">
        <v>798</v>
      </c>
      <c r="B178" s="149">
        <v>720</v>
      </c>
      <c r="C178" t="s">
        <v>799</v>
      </c>
      <c r="D178" t="s">
        <v>800</v>
      </c>
      <c r="E178" t="s">
        <v>596</v>
      </c>
      <c r="F178" t="s">
        <v>12</v>
      </c>
      <c r="G178" t="s">
        <v>423</v>
      </c>
      <c r="H178" s="149" t="s">
        <v>424</v>
      </c>
      <c r="I178" s="251">
        <v>237.40696</v>
      </c>
      <c r="J178" s="185">
        <v>614.70000000000005</v>
      </c>
      <c r="K178" s="180">
        <v>74.14</v>
      </c>
      <c r="L178" s="71">
        <v>45.573858000000001</v>
      </c>
      <c r="M178" s="185">
        <v>0.38621597527249063</v>
      </c>
      <c r="N178" s="185">
        <v>69.58</v>
      </c>
      <c r="O178" s="71">
        <v>4452</v>
      </c>
      <c r="P178" s="185" t="s">
        <v>1424</v>
      </c>
      <c r="Q178" s="183">
        <v>0.13807277628032347</v>
      </c>
      <c r="R178" s="149" t="s">
        <v>584</v>
      </c>
      <c r="S178" s="149">
        <v>12</v>
      </c>
      <c r="T178">
        <v>0</v>
      </c>
    </row>
    <row r="179" spans="1:20" x14ac:dyDescent="0.25">
      <c r="A179" s="149" t="s">
        <v>737</v>
      </c>
      <c r="B179" s="149">
        <v>121</v>
      </c>
      <c r="C179" t="s">
        <v>2004</v>
      </c>
      <c r="D179" t="s">
        <v>154</v>
      </c>
      <c r="E179" t="s">
        <v>596</v>
      </c>
      <c r="F179" t="s">
        <v>12</v>
      </c>
      <c r="G179" t="s">
        <v>423</v>
      </c>
      <c r="H179" s="149" t="s">
        <v>427</v>
      </c>
      <c r="I179" s="251">
        <v>255.73281199999991</v>
      </c>
      <c r="J179" s="185">
        <v>1037.0000000000002</v>
      </c>
      <c r="K179" s="180">
        <v>74.14</v>
      </c>
      <c r="L179" s="71">
        <v>76.883180000000024</v>
      </c>
      <c r="M179" s="185">
        <v>0.24660830472516862</v>
      </c>
      <c r="N179" s="185">
        <v>74.950999999999979</v>
      </c>
      <c r="O179" s="71">
        <v>7518</v>
      </c>
      <c r="P179" s="185" t="s">
        <v>1424</v>
      </c>
      <c r="Q179" s="183">
        <v>0.13793562117584468</v>
      </c>
      <c r="R179" s="149" t="s">
        <v>584</v>
      </c>
      <c r="S179" s="149">
        <v>12</v>
      </c>
      <c r="T179">
        <v>0</v>
      </c>
    </row>
    <row r="180" spans="1:20" x14ac:dyDescent="0.25">
      <c r="A180" s="149" t="s">
        <v>840</v>
      </c>
      <c r="B180" s="149">
        <v>32</v>
      </c>
      <c r="C180" t="s">
        <v>227</v>
      </c>
      <c r="D180" t="s">
        <v>231</v>
      </c>
      <c r="E180" t="s">
        <v>596</v>
      </c>
      <c r="F180" t="s">
        <v>12</v>
      </c>
      <c r="G180" t="s">
        <v>423</v>
      </c>
      <c r="H180" s="149" t="s">
        <v>424</v>
      </c>
      <c r="I180" s="251">
        <v>290.02</v>
      </c>
      <c r="J180" s="185">
        <v>1048.6000000000001</v>
      </c>
      <c r="K180" s="180">
        <v>74.14</v>
      </c>
      <c r="L180" s="71">
        <v>77.743204000000006</v>
      </c>
      <c r="M180" s="185">
        <v>0.27657829486934954</v>
      </c>
      <c r="N180" s="185">
        <v>85</v>
      </c>
      <c r="O180" s="71">
        <v>7602</v>
      </c>
      <c r="P180" s="185" t="s">
        <v>1424</v>
      </c>
      <c r="Q180" s="183">
        <v>0.13793738489871088</v>
      </c>
      <c r="R180" s="149" t="s">
        <v>584</v>
      </c>
      <c r="S180" s="149">
        <v>12</v>
      </c>
      <c r="T180">
        <v>0</v>
      </c>
    </row>
    <row r="181" spans="1:20" x14ac:dyDescent="0.25">
      <c r="A181" s="149" t="s">
        <v>1022</v>
      </c>
      <c r="B181" s="149">
        <v>0</v>
      </c>
      <c r="C181" t="s">
        <v>1023</v>
      </c>
      <c r="D181" t="s">
        <v>1024</v>
      </c>
      <c r="E181" t="s">
        <v>596</v>
      </c>
      <c r="F181" t="s">
        <v>12</v>
      </c>
      <c r="G181" t="s">
        <v>423</v>
      </c>
      <c r="H181" s="149" t="s">
        <v>424</v>
      </c>
      <c r="I181" s="251">
        <v>446.97199999999998</v>
      </c>
      <c r="J181" s="185">
        <v>620.60000000000014</v>
      </c>
      <c r="K181" s="180">
        <v>74.14</v>
      </c>
      <c r="L181" s="71">
        <v>46.011284000000003</v>
      </c>
      <c r="M181" s="185">
        <v>0.72022558814050897</v>
      </c>
      <c r="N181" s="185">
        <v>131</v>
      </c>
      <c r="O181" s="71">
        <v>4494</v>
      </c>
      <c r="P181" s="185" t="s">
        <v>1424</v>
      </c>
      <c r="Q181" s="183">
        <v>0.13809523809523813</v>
      </c>
      <c r="R181" s="149" t="s">
        <v>584</v>
      </c>
      <c r="S181" s="149">
        <v>12</v>
      </c>
      <c r="T181">
        <v>0</v>
      </c>
    </row>
    <row r="182" spans="1:20" x14ac:dyDescent="0.25">
      <c r="A182" s="149" t="s">
        <v>779</v>
      </c>
      <c r="B182" s="149">
        <v>108</v>
      </c>
      <c r="C182" t="s">
        <v>1633</v>
      </c>
      <c r="D182" t="s">
        <v>339</v>
      </c>
      <c r="E182" t="s">
        <v>596</v>
      </c>
      <c r="F182" t="s">
        <v>12</v>
      </c>
      <c r="G182" t="s">
        <v>423</v>
      </c>
      <c r="H182" s="149" t="s">
        <v>424</v>
      </c>
      <c r="I182" s="251">
        <v>491.32799999999997</v>
      </c>
      <c r="J182" s="185">
        <v>1918.6</v>
      </c>
      <c r="K182" s="180">
        <v>74.14</v>
      </c>
      <c r="L182" s="71">
        <v>142.24500399999999</v>
      </c>
      <c r="M182" s="185">
        <v>0.25608672990722403</v>
      </c>
      <c r="N182" s="185">
        <v>144</v>
      </c>
      <c r="O182" s="71">
        <v>13902</v>
      </c>
      <c r="P182" s="185" t="s">
        <v>1424</v>
      </c>
      <c r="Q182" s="183">
        <v>0.13800891957991654</v>
      </c>
      <c r="R182" s="149" t="s">
        <v>584</v>
      </c>
      <c r="S182" s="149">
        <v>12</v>
      </c>
      <c r="T182">
        <v>0</v>
      </c>
    </row>
    <row r="183" spans="1:20" x14ac:dyDescent="0.25">
      <c r="A183" s="149" t="s">
        <v>804</v>
      </c>
      <c r="B183" s="149">
        <v>724</v>
      </c>
      <c r="C183" t="s">
        <v>805</v>
      </c>
      <c r="D183" t="s">
        <v>806</v>
      </c>
      <c r="E183" t="s">
        <v>596</v>
      </c>
      <c r="F183" t="s">
        <v>12</v>
      </c>
      <c r="G183" t="s">
        <v>430</v>
      </c>
      <c r="H183" s="149" t="s">
        <v>424</v>
      </c>
      <c r="I183" s="251">
        <v>900.31079199999988</v>
      </c>
      <c r="J183" s="185">
        <v>2605</v>
      </c>
      <c r="K183" s="180">
        <v>52.91</v>
      </c>
      <c r="L183" s="71">
        <v>137.83054999999999</v>
      </c>
      <c r="M183" s="185">
        <v>0.34560874932821495</v>
      </c>
      <c r="N183" s="185">
        <v>263.86599999999999</v>
      </c>
      <c r="O183" s="71">
        <v>2554</v>
      </c>
      <c r="P183" s="185" t="s">
        <v>1056</v>
      </c>
      <c r="Q183" s="183">
        <v>1.0199686765857479</v>
      </c>
      <c r="R183" s="149" t="s">
        <v>584</v>
      </c>
      <c r="S183" s="149">
        <v>12</v>
      </c>
      <c r="T183">
        <v>0</v>
      </c>
    </row>
    <row r="184" spans="1:20" x14ac:dyDescent="0.25">
      <c r="A184" s="149" t="s">
        <v>836</v>
      </c>
      <c r="B184" s="149">
        <v>32</v>
      </c>
      <c r="C184" t="s">
        <v>227</v>
      </c>
      <c r="D184" t="s">
        <v>228</v>
      </c>
      <c r="E184" t="s">
        <v>596</v>
      </c>
      <c r="F184" t="s">
        <v>12</v>
      </c>
      <c r="G184" t="s">
        <v>430</v>
      </c>
      <c r="H184" s="149" t="s">
        <v>427</v>
      </c>
      <c r="I184" s="251">
        <v>1351.152</v>
      </c>
      <c r="J184" s="185">
        <v>23696</v>
      </c>
      <c r="K184" s="180">
        <v>52.91</v>
      </c>
      <c r="L184" s="71">
        <v>1253.7553599999999</v>
      </c>
      <c r="M184" s="185">
        <v>5.7020256583389606E-2</v>
      </c>
      <c r="N184" s="185">
        <v>396</v>
      </c>
      <c r="O184" s="71">
        <v>23602</v>
      </c>
      <c r="P184" s="185" t="s">
        <v>1056</v>
      </c>
      <c r="Q184" s="183">
        <v>1.0039827133293788</v>
      </c>
      <c r="R184" s="149" t="s">
        <v>584</v>
      </c>
      <c r="S184" s="149">
        <v>12</v>
      </c>
      <c r="T184">
        <v>0</v>
      </c>
    </row>
    <row r="185" spans="1:20" x14ac:dyDescent="0.25">
      <c r="A185" s="149" t="s">
        <v>828</v>
      </c>
      <c r="B185" s="149">
        <v>13</v>
      </c>
      <c r="C185" t="s">
        <v>218</v>
      </c>
      <c r="D185" t="s">
        <v>221</v>
      </c>
      <c r="E185" t="s">
        <v>596</v>
      </c>
      <c r="F185" t="s">
        <v>12</v>
      </c>
      <c r="G185" t="s">
        <v>423</v>
      </c>
      <c r="H185" s="149" t="s">
        <v>431</v>
      </c>
      <c r="I185" s="251">
        <v>8288.8466640000006</v>
      </c>
      <c r="J185" s="185">
        <v>0</v>
      </c>
      <c r="K185" s="180">
        <v>74.14</v>
      </c>
      <c r="L185" s="71">
        <v>0</v>
      </c>
      <c r="M185" s="185" t="s">
        <v>2134</v>
      </c>
      <c r="N185" s="185">
        <v>2429.3220000000001</v>
      </c>
      <c r="O185" s="71">
        <v>0</v>
      </c>
      <c r="P185" s="185" t="s">
        <v>1424</v>
      </c>
      <c r="Q185" s="183" t="s">
        <v>2134</v>
      </c>
      <c r="R185" s="149" t="s">
        <v>584</v>
      </c>
      <c r="S185" s="149">
        <v>12</v>
      </c>
      <c r="T185">
        <v>0</v>
      </c>
    </row>
    <row r="186" spans="1:20" x14ac:dyDescent="0.25">
      <c r="A186" s="149" t="s">
        <v>826</v>
      </c>
      <c r="B186" s="149">
        <v>13</v>
      </c>
      <c r="C186" t="s">
        <v>218</v>
      </c>
      <c r="D186" t="s">
        <v>77</v>
      </c>
      <c r="E186" t="s">
        <v>596</v>
      </c>
      <c r="F186" t="s">
        <v>12</v>
      </c>
      <c r="G186" t="s">
        <v>423</v>
      </c>
      <c r="H186" s="149" t="s">
        <v>427</v>
      </c>
      <c r="I186" s="251">
        <v>13822.011999999999</v>
      </c>
      <c r="J186" s="185">
        <v>96004.800000000003</v>
      </c>
      <c r="K186" s="180">
        <v>74.14</v>
      </c>
      <c r="L186" s="71">
        <v>7117.7958720000006</v>
      </c>
      <c r="M186" s="185">
        <v>0.14397209306201356</v>
      </c>
      <c r="N186" s="185">
        <v>4051</v>
      </c>
      <c r="O186" s="71">
        <v>695688</v>
      </c>
      <c r="P186" s="185" t="s">
        <v>1424</v>
      </c>
      <c r="Q186" s="183">
        <v>0.13799979301065995</v>
      </c>
      <c r="R186" s="149" t="s">
        <v>584</v>
      </c>
      <c r="S186" s="149">
        <v>12</v>
      </c>
      <c r="T186">
        <v>0</v>
      </c>
    </row>
    <row r="187" spans="1:20" x14ac:dyDescent="0.25">
      <c r="A187" s="149" t="s">
        <v>594</v>
      </c>
      <c r="B187" s="149">
        <v>742</v>
      </c>
      <c r="C187" t="s">
        <v>75</v>
      </c>
      <c r="D187" t="s">
        <v>76</v>
      </c>
      <c r="E187" t="s">
        <v>596</v>
      </c>
      <c r="F187" t="s">
        <v>12</v>
      </c>
      <c r="G187" t="s">
        <v>428</v>
      </c>
      <c r="H187" s="149" t="s">
        <v>429</v>
      </c>
      <c r="I187" s="251">
        <v>15347.175999999999</v>
      </c>
      <c r="J187" s="185">
        <v>41013</v>
      </c>
      <c r="K187" s="180">
        <v>0</v>
      </c>
      <c r="L187" s="71">
        <v>0</v>
      </c>
      <c r="M187" s="185">
        <v>0.3742027162119328</v>
      </c>
      <c r="N187" s="185">
        <v>4498</v>
      </c>
      <c r="O187" s="71">
        <v>0</v>
      </c>
      <c r="P187" s="185" t="s">
        <v>501</v>
      </c>
      <c r="Q187" s="183" t="s">
        <v>2134</v>
      </c>
      <c r="R187" s="149" t="s">
        <v>584</v>
      </c>
      <c r="S187" s="149">
        <v>12</v>
      </c>
      <c r="T187">
        <v>0</v>
      </c>
    </row>
    <row r="188" spans="1:20" x14ac:dyDescent="0.25">
      <c r="A188" s="149" t="s">
        <v>827</v>
      </c>
      <c r="B188" s="149">
        <v>13</v>
      </c>
      <c r="C188" t="s">
        <v>218</v>
      </c>
      <c r="D188" t="s">
        <v>220</v>
      </c>
      <c r="E188" t="s">
        <v>596</v>
      </c>
      <c r="F188" t="s">
        <v>12</v>
      </c>
      <c r="G188" t="s">
        <v>423</v>
      </c>
      <c r="H188" s="149" t="s">
        <v>434</v>
      </c>
      <c r="I188" s="251">
        <v>18334.849443999999</v>
      </c>
      <c r="J188" s="185">
        <v>82262.7</v>
      </c>
      <c r="K188" s="180">
        <v>74.14</v>
      </c>
      <c r="L188" s="71">
        <v>6098.9565779999994</v>
      </c>
      <c r="M188" s="185">
        <v>0.22288168810408607</v>
      </c>
      <c r="N188" s="185">
        <v>5373.6369999999997</v>
      </c>
      <c r="O188" s="71">
        <v>596106</v>
      </c>
      <c r="P188" s="185" t="s">
        <v>1424</v>
      </c>
      <c r="Q188" s="183">
        <v>0.13800012078388743</v>
      </c>
      <c r="R188" s="149" t="s">
        <v>584</v>
      </c>
      <c r="S188" s="149">
        <v>12</v>
      </c>
      <c r="T188">
        <v>0</v>
      </c>
    </row>
    <row r="189" spans="1:20" x14ac:dyDescent="0.25">
      <c r="A189" s="149" t="s">
        <v>1037</v>
      </c>
      <c r="B189" s="149">
        <v>452</v>
      </c>
      <c r="C189" t="s">
        <v>1038</v>
      </c>
      <c r="D189" t="s">
        <v>1039</v>
      </c>
      <c r="E189" t="s">
        <v>596</v>
      </c>
      <c r="F189" t="s">
        <v>12</v>
      </c>
      <c r="G189" t="s">
        <v>423</v>
      </c>
      <c r="H189" s="149" t="s">
        <v>434</v>
      </c>
      <c r="I189" s="251">
        <v>19722.346067999995</v>
      </c>
      <c r="J189" s="185">
        <v>35541.099999999991</v>
      </c>
      <c r="K189" s="180">
        <v>74.14</v>
      </c>
      <c r="L189" s="71">
        <v>2635.0171539999992</v>
      </c>
      <c r="M189" s="185">
        <v>0.55491659143920702</v>
      </c>
      <c r="N189" s="185">
        <v>5780.2889999999989</v>
      </c>
      <c r="O189" s="71">
        <v>257544</v>
      </c>
      <c r="P189" s="185" t="s">
        <v>1424</v>
      </c>
      <c r="Q189" s="183">
        <v>0.13800010871928678</v>
      </c>
      <c r="R189" s="149" t="s">
        <v>584</v>
      </c>
      <c r="S189" s="149">
        <v>12</v>
      </c>
      <c r="T189">
        <v>0</v>
      </c>
    </row>
    <row r="190" spans="1:20" x14ac:dyDescent="0.25">
      <c r="A190" s="149" t="s">
        <v>828</v>
      </c>
      <c r="B190" s="149">
        <v>13</v>
      </c>
      <c r="C190" t="s">
        <v>218</v>
      </c>
      <c r="D190" t="s">
        <v>221</v>
      </c>
      <c r="E190" t="s">
        <v>596</v>
      </c>
      <c r="F190" t="s">
        <v>12</v>
      </c>
      <c r="G190" t="s">
        <v>423</v>
      </c>
      <c r="H190" s="149" t="s">
        <v>432</v>
      </c>
      <c r="I190" s="251">
        <v>34622.444296000001</v>
      </c>
      <c r="J190" s="185">
        <v>113375.5</v>
      </c>
      <c r="K190" s="180">
        <v>74.14</v>
      </c>
      <c r="L190" s="71">
        <v>8405.6595699999998</v>
      </c>
      <c r="M190" s="185">
        <v>0.30537853677381799</v>
      </c>
      <c r="N190" s="185">
        <v>10147.258</v>
      </c>
      <c r="O190" s="71">
        <v>821562</v>
      </c>
      <c r="P190" s="185" t="s">
        <v>1424</v>
      </c>
      <c r="Q190" s="183">
        <v>0.13799993183715897</v>
      </c>
      <c r="R190" s="149" t="s">
        <v>584</v>
      </c>
      <c r="S190" s="149">
        <v>12</v>
      </c>
      <c r="T190">
        <v>0</v>
      </c>
    </row>
    <row r="191" spans="1:20" x14ac:dyDescent="0.25">
      <c r="A191" s="149" t="s">
        <v>841</v>
      </c>
      <c r="B191" s="149">
        <v>32</v>
      </c>
      <c r="C191" t="s">
        <v>227</v>
      </c>
      <c r="D191" t="s">
        <v>842</v>
      </c>
      <c r="E191" t="s">
        <v>596</v>
      </c>
      <c r="F191" t="s">
        <v>12</v>
      </c>
      <c r="G191" t="s">
        <v>430</v>
      </c>
      <c r="H191" s="149" t="s">
        <v>427</v>
      </c>
      <c r="I191" s="251">
        <v>81055.471999999994</v>
      </c>
      <c r="J191" s="185">
        <v>280780</v>
      </c>
      <c r="K191" s="180">
        <v>52.91</v>
      </c>
      <c r="L191" s="71">
        <v>14856.069799999999</v>
      </c>
      <c r="M191" s="185">
        <v>0.28867964954768854</v>
      </c>
      <c r="N191" s="185">
        <v>23756</v>
      </c>
      <c r="O191" s="71">
        <v>279659</v>
      </c>
      <c r="P191" s="185" t="s">
        <v>1056</v>
      </c>
      <c r="Q191" s="183">
        <v>1.0040084531518743</v>
      </c>
      <c r="R191" s="149" t="s">
        <v>584</v>
      </c>
      <c r="S191" s="149">
        <v>12</v>
      </c>
      <c r="T191">
        <v>0</v>
      </c>
    </row>
    <row r="192" spans="1:20" x14ac:dyDescent="0.25">
      <c r="A192" s="149" t="s">
        <v>737</v>
      </c>
      <c r="B192" s="149">
        <v>121</v>
      </c>
      <c r="C192" t="s">
        <v>2004</v>
      </c>
      <c r="D192" t="s">
        <v>154</v>
      </c>
      <c r="E192" t="s">
        <v>596</v>
      </c>
      <c r="F192" t="s">
        <v>12</v>
      </c>
      <c r="G192" t="s">
        <v>430</v>
      </c>
      <c r="H192" s="149" t="s">
        <v>427</v>
      </c>
      <c r="I192" s="251">
        <v>98460.251187999995</v>
      </c>
      <c r="J192" s="185">
        <v>386419</v>
      </c>
      <c r="K192" s="180">
        <v>52.91</v>
      </c>
      <c r="L192" s="71">
        <v>20445.42929</v>
      </c>
      <c r="M192" s="185">
        <v>0.25480178559542876</v>
      </c>
      <c r="N192" s="185">
        <v>28857.048999999999</v>
      </c>
      <c r="O192" s="71">
        <v>386419</v>
      </c>
      <c r="P192" s="185" t="s">
        <v>1056</v>
      </c>
      <c r="Q192" s="183">
        <v>1</v>
      </c>
      <c r="R192" s="149" t="s">
        <v>584</v>
      </c>
      <c r="S192" s="149">
        <v>12</v>
      </c>
      <c r="T192">
        <v>0</v>
      </c>
    </row>
    <row r="193" spans="1:20" x14ac:dyDescent="0.25">
      <c r="A193" s="149" t="s">
        <v>1037</v>
      </c>
      <c r="B193" s="149">
        <v>452</v>
      </c>
      <c r="C193" t="s">
        <v>1038</v>
      </c>
      <c r="D193" t="s">
        <v>1039</v>
      </c>
      <c r="E193" t="s">
        <v>596</v>
      </c>
      <c r="F193" t="s">
        <v>12</v>
      </c>
      <c r="G193" t="s">
        <v>433</v>
      </c>
      <c r="H193" s="149" t="s">
        <v>434</v>
      </c>
      <c r="I193" s="251">
        <v>122346.509932</v>
      </c>
      <c r="J193" s="185">
        <v>216390</v>
      </c>
      <c r="K193" s="180">
        <v>97.13</v>
      </c>
      <c r="L193" s="71">
        <v>21017.9607</v>
      </c>
      <c r="M193" s="185">
        <v>0.56539816965663847</v>
      </c>
      <c r="N193" s="185">
        <v>35857.711000000003</v>
      </c>
      <c r="O193" s="71">
        <v>14239</v>
      </c>
      <c r="P193" s="185" t="s">
        <v>1057</v>
      </c>
      <c r="Q193" s="183">
        <v>15.19699417093897</v>
      </c>
      <c r="R193" s="149" t="s">
        <v>584</v>
      </c>
      <c r="S193" s="149">
        <v>12</v>
      </c>
      <c r="T193">
        <v>0</v>
      </c>
    </row>
    <row r="194" spans="1:20" x14ac:dyDescent="0.25">
      <c r="A194" s="149" t="s">
        <v>773</v>
      </c>
      <c r="B194" s="149">
        <v>8</v>
      </c>
      <c r="C194" t="s">
        <v>187</v>
      </c>
      <c r="D194" t="s">
        <v>188</v>
      </c>
      <c r="E194" t="s">
        <v>596</v>
      </c>
      <c r="F194" t="s">
        <v>12</v>
      </c>
      <c r="G194" t="s">
        <v>430</v>
      </c>
      <c r="H194" s="149" t="s">
        <v>427</v>
      </c>
      <c r="I194" s="251">
        <v>129082.784</v>
      </c>
      <c r="J194" s="185">
        <v>706081</v>
      </c>
      <c r="K194" s="180">
        <v>52.91</v>
      </c>
      <c r="L194" s="71">
        <v>37358.745710000003</v>
      </c>
      <c r="M194" s="185">
        <v>0.18281582991186562</v>
      </c>
      <c r="N194" s="185">
        <v>37832</v>
      </c>
      <c r="O194" s="71">
        <v>706081</v>
      </c>
      <c r="P194" s="185" t="s">
        <v>1056</v>
      </c>
      <c r="Q194" s="183">
        <v>1</v>
      </c>
      <c r="R194" s="149" t="s">
        <v>584</v>
      </c>
      <c r="S194" s="149">
        <v>12</v>
      </c>
      <c r="T194">
        <v>0</v>
      </c>
    </row>
    <row r="195" spans="1:20" x14ac:dyDescent="0.25">
      <c r="A195" s="149" t="s">
        <v>804</v>
      </c>
      <c r="B195" s="149">
        <v>724</v>
      </c>
      <c r="C195" t="s">
        <v>805</v>
      </c>
      <c r="D195" t="s">
        <v>806</v>
      </c>
      <c r="E195" t="s">
        <v>596</v>
      </c>
      <c r="F195" t="s">
        <v>12</v>
      </c>
      <c r="G195" t="s">
        <v>1058</v>
      </c>
      <c r="H195" s="149" t="s">
        <v>424</v>
      </c>
      <c r="I195" s="251">
        <v>145638.265208</v>
      </c>
      <c r="J195" s="185">
        <v>426870</v>
      </c>
      <c r="K195" s="180">
        <v>52.07</v>
      </c>
      <c r="L195" s="71">
        <v>22227.120899999998</v>
      </c>
      <c r="M195" s="185">
        <v>0.34117709187340406</v>
      </c>
      <c r="N195" s="185">
        <v>42684.133999999998</v>
      </c>
      <c r="O195" s="71">
        <v>800876</v>
      </c>
      <c r="P195" s="185" t="s">
        <v>1056</v>
      </c>
      <c r="Q195" s="183">
        <v>0.53300386077245421</v>
      </c>
      <c r="R195" s="149" t="s">
        <v>584</v>
      </c>
      <c r="S195" s="149">
        <v>12</v>
      </c>
      <c r="T195">
        <v>0</v>
      </c>
    </row>
    <row r="196" spans="1:20" x14ac:dyDescent="0.25">
      <c r="A196" s="149" t="s">
        <v>828</v>
      </c>
      <c r="B196" s="149">
        <v>13</v>
      </c>
      <c r="C196" t="s">
        <v>218</v>
      </c>
      <c r="D196" t="s">
        <v>221</v>
      </c>
      <c r="E196" t="s">
        <v>596</v>
      </c>
      <c r="F196" t="s">
        <v>12</v>
      </c>
      <c r="G196" t="s">
        <v>548</v>
      </c>
      <c r="H196" s="149" t="s">
        <v>431</v>
      </c>
      <c r="I196" s="251">
        <v>161891.47733599998</v>
      </c>
      <c r="J196" s="185">
        <v>0</v>
      </c>
      <c r="K196" s="180">
        <v>74</v>
      </c>
      <c r="L196" s="71">
        <v>0</v>
      </c>
      <c r="M196" s="185" t="s">
        <v>2134</v>
      </c>
      <c r="N196" s="185">
        <v>47447.678</v>
      </c>
      <c r="O196" s="71">
        <v>0</v>
      </c>
      <c r="P196" s="185" t="s">
        <v>1424</v>
      </c>
      <c r="Q196" s="183" t="s">
        <v>2134</v>
      </c>
      <c r="R196" s="149" t="s">
        <v>584</v>
      </c>
      <c r="S196" s="149">
        <v>12</v>
      </c>
      <c r="T196">
        <v>0</v>
      </c>
    </row>
    <row r="197" spans="1:20" x14ac:dyDescent="0.25">
      <c r="A197" s="149" t="s">
        <v>813</v>
      </c>
      <c r="B197" s="149">
        <v>0</v>
      </c>
      <c r="C197" t="s">
        <v>211</v>
      </c>
      <c r="D197" t="s">
        <v>814</v>
      </c>
      <c r="E197" t="s">
        <v>596</v>
      </c>
      <c r="F197" t="s">
        <v>12</v>
      </c>
      <c r="G197" t="s">
        <v>428</v>
      </c>
      <c r="H197" s="149" t="s">
        <v>429</v>
      </c>
      <c r="I197" s="251">
        <v>176840.54799999998</v>
      </c>
      <c r="J197" s="185">
        <v>472577</v>
      </c>
      <c r="K197" s="180">
        <v>0</v>
      </c>
      <c r="L197" s="71">
        <v>0</v>
      </c>
      <c r="M197" s="185">
        <v>0.37420472854159215</v>
      </c>
      <c r="N197" s="185">
        <v>51828.999999999993</v>
      </c>
      <c r="O197" s="71">
        <v>0</v>
      </c>
      <c r="P197" s="185" t="s">
        <v>501</v>
      </c>
      <c r="Q197" s="183" t="s">
        <v>2134</v>
      </c>
      <c r="R197" s="149" t="s">
        <v>584</v>
      </c>
      <c r="S197" s="149">
        <v>12</v>
      </c>
      <c r="T197">
        <v>0</v>
      </c>
    </row>
    <row r="198" spans="1:20" x14ac:dyDescent="0.25">
      <c r="A198" s="149" t="s">
        <v>774</v>
      </c>
      <c r="B198" s="149">
        <v>8</v>
      </c>
      <c r="C198" t="s">
        <v>187</v>
      </c>
      <c r="D198" t="s">
        <v>189</v>
      </c>
      <c r="E198" t="s">
        <v>596</v>
      </c>
      <c r="F198" t="s">
        <v>12</v>
      </c>
      <c r="G198" t="s">
        <v>425</v>
      </c>
      <c r="H198" s="149" t="s">
        <v>426</v>
      </c>
      <c r="I198" s="251">
        <v>204146.78399999999</v>
      </c>
      <c r="J198" s="185">
        <v>0</v>
      </c>
      <c r="K198" s="180">
        <v>0</v>
      </c>
      <c r="L198" s="71">
        <v>0</v>
      </c>
      <c r="M198" s="185" t="s">
        <v>2134</v>
      </c>
      <c r="N198" s="185">
        <v>59832</v>
      </c>
      <c r="O198" s="71">
        <v>0</v>
      </c>
      <c r="P198" s="185" t="s">
        <v>501</v>
      </c>
      <c r="Q198" s="183" t="s">
        <v>2134</v>
      </c>
      <c r="R198" s="149" t="s">
        <v>584</v>
      </c>
      <c r="S198" s="149">
        <v>12</v>
      </c>
      <c r="T198">
        <v>0</v>
      </c>
    </row>
    <row r="199" spans="1:20" x14ac:dyDescent="0.25">
      <c r="A199" s="149" t="s">
        <v>1013</v>
      </c>
      <c r="B199" s="149">
        <v>0</v>
      </c>
      <c r="C199" t="s">
        <v>1014</v>
      </c>
      <c r="D199" t="s">
        <v>1015</v>
      </c>
      <c r="E199" t="s">
        <v>596</v>
      </c>
      <c r="F199" t="s">
        <v>12</v>
      </c>
      <c r="G199" t="s">
        <v>430</v>
      </c>
      <c r="H199" s="149" t="s">
        <v>427</v>
      </c>
      <c r="I199" s="251">
        <v>220846.95106800002</v>
      </c>
      <c r="J199" s="185">
        <v>251191</v>
      </c>
      <c r="K199" s="180">
        <v>52.91</v>
      </c>
      <c r="L199" s="71">
        <v>13290.515809999999</v>
      </c>
      <c r="M199" s="185">
        <v>0.87919929881245751</v>
      </c>
      <c r="N199" s="185">
        <v>64726.539000000004</v>
      </c>
      <c r="O199" s="71">
        <v>273251</v>
      </c>
      <c r="P199" s="185" t="s">
        <v>1056</v>
      </c>
      <c r="Q199" s="183">
        <v>0.91926836498311082</v>
      </c>
      <c r="R199" s="149" t="s">
        <v>584</v>
      </c>
      <c r="S199" s="149">
        <v>12</v>
      </c>
      <c r="T199">
        <v>0</v>
      </c>
    </row>
    <row r="200" spans="1:20" x14ac:dyDescent="0.25">
      <c r="A200" s="149" t="s">
        <v>824</v>
      </c>
      <c r="B200" s="149">
        <v>13</v>
      </c>
      <c r="C200" t="s">
        <v>218</v>
      </c>
      <c r="D200" t="s">
        <v>825</v>
      </c>
      <c r="E200" t="s">
        <v>596</v>
      </c>
      <c r="F200" t="s">
        <v>12</v>
      </c>
      <c r="G200" t="s">
        <v>428</v>
      </c>
      <c r="H200" s="149" t="s">
        <v>429</v>
      </c>
      <c r="I200" s="251">
        <v>223533.76799999998</v>
      </c>
      <c r="J200" s="185">
        <v>597357</v>
      </c>
      <c r="K200" s="180">
        <v>0</v>
      </c>
      <c r="L200" s="71">
        <v>0</v>
      </c>
      <c r="M200" s="185">
        <v>0.37420465148981258</v>
      </c>
      <c r="N200" s="185">
        <v>65514</v>
      </c>
      <c r="O200" s="71">
        <v>0</v>
      </c>
      <c r="P200" s="185" t="s">
        <v>501</v>
      </c>
      <c r="Q200" s="183" t="s">
        <v>2134</v>
      </c>
      <c r="R200" s="149" t="s">
        <v>584</v>
      </c>
      <c r="S200" s="149">
        <v>12</v>
      </c>
      <c r="T200">
        <v>0</v>
      </c>
    </row>
    <row r="201" spans="1:20" x14ac:dyDescent="0.25">
      <c r="A201" s="149" t="s">
        <v>1022</v>
      </c>
      <c r="B201" s="149">
        <v>0</v>
      </c>
      <c r="C201" t="s">
        <v>1023</v>
      </c>
      <c r="D201" t="s">
        <v>1024</v>
      </c>
      <c r="E201" t="s">
        <v>596</v>
      </c>
      <c r="F201" t="s">
        <v>12</v>
      </c>
      <c r="G201" t="s">
        <v>433</v>
      </c>
      <c r="H201" s="149" t="s">
        <v>434</v>
      </c>
      <c r="I201" s="251">
        <v>230716.02799999999</v>
      </c>
      <c r="J201" s="185">
        <v>324819</v>
      </c>
      <c r="K201" s="180">
        <v>97.13</v>
      </c>
      <c r="L201" s="71">
        <v>31549.669469999997</v>
      </c>
      <c r="M201" s="185">
        <v>0.7102910482453304</v>
      </c>
      <c r="N201" s="185">
        <v>67619</v>
      </c>
      <c r="O201" s="71">
        <v>21430</v>
      </c>
      <c r="P201" s="185" t="s">
        <v>1057</v>
      </c>
      <c r="Q201" s="183">
        <v>15.157209519365376</v>
      </c>
      <c r="R201" s="149" t="s">
        <v>584</v>
      </c>
      <c r="S201" s="149">
        <v>12</v>
      </c>
      <c r="T201">
        <v>0</v>
      </c>
    </row>
    <row r="202" spans="1:20" x14ac:dyDescent="0.25">
      <c r="A202" s="149" t="s">
        <v>827</v>
      </c>
      <c r="B202" s="149">
        <v>13</v>
      </c>
      <c r="C202" t="s">
        <v>218</v>
      </c>
      <c r="D202" t="s">
        <v>220</v>
      </c>
      <c r="E202" t="s">
        <v>596</v>
      </c>
      <c r="F202" t="s">
        <v>12</v>
      </c>
      <c r="G202" t="s">
        <v>436</v>
      </c>
      <c r="H202" s="149" t="s">
        <v>434</v>
      </c>
      <c r="I202" s="251">
        <v>298855.551424</v>
      </c>
      <c r="J202" s="185">
        <v>1255111</v>
      </c>
      <c r="K202" s="180">
        <v>93.24</v>
      </c>
      <c r="L202" s="71">
        <v>117026.54964</v>
      </c>
      <c r="M202" s="185">
        <v>0.23811085348148492</v>
      </c>
      <c r="N202" s="185">
        <v>87589.551999999996</v>
      </c>
      <c r="O202" s="71">
        <v>102878</v>
      </c>
      <c r="P202" s="185" t="s">
        <v>1057</v>
      </c>
      <c r="Q202" s="183">
        <v>12.199994167849297</v>
      </c>
      <c r="R202" s="149" t="s">
        <v>584</v>
      </c>
      <c r="S202" s="149">
        <v>12</v>
      </c>
      <c r="T202">
        <v>0</v>
      </c>
    </row>
    <row r="203" spans="1:20" x14ac:dyDescent="0.25">
      <c r="A203" s="149" t="s">
        <v>801</v>
      </c>
      <c r="B203" s="149">
        <v>726</v>
      </c>
      <c r="C203" t="s">
        <v>2161</v>
      </c>
      <c r="D203" t="s">
        <v>803</v>
      </c>
      <c r="E203" t="s">
        <v>596</v>
      </c>
      <c r="F203" t="s">
        <v>12</v>
      </c>
      <c r="G203" t="s">
        <v>433</v>
      </c>
      <c r="H203" s="149" t="s">
        <v>434</v>
      </c>
      <c r="I203" s="251">
        <v>307683.924</v>
      </c>
      <c r="J203" s="185">
        <v>786014</v>
      </c>
      <c r="K203" s="180">
        <v>97.13</v>
      </c>
      <c r="L203" s="71">
        <v>76345.539819999991</v>
      </c>
      <c r="M203" s="185">
        <v>0.39144840168241279</v>
      </c>
      <c r="N203" s="185">
        <v>90177</v>
      </c>
      <c r="O203" s="71">
        <v>52209</v>
      </c>
      <c r="P203" s="185" t="s">
        <v>1057</v>
      </c>
      <c r="Q203" s="183">
        <v>15.055143749162022</v>
      </c>
      <c r="R203" s="149" t="s">
        <v>584</v>
      </c>
      <c r="S203" s="149">
        <v>12</v>
      </c>
      <c r="T203">
        <v>0</v>
      </c>
    </row>
    <row r="204" spans="1:20" x14ac:dyDescent="0.25">
      <c r="A204" s="149" t="s">
        <v>828</v>
      </c>
      <c r="B204" s="149">
        <v>13</v>
      </c>
      <c r="C204" t="s">
        <v>218</v>
      </c>
      <c r="D204" t="s">
        <v>221</v>
      </c>
      <c r="E204" t="s">
        <v>596</v>
      </c>
      <c r="F204" t="s">
        <v>12</v>
      </c>
      <c r="G204" t="s">
        <v>423</v>
      </c>
      <c r="H204" s="149" t="s">
        <v>427</v>
      </c>
      <c r="I204" s="251">
        <v>309652.64799999999</v>
      </c>
      <c r="J204" s="185">
        <v>1225622.2999999998</v>
      </c>
      <c r="K204" s="180">
        <v>74.14</v>
      </c>
      <c r="L204" s="71">
        <v>90867.63732199998</v>
      </c>
      <c r="M204" s="185">
        <v>0.25264932597913731</v>
      </c>
      <c r="N204" s="185">
        <v>90754</v>
      </c>
      <c r="O204" s="71">
        <v>8881320</v>
      </c>
      <c r="P204" s="185" t="s">
        <v>1424</v>
      </c>
      <c r="Q204" s="183">
        <v>0.13800001576342252</v>
      </c>
      <c r="R204" s="149" t="s">
        <v>584</v>
      </c>
      <c r="S204" s="149">
        <v>12</v>
      </c>
      <c r="T204">
        <v>0</v>
      </c>
    </row>
    <row r="205" spans="1:20" x14ac:dyDescent="0.25">
      <c r="A205" s="149" t="s">
        <v>839</v>
      </c>
      <c r="B205" s="149">
        <v>32</v>
      </c>
      <c r="C205" t="s">
        <v>227</v>
      </c>
      <c r="D205" t="s">
        <v>230</v>
      </c>
      <c r="E205" t="s">
        <v>596</v>
      </c>
      <c r="F205" t="s">
        <v>12</v>
      </c>
      <c r="G205" t="s">
        <v>430</v>
      </c>
      <c r="H205" s="149" t="s">
        <v>431</v>
      </c>
      <c r="I205" s="251">
        <v>481446.848</v>
      </c>
      <c r="J205" s="185">
        <v>117560</v>
      </c>
      <c r="K205" s="180">
        <v>52.91</v>
      </c>
      <c r="L205" s="71">
        <v>6220.0995999999996</v>
      </c>
      <c r="M205" s="185">
        <v>4.095328751275944</v>
      </c>
      <c r="N205" s="185">
        <v>141104</v>
      </c>
      <c r="O205" s="71">
        <v>117092</v>
      </c>
      <c r="P205" s="185" t="s">
        <v>1056</v>
      </c>
      <c r="Q205" s="183">
        <v>1.003996857172138</v>
      </c>
      <c r="R205" s="149" t="s">
        <v>584</v>
      </c>
      <c r="S205" s="149">
        <v>12</v>
      </c>
      <c r="T205">
        <v>0</v>
      </c>
    </row>
    <row r="206" spans="1:20" x14ac:dyDescent="0.25">
      <c r="A206" s="149" t="s">
        <v>738</v>
      </c>
      <c r="B206" s="149">
        <v>121</v>
      </c>
      <c r="C206" t="s">
        <v>2004</v>
      </c>
      <c r="D206" t="s">
        <v>739</v>
      </c>
      <c r="E206" t="s">
        <v>596</v>
      </c>
      <c r="F206" t="s">
        <v>12</v>
      </c>
      <c r="G206" t="s">
        <v>425</v>
      </c>
      <c r="H206" s="149" t="s">
        <v>426</v>
      </c>
      <c r="I206" s="251">
        <v>573608.38</v>
      </c>
      <c r="J206" s="185">
        <v>0</v>
      </c>
      <c r="K206" s="180">
        <v>0</v>
      </c>
      <c r="L206" s="71">
        <v>0</v>
      </c>
      <c r="M206" s="185" t="s">
        <v>2134</v>
      </c>
      <c r="N206" s="185">
        <v>168115</v>
      </c>
      <c r="O206" s="71">
        <v>0</v>
      </c>
      <c r="P206" s="185" t="s">
        <v>501</v>
      </c>
      <c r="Q206" s="183" t="s">
        <v>2134</v>
      </c>
      <c r="R206" s="149" t="s">
        <v>584</v>
      </c>
      <c r="S206" s="149">
        <v>12</v>
      </c>
      <c r="T206">
        <v>0</v>
      </c>
    </row>
    <row r="207" spans="1:20" x14ac:dyDescent="0.25">
      <c r="A207" s="149" t="s">
        <v>827</v>
      </c>
      <c r="B207" s="149">
        <v>13</v>
      </c>
      <c r="C207" t="s">
        <v>218</v>
      </c>
      <c r="D207" t="s">
        <v>220</v>
      </c>
      <c r="E207" t="s">
        <v>596</v>
      </c>
      <c r="F207" t="s">
        <v>12</v>
      </c>
      <c r="G207" t="s">
        <v>1061</v>
      </c>
      <c r="H207" s="149" t="s">
        <v>434</v>
      </c>
      <c r="I207" s="251">
        <v>578340.17913200008</v>
      </c>
      <c r="J207" s="185">
        <v>2452662</v>
      </c>
      <c r="K207" s="180">
        <v>98.156666666666595</v>
      </c>
      <c r="L207" s="71">
        <v>240745.12637999983</v>
      </c>
      <c r="M207" s="185">
        <v>0.23580101095544354</v>
      </c>
      <c r="N207" s="185">
        <v>169501.81100000002</v>
      </c>
      <c r="O207" s="71">
        <v>157222</v>
      </c>
      <c r="P207" s="185" t="s">
        <v>1057</v>
      </c>
      <c r="Q207" s="183">
        <v>15.599992367480379</v>
      </c>
      <c r="R207" s="149" t="s">
        <v>584</v>
      </c>
      <c r="S207" s="149">
        <v>12</v>
      </c>
      <c r="T207">
        <v>0</v>
      </c>
    </row>
    <row r="208" spans="1:20" x14ac:dyDescent="0.25">
      <c r="A208" s="149" t="s">
        <v>740</v>
      </c>
      <c r="B208" s="149">
        <v>121</v>
      </c>
      <c r="C208" t="s">
        <v>2004</v>
      </c>
      <c r="D208" t="s">
        <v>156</v>
      </c>
      <c r="E208" t="s">
        <v>596</v>
      </c>
      <c r="F208" t="s">
        <v>12</v>
      </c>
      <c r="G208" t="s">
        <v>430</v>
      </c>
      <c r="H208" s="149" t="s">
        <v>431</v>
      </c>
      <c r="I208" s="251">
        <v>584052.42328799993</v>
      </c>
      <c r="J208" s="185">
        <v>0</v>
      </c>
      <c r="K208" s="180">
        <v>52.91</v>
      </c>
      <c r="L208" s="71">
        <v>0</v>
      </c>
      <c r="M208" s="185" t="s">
        <v>2134</v>
      </c>
      <c r="N208" s="185">
        <v>171175.97399999999</v>
      </c>
      <c r="O208" s="71">
        <v>0</v>
      </c>
      <c r="P208" s="185" t="s">
        <v>1056</v>
      </c>
      <c r="Q208" s="183" t="s">
        <v>2134</v>
      </c>
      <c r="R208" s="149" t="s">
        <v>584</v>
      </c>
      <c r="S208" s="149">
        <v>12</v>
      </c>
      <c r="T208">
        <v>0</v>
      </c>
    </row>
    <row r="209" spans="1:20" x14ac:dyDescent="0.25">
      <c r="A209" s="149" t="s">
        <v>749</v>
      </c>
      <c r="B209" s="149">
        <v>520</v>
      </c>
      <c r="C209" t="s">
        <v>750</v>
      </c>
      <c r="D209" t="s">
        <v>165</v>
      </c>
      <c r="E209" t="s">
        <v>596</v>
      </c>
      <c r="F209" t="s">
        <v>12</v>
      </c>
      <c r="G209" t="s">
        <v>433</v>
      </c>
      <c r="H209" s="149" t="s">
        <v>434</v>
      </c>
      <c r="I209" s="251">
        <v>606718.42799999996</v>
      </c>
      <c r="J209" s="185">
        <v>2244198</v>
      </c>
      <c r="K209" s="180">
        <v>97.13</v>
      </c>
      <c r="L209" s="71">
        <v>217978.95173999999</v>
      </c>
      <c r="M209" s="185">
        <v>0.27034977662398768</v>
      </c>
      <c r="N209" s="185">
        <v>177819</v>
      </c>
      <c r="O209" s="71">
        <v>148123</v>
      </c>
      <c r="P209" s="185" t="s">
        <v>1057</v>
      </c>
      <c r="Q209" s="183">
        <v>15.150908366695246</v>
      </c>
      <c r="R209" s="149" t="s">
        <v>584</v>
      </c>
      <c r="S209" s="149">
        <v>12</v>
      </c>
      <c r="T209">
        <v>0</v>
      </c>
    </row>
    <row r="210" spans="1:20" x14ac:dyDescent="0.25">
      <c r="A210" s="149" t="s">
        <v>776</v>
      </c>
      <c r="B210" s="149">
        <v>8</v>
      </c>
      <c r="C210" t="s">
        <v>187</v>
      </c>
      <c r="D210" t="s">
        <v>537</v>
      </c>
      <c r="E210" t="s">
        <v>596</v>
      </c>
      <c r="F210" t="s">
        <v>12</v>
      </c>
      <c r="G210" t="s">
        <v>430</v>
      </c>
      <c r="H210" s="149" t="s">
        <v>431</v>
      </c>
      <c r="I210" s="251">
        <v>641647.07199999993</v>
      </c>
      <c r="J210" s="185">
        <v>0</v>
      </c>
      <c r="K210" s="180">
        <v>52.91</v>
      </c>
      <c r="L210" s="71">
        <v>0</v>
      </c>
      <c r="M210" s="185" t="s">
        <v>2134</v>
      </c>
      <c r="N210" s="185">
        <v>188056</v>
      </c>
      <c r="O210" s="71">
        <v>0</v>
      </c>
      <c r="P210" s="185" t="s">
        <v>1056</v>
      </c>
      <c r="Q210" s="183" t="s">
        <v>2134</v>
      </c>
      <c r="R210" s="149" t="s">
        <v>584</v>
      </c>
      <c r="S210" s="149">
        <v>12</v>
      </c>
      <c r="T210">
        <v>0</v>
      </c>
    </row>
    <row r="211" spans="1:20" x14ac:dyDescent="0.25">
      <c r="A211" s="149" t="s">
        <v>828</v>
      </c>
      <c r="B211" s="149">
        <v>13</v>
      </c>
      <c r="C211" t="s">
        <v>218</v>
      </c>
      <c r="D211" t="s">
        <v>221</v>
      </c>
      <c r="E211" t="s">
        <v>596</v>
      </c>
      <c r="F211" t="s">
        <v>12</v>
      </c>
      <c r="G211" t="s">
        <v>548</v>
      </c>
      <c r="H211" s="149" t="s">
        <v>432</v>
      </c>
      <c r="I211" s="251">
        <v>745425.58370399999</v>
      </c>
      <c r="J211" s="185">
        <v>2299460</v>
      </c>
      <c r="K211" s="180">
        <v>74</v>
      </c>
      <c r="L211" s="71">
        <v>170160.04</v>
      </c>
      <c r="M211" s="185">
        <v>0.32417419033338263</v>
      </c>
      <c r="N211" s="185">
        <v>218471.742</v>
      </c>
      <c r="O211" s="71">
        <v>20120268</v>
      </c>
      <c r="P211" s="185" t="s">
        <v>1424</v>
      </c>
      <c r="Q211" s="183">
        <v>0.11428575404661608</v>
      </c>
      <c r="R211" s="149" t="s">
        <v>584</v>
      </c>
      <c r="S211" s="149">
        <v>12</v>
      </c>
      <c r="T211">
        <v>0</v>
      </c>
    </row>
    <row r="212" spans="1:20" x14ac:dyDescent="0.25">
      <c r="A212" s="149" t="s">
        <v>839</v>
      </c>
      <c r="B212" s="149">
        <v>32</v>
      </c>
      <c r="C212" t="s">
        <v>227</v>
      </c>
      <c r="D212" t="s">
        <v>230</v>
      </c>
      <c r="E212" t="s">
        <v>596</v>
      </c>
      <c r="F212" t="s">
        <v>12</v>
      </c>
      <c r="G212" t="s">
        <v>430</v>
      </c>
      <c r="H212" s="149" t="s">
        <v>432</v>
      </c>
      <c r="I212" s="251">
        <v>899539.67999999993</v>
      </c>
      <c r="J212" s="185">
        <v>3463662</v>
      </c>
      <c r="K212" s="180">
        <v>52.91</v>
      </c>
      <c r="L212" s="71">
        <v>183262.35642</v>
      </c>
      <c r="M212" s="185">
        <v>0.25970769665169408</v>
      </c>
      <c r="N212" s="185">
        <v>263640</v>
      </c>
      <c r="O212" s="71">
        <v>3449863</v>
      </c>
      <c r="P212" s="185" t="s">
        <v>1056</v>
      </c>
      <c r="Q212" s="183">
        <v>1.0039998689803045</v>
      </c>
      <c r="R212" s="149" t="s">
        <v>584</v>
      </c>
      <c r="S212" s="149">
        <v>12</v>
      </c>
      <c r="T212">
        <v>0</v>
      </c>
    </row>
    <row r="213" spans="1:20" x14ac:dyDescent="0.25">
      <c r="A213" s="149" t="s">
        <v>838</v>
      </c>
      <c r="B213" s="149">
        <v>32</v>
      </c>
      <c r="C213" t="s">
        <v>227</v>
      </c>
      <c r="D213" t="s">
        <v>229</v>
      </c>
      <c r="E213" t="s">
        <v>596</v>
      </c>
      <c r="F213" t="s">
        <v>12</v>
      </c>
      <c r="G213" t="s">
        <v>425</v>
      </c>
      <c r="H213" s="149" t="s">
        <v>426</v>
      </c>
      <c r="I213" s="251">
        <v>1380082.3480000002</v>
      </c>
      <c r="J213" s="185">
        <v>0</v>
      </c>
      <c r="K213" s="180">
        <v>0</v>
      </c>
      <c r="L213" s="71">
        <v>0</v>
      </c>
      <c r="M213" s="185" t="s">
        <v>2134</v>
      </c>
      <c r="N213" s="185">
        <v>404479.00000000006</v>
      </c>
      <c r="O213" s="71">
        <v>0</v>
      </c>
      <c r="P213" s="185" t="s">
        <v>501</v>
      </c>
      <c r="Q213" s="183" t="s">
        <v>2134</v>
      </c>
      <c r="R213" s="149" t="s">
        <v>584</v>
      </c>
      <c r="S213" s="149">
        <v>12</v>
      </c>
      <c r="T213">
        <v>0</v>
      </c>
    </row>
    <row r="214" spans="1:20" x14ac:dyDescent="0.25">
      <c r="A214" s="149" t="s">
        <v>904</v>
      </c>
      <c r="B214" s="149">
        <v>18</v>
      </c>
      <c r="C214" t="s">
        <v>404</v>
      </c>
      <c r="D214" t="s">
        <v>906</v>
      </c>
      <c r="E214" t="s">
        <v>596</v>
      </c>
      <c r="F214" t="s">
        <v>12</v>
      </c>
      <c r="G214" t="s">
        <v>430</v>
      </c>
      <c r="H214" s="149" t="s">
        <v>424</v>
      </c>
      <c r="I214" s="251">
        <v>2097666.892</v>
      </c>
      <c r="J214" s="185">
        <v>5334122</v>
      </c>
      <c r="K214" s="180">
        <v>52.91</v>
      </c>
      <c r="L214" s="71">
        <v>282228.39502</v>
      </c>
      <c r="M214" s="185">
        <v>0.39325438975711469</v>
      </c>
      <c r="N214" s="185">
        <v>614791</v>
      </c>
      <c r="O214" s="71">
        <v>5344812</v>
      </c>
      <c r="P214" s="185" t="s">
        <v>1056</v>
      </c>
      <c r="Q214" s="183">
        <v>0.99799992965140771</v>
      </c>
      <c r="R214" s="149" t="s">
        <v>584</v>
      </c>
      <c r="S214" s="149">
        <v>12</v>
      </c>
      <c r="T214">
        <v>0</v>
      </c>
    </row>
    <row r="215" spans="1:20" x14ac:dyDescent="0.25">
      <c r="A215" s="149" t="s">
        <v>776</v>
      </c>
      <c r="B215" s="149">
        <v>8</v>
      </c>
      <c r="C215" t="s">
        <v>187</v>
      </c>
      <c r="D215" t="s">
        <v>537</v>
      </c>
      <c r="E215" t="s">
        <v>596</v>
      </c>
      <c r="F215" t="s">
        <v>12</v>
      </c>
      <c r="G215" t="s">
        <v>430</v>
      </c>
      <c r="H215" s="149" t="s">
        <v>432</v>
      </c>
      <c r="I215" s="251">
        <v>2140378.3079999997</v>
      </c>
      <c r="J215" s="185">
        <v>6365167</v>
      </c>
      <c r="K215" s="180">
        <v>52.91</v>
      </c>
      <c r="L215" s="71">
        <v>336780.98596999998</v>
      </c>
      <c r="M215" s="185">
        <v>0.33626428151845816</v>
      </c>
      <c r="N215" s="185">
        <v>627309</v>
      </c>
      <c r="O215" s="71">
        <v>6365167</v>
      </c>
      <c r="P215" s="185" t="s">
        <v>1056</v>
      </c>
      <c r="Q215" s="183">
        <v>1</v>
      </c>
      <c r="R215" s="149" t="s">
        <v>584</v>
      </c>
      <c r="S215" s="149">
        <v>12</v>
      </c>
      <c r="T215">
        <v>0</v>
      </c>
    </row>
    <row r="216" spans="1:20" x14ac:dyDescent="0.25">
      <c r="A216" s="149" t="s">
        <v>740</v>
      </c>
      <c r="B216" s="149">
        <v>121</v>
      </c>
      <c r="C216" t="s">
        <v>2004</v>
      </c>
      <c r="D216" t="s">
        <v>156</v>
      </c>
      <c r="E216" t="s">
        <v>596</v>
      </c>
      <c r="F216" t="s">
        <v>12</v>
      </c>
      <c r="G216" t="s">
        <v>430</v>
      </c>
      <c r="H216" s="149" t="s">
        <v>432</v>
      </c>
      <c r="I216" s="251">
        <v>2293045.7947719996</v>
      </c>
      <c r="J216" s="185">
        <v>7059637</v>
      </c>
      <c r="K216" s="180">
        <v>52.91</v>
      </c>
      <c r="L216" s="71">
        <v>373525.39366999996</v>
      </c>
      <c r="M216" s="185">
        <v>0.32481072253035098</v>
      </c>
      <c r="N216" s="185">
        <v>672053.28099999996</v>
      </c>
      <c r="O216" s="71">
        <v>7059637</v>
      </c>
      <c r="P216" s="185" t="s">
        <v>1056</v>
      </c>
      <c r="Q216" s="183">
        <v>1</v>
      </c>
      <c r="R216" s="149" t="s">
        <v>584</v>
      </c>
      <c r="S216" s="149">
        <v>12</v>
      </c>
      <c r="T216">
        <v>0</v>
      </c>
    </row>
    <row r="217" spans="1:20" x14ac:dyDescent="0.25">
      <c r="A217" s="149" t="s">
        <v>984</v>
      </c>
      <c r="B217" s="149">
        <v>100</v>
      </c>
      <c r="C217" t="s">
        <v>340</v>
      </c>
      <c r="D217" t="s">
        <v>343</v>
      </c>
      <c r="E217" t="s">
        <v>982</v>
      </c>
      <c r="F217" t="s">
        <v>13</v>
      </c>
      <c r="G217" t="s">
        <v>423</v>
      </c>
      <c r="H217" s="149" t="s">
        <v>424</v>
      </c>
      <c r="I217" s="251">
        <v>-2146.1480000000001</v>
      </c>
      <c r="J217" s="185">
        <v>6166.9999999999991</v>
      </c>
      <c r="K217" s="180">
        <v>74.14</v>
      </c>
      <c r="L217" s="71">
        <v>457.22137999999995</v>
      </c>
      <c r="M217" s="185">
        <v>-0.34800518890870769</v>
      </c>
      <c r="N217" s="185">
        <v>-629.00000000000011</v>
      </c>
      <c r="O217" s="71">
        <v>44688</v>
      </c>
      <c r="P217" s="185" t="s">
        <v>1424</v>
      </c>
      <c r="Q217" s="183">
        <v>0.13800125313283207</v>
      </c>
      <c r="R217" s="149" t="s">
        <v>584</v>
      </c>
      <c r="S217" s="149">
        <v>12</v>
      </c>
      <c r="T217" t="s">
        <v>341</v>
      </c>
    </row>
    <row r="218" spans="1:20" x14ac:dyDescent="0.25">
      <c r="A218" s="149" t="s">
        <v>586</v>
      </c>
      <c r="B218" s="149">
        <v>1</v>
      </c>
      <c r="C218" t="s">
        <v>67</v>
      </c>
      <c r="D218" t="s">
        <v>72</v>
      </c>
      <c r="E218" t="s">
        <v>583</v>
      </c>
      <c r="F218" t="s">
        <v>13</v>
      </c>
      <c r="G218" t="s">
        <v>423</v>
      </c>
      <c r="H218" s="149" t="s">
        <v>424</v>
      </c>
      <c r="I218" s="251">
        <v>-1583.1679999999999</v>
      </c>
      <c r="J218" s="185">
        <v>2642.8999999999996</v>
      </c>
      <c r="K218" s="180">
        <v>74.14</v>
      </c>
      <c r="L218" s="71">
        <v>195.94460599999996</v>
      </c>
      <c r="M218" s="185">
        <v>-0.59902682659200124</v>
      </c>
      <c r="N218" s="185">
        <v>-464</v>
      </c>
      <c r="O218" s="71">
        <v>19152</v>
      </c>
      <c r="P218" s="185" t="s">
        <v>1424</v>
      </c>
      <c r="Q218" s="183">
        <v>0.13799603174603173</v>
      </c>
      <c r="R218" s="149" t="s">
        <v>584</v>
      </c>
      <c r="S218" s="149">
        <v>12</v>
      </c>
      <c r="T218" t="s">
        <v>585</v>
      </c>
    </row>
    <row r="219" spans="1:20" x14ac:dyDescent="0.25">
      <c r="A219" s="149" t="s">
        <v>586</v>
      </c>
      <c r="B219" s="149">
        <v>1</v>
      </c>
      <c r="C219" t="s">
        <v>67</v>
      </c>
      <c r="D219" t="s">
        <v>72</v>
      </c>
      <c r="E219" t="s">
        <v>583</v>
      </c>
      <c r="F219" t="s">
        <v>13</v>
      </c>
      <c r="G219" t="s">
        <v>423</v>
      </c>
      <c r="H219" s="149" t="s">
        <v>427</v>
      </c>
      <c r="I219" s="251">
        <v>-788.17200000000003</v>
      </c>
      <c r="J219" s="185">
        <v>3570.3999999999996</v>
      </c>
      <c r="K219" s="180">
        <v>74.14</v>
      </c>
      <c r="L219" s="71">
        <v>264.70945599999993</v>
      </c>
      <c r="M219" s="185">
        <v>-0.22075173650011207</v>
      </c>
      <c r="N219" s="185">
        <v>-231</v>
      </c>
      <c r="O219" s="71">
        <v>25872</v>
      </c>
      <c r="P219" s="185" t="s">
        <v>1424</v>
      </c>
      <c r="Q219" s="183">
        <v>0.13800247371675942</v>
      </c>
      <c r="R219" s="149" t="s">
        <v>584</v>
      </c>
      <c r="S219" s="149">
        <v>12</v>
      </c>
      <c r="T219" t="s">
        <v>585</v>
      </c>
    </row>
    <row r="220" spans="1:20" x14ac:dyDescent="0.25">
      <c r="A220" s="149" t="s">
        <v>590</v>
      </c>
      <c r="B220" s="149">
        <v>1</v>
      </c>
      <c r="C220" t="s">
        <v>67</v>
      </c>
      <c r="D220" t="s">
        <v>70</v>
      </c>
      <c r="E220" t="s">
        <v>583</v>
      </c>
      <c r="F220" t="s">
        <v>13</v>
      </c>
      <c r="G220" t="s">
        <v>423</v>
      </c>
      <c r="H220" s="149" t="s">
        <v>427</v>
      </c>
      <c r="I220" s="251">
        <v>-293.43200000000002</v>
      </c>
      <c r="J220" s="185">
        <v>2903.5999999999995</v>
      </c>
      <c r="K220" s="180">
        <v>74.14</v>
      </c>
      <c r="L220" s="71">
        <v>215.27290399999995</v>
      </c>
      <c r="M220" s="185">
        <v>-0.10105799696927954</v>
      </c>
      <c r="N220" s="185">
        <v>-86</v>
      </c>
      <c r="O220" s="71">
        <v>21042</v>
      </c>
      <c r="P220" s="185" t="s">
        <v>1424</v>
      </c>
      <c r="Q220" s="183">
        <v>0.1379906852960745</v>
      </c>
      <c r="R220" s="149" t="s">
        <v>584</v>
      </c>
      <c r="S220" s="149">
        <v>12</v>
      </c>
      <c r="T220" t="s">
        <v>585</v>
      </c>
    </row>
    <row r="221" spans="1:20" x14ac:dyDescent="0.25">
      <c r="A221" s="149" t="s">
        <v>590</v>
      </c>
      <c r="B221" s="149">
        <v>1</v>
      </c>
      <c r="C221" t="s">
        <v>67</v>
      </c>
      <c r="D221" t="s">
        <v>70</v>
      </c>
      <c r="E221" t="s">
        <v>583</v>
      </c>
      <c r="F221" t="s">
        <v>13</v>
      </c>
      <c r="G221" t="s">
        <v>423</v>
      </c>
      <c r="H221" s="149" t="s">
        <v>424</v>
      </c>
      <c r="I221" s="251">
        <v>-6.8239999999999998</v>
      </c>
      <c r="J221" s="185">
        <v>348</v>
      </c>
      <c r="K221" s="180">
        <v>74.14</v>
      </c>
      <c r="L221" s="71">
        <v>25.800720000000002</v>
      </c>
      <c r="M221" s="185">
        <v>-1.960919540229885E-2</v>
      </c>
      <c r="N221" s="185">
        <v>-2</v>
      </c>
      <c r="O221" s="71">
        <v>2520</v>
      </c>
      <c r="P221" s="185" t="s">
        <v>1424</v>
      </c>
      <c r="Q221" s="183">
        <v>0.1380952380952381</v>
      </c>
      <c r="R221" s="149" t="s">
        <v>584</v>
      </c>
      <c r="S221" s="149">
        <v>12</v>
      </c>
      <c r="T221" t="s">
        <v>585</v>
      </c>
    </row>
    <row r="222" spans="1:20" x14ac:dyDescent="0.25">
      <c r="A222" s="149" t="s">
        <v>611</v>
      </c>
      <c r="B222" s="149">
        <v>2</v>
      </c>
      <c r="C222" t="s">
        <v>78</v>
      </c>
      <c r="D222" t="s">
        <v>90</v>
      </c>
      <c r="E222" t="s">
        <v>598</v>
      </c>
      <c r="F222" t="s">
        <v>13</v>
      </c>
      <c r="G222" t="s">
        <v>423</v>
      </c>
      <c r="H222" s="149" t="s">
        <v>424</v>
      </c>
      <c r="I222" s="251">
        <v>10.236000000000001</v>
      </c>
      <c r="J222" s="185">
        <v>284.19999999999993</v>
      </c>
      <c r="K222" s="180">
        <v>74.14</v>
      </c>
      <c r="L222" s="71">
        <v>21.070587999999997</v>
      </c>
      <c r="M222" s="185">
        <v>3.601688951442647E-2</v>
      </c>
      <c r="N222" s="185">
        <v>3</v>
      </c>
      <c r="O222" s="71">
        <v>2058</v>
      </c>
      <c r="P222" s="185" t="s">
        <v>1424</v>
      </c>
      <c r="Q222" s="183">
        <v>0.13809523809523805</v>
      </c>
      <c r="R222" s="149" t="s">
        <v>584</v>
      </c>
      <c r="S222" s="149">
        <v>12</v>
      </c>
      <c r="T222" t="s">
        <v>599</v>
      </c>
    </row>
    <row r="223" spans="1:20" x14ac:dyDescent="0.25">
      <c r="A223" s="149" t="s">
        <v>591</v>
      </c>
      <c r="B223" s="149">
        <v>1</v>
      </c>
      <c r="C223" t="s">
        <v>67</v>
      </c>
      <c r="D223" t="s">
        <v>71</v>
      </c>
      <c r="E223" t="s">
        <v>583</v>
      </c>
      <c r="F223" t="s">
        <v>13</v>
      </c>
      <c r="G223" t="s">
        <v>423</v>
      </c>
      <c r="H223" s="149" t="s">
        <v>424</v>
      </c>
      <c r="I223" s="251">
        <v>23.884</v>
      </c>
      <c r="J223" s="185">
        <v>98.5</v>
      </c>
      <c r="K223" s="180">
        <v>74.14</v>
      </c>
      <c r="L223" s="71">
        <v>7.3027899999999999</v>
      </c>
      <c r="M223" s="185">
        <v>0.24247715736040609</v>
      </c>
      <c r="N223" s="185">
        <v>7</v>
      </c>
      <c r="O223" s="71">
        <v>714</v>
      </c>
      <c r="P223" s="185" t="s">
        <v>1424</v>
      </c>
      <c r="Q223" s="183">
        <v>0.13795518207282914</v>
      </c>
      <c r="R223" s="149" t="s">
        <v>584</v>
      </c>
      <c r="S223" s="149">
        <v>12</v>
      </c>
      <c r="T223" t="s">
        <v>585</v>
      </c>
    </row>
    <row r="224" spans="1:20" x14ac:dyDescent="0.25">
      <c r="A224" s="149" t="s">
        <v>617</v>
      </c>
      <c r="B224" s="149">
        <v>2</v>
      </c>
      <c r="C224" t="s">
        <v>78</v>
      </c>
      <c r="D224" t="s">
        <v>93</v>
      </c>
      <c r="E224" t="s">
        <v>602</v>
      </c>
      <c r="F224" t="s">
        <v>13</v>
      </c>
      <c r="G224" t="s">
        <v>423</v>
      </c>
      <c r="H224" s="149" t="s">
        <v>424</v>
      </c>
      <c r="I224" s="251">
        <v>251.41322000000005</v>
      </c>
      <c r="J224" s="185">
        <v>843.9</v>
      </c>
      <c r="K224" s="180">
        <v>74.14</v>
      </c>
      <c r="L224" s="71">
        <v>62.566746000000002</v>
      </c>
      <c r="M224" s="185">
        <v>0.29791826045740022</v>
      </c>
      <c r="N224" s="185">
        <v>73.685000000000016</v>
      </c>
      <c r="O224" s="71">
        <v>6115</v>
      </c>
      <c r="P224" s="185" t="s">
        <v>1424</v>
      </c>
      <c r="Q224" s="183">
        <v>0.13800490596892886</v>
      </c>
      <c r="R224" s="149" t="s">
        <v>547</v>
      </c>
      <c r="S224" s="149">
        <v>12</v>
      </c>
      <c r="T224" t="s">
        <v>603</v>
      </c>
    </row>
    <row r="225" spans="1:20" x14ac:dyDescent="0.25">
      <c r="A225" s="149" t="s">
        <v>620</v>
      </c>
      <c r="B225" s="149">
        <v>2</v>
      </c>
      <c r="C225" t="s">
        <v>78</v>
      </c>
      <c r="D225" t="s">
        <v>97</v>
      </c>
      <c r="E225" t="s">
        <v>598</v>
      </c>
      <c r="F225" t="s">
        <v>13</v>
      </c>
      <c r="G225" t="s">
        <v>423</v>
      </c>
      <c r="H225" s="149" t="s">
        <v>424</v>
      </c>
      <c r="I225" s="251">
        <v>262.72399999999999</v>
      </c>
      <c r="J225" s="185">
        <v>1396.6000000000004</v>
      </c>
      <c r="K225" s="180">
        <v>74.14</v>
      </c>
      <c r="L225" s="71">
        <v>103.54392400000003</v>
      </c>
      <c r="M225" s="185">
        <v>0.1881168552198195</v>
      </c>
      <c r="N225" s="185">
        <v>77</v>
      </c>
      <c r="O225" s="71">
        <v>10122</v>
      </c>
      <c r="P225" s="185" t="s">
        <v>1424</v>
      </c>
      <c r="Q225" s="183">
        <v>0.13797668444971353</v>
      </c>
      <c r="R225" s="149" t="s">
        <v>584</v>
      </c>
      <c r="S225" s="149">
        <v>12</v>
      </c>
      <c r="T225" t="s">
        <v>599</v>
      </c>
    </row>
    <row r="226" spans="1:20" x14ac:dyDescent="0.25">
      <c r="A226" s="149" t="s">
        <v>592</v>
      </c>
      <c r="B226" s="149">
        <v>1</v>
      </c>
      <c r="C226" t="s">
        <v>67</v>
      </c>
      <c r="D226" t="s">
        <v>593</v>
      </c>
      <c r="E226" t="s">
        <v>583</v>
      </c>
      <c r="F226" t="s">
        <v>13</v>
      </c>
      <c r="G226" t="s">
        <v>423</v>
      </c>
      <c r="H226" s="149" t="s">
        <v>427</v>
      </c>
      <c r="I226" s="251">
        <v>443.56</v>
      </c>
      <c r="J226" s="185">
        <v>5749.7</v>
      </c>
      <c r="K226" s="180">
        <v>74.14</v>
      </c>
      <c r="L226" s="71">
        <v>426.28275799999994</v>
      </c>
      <c r="M226" s="185">
        <v>7.7144894516235629E-2</v>
      </c>
      <c r="N226" s="185">
        <v>130</v>
      </c>
      <c r="O226" s="71">
        <v>41664</v>
      </c>
      <c r="P226" s="185" t="s">
        <v>1424</v>
      </c>
      <c r="Q226" s="183">
        <v>0.13800163210445468</v>
      </c>
      <c r="R226" s="149" t="s">
        <v>584</v>
      </c>
      <c r="S226" s="149">
        <v>12</v>
      </c>
      <c r="T226" t="s">
        <v>585</v>
      </c>
    </row>
    <row r="227" spans="1:20" x14ac:dyDescent="0.25">
      <c r="A227" s="149" t="s">
        <v>961</v>
      </c>
      <c r="B227" s="149">
        <v>24</v>
      </c>
      <c r="C227" t="s">
        <v>317</v>
      </c>
      <c r="D227" t="s">
        <v>318</v>
      </c>
      <c r="E227" t="s">
        <v>962</v>
      </c>
      <c r="F227" t="s">
        <v>13</v>
      </c>
      <c r="G227" t="s">
        <v>423</v>
      </c>
      <c r="H227" s="149" t="s">
        <v>424</v>
      </c>
      <c r="I227" s="251">
        <v>552.74400000000003</v>
      </c>
      <c r="J227" s="185">
        <v>1814.2</v>
      </c>
      <c r="K227" s="180">
        <v>74.14</v>
      </c>
      <c r="L227" s="71">
        <v>134.50478799999999</v>
      </c>
      <c r="M227" s="185">
        <v>0.30467644140668065</v>
      </c>
      <c r="N227" s="185">
        <v>162</v>
      </c>
      <c r="O227" s="71">
        <v>13146</v>
      </c>
      <c r="P227" s="185" t="s">
        <v>1424</v>
      </c>
      <c r="Q227" s="183">
        <v>0.13800395557584055</v>
      </c>
      <c r="R227" s="149" t="s">
        <v>584</v>
      </c>
      <c r="S227" s="149">
        <v>12</v>
      </c>
      <c r="T227" t="s">
        <v>318</v>
      </c>
    </row>
    <row r="228" spans="1:20" x14ac:dyDescent="0.25">
      <c r="A228" s="149" t="s">
        <v>831</v>
      </c>
      <c r="B228" s="149">
        <v>2</v>
      </c>
      <c r="C228" t="s">
        <v>78</v>
      </c>
      <c r="D228" t="s">
        <v>224</v>
      </c>
      <c r="E228" t="s">
        <v>832</v>
      </c>
      <c r="F228" t="s">
        <v>13</v>
      </c>
      <c r="G228" t="s">
        <v>423</v>
      </c>
      <c r="H228" s="149" t="s">
        <v>424</v>
      </c>
      <c r="I228" s="251">
        <v>763.56465600000001</v>
      </c>
      <c r="J228" s="185">
        <v>2372.8000000000002</v>
      </c>
      <c r="K228" s="180">
        <v>74.14</v>
      </c>
      <c r="L228" s="71">
        <v>175.91939200000002</v>
      </c>
      <c r="M228" s="185">
        <v>0.32179899527983813</v>
      </c>
      <c r="N228" s="185">
        <v>223.78800000000001</v>
      </c>
      <c r="O228" s="71">
        <v>17194</v>
      </c>
      <c r="P228" s="185" t="s">
        <v>1424</v>
      </c>
      <c r="Q228" s="183">
        <v>0.13800162847504946</v>
      </c>
      <c r="R228" s="149" t="s">
        <v>547</v>
      </c>
      <c r="S228" s="149">
        <v>9</v>
      </c>
      <c r="T228" t="s">
        <v>224</v>
      </c>
    </row>
    <row r="229" spans="1:20" x14ac:dyDescent="0.25">
      <c r="A229" s="149" t="s">
        <v>809</v>
      </c>
      <c r="B229" s="149">
        <v>701</v>
      </c>
      <c r="C229" t="s">
        <v>206</v>
      </c>
      <c r="D229" t="s">
        <v>207</v>
      </c>
      <c r="E229" t="s">
        <v>810</v>
      </c>
      <c r="F229" t="s">
        <v>13</v>
      </c>
      <c r="G229" t="s">
        <v>423</v>
      </c>
      <c r="H229" s="149" t="s">
        <v>424</v>
      </c>
      <c r="I229" s="251">
        <v>1149.8610600000002</v>
      </c>
      <c r="J229" s="185">
        <v>3751.6</v>
      </c>
      <c r="K229" s="180">
        <v>74.14</v>
      </c>
      <c r="L229" s="71">
        <v>278.14362399999999</v>
      </c>
      <c r="M229" s="185">
        <v>0.30649884316025167</v>
      </c>
      <c r="N229" s="185">
        <v>337.00500000000005</v>
      </c>
      <c r="O229" s="71">
        <v>27185</v>
      </c>
      <c r="P229" s="185" t="s">
        <v>1424</v>
      </c>
      <c r="Q229" s="183">
        <v>0.13800257494942064</v>
      </c>
      <c r="R229" s="149" t="s">
        <v>547</v>
      </c>
      <c r="S229" s="149">
        <v>12</v>
      </c>
      <c r="T229" t="s">
        <v>207</v>
      </c>
    </row>
    <row r="230" spans="1:20" x14ac:dyDescent="0.25">
      <c r="A230" s="149" t="s">
        <v>1011</v>
      </c>
      <c r="B230" s="149">
        <v>363</v>
      </c>
      <c r="C230" t="s">
        <v>361</v>
      </c>
      <c r="D230" t="s">
        <v>362</v>
      </c>
      <c r="E230" t="s">
        <v>1012</v>
      </c>
      <c r="F230" t="s">
        <v>13</v>
      </c>
      <c r="G230" t="s">
        <v>423</v>
      </c>
      <c r="H230" s="149" t="s">
        <v>424</v>
      </c>
      <c r="I230" s="251">
        <v>1330.4172759999999</v>
      </c>
      <c r="J230" s="185">
        <v>4237.1999999999989</v>
      </c>
      <c r="K230" s="180">
        <v>74.14</v>
      </c>
      <c r="L230" s="71">
        <v>314.14600799999994</v>
      </c>
      <c r="M230" s="185">
        <v>0.31398500802416696</v>
      </c>
      <c r="N230" s="185">
        <v>389.923</v>
      </c>
      <c r="O230" s="71">
        <v>30704</v>
      </c>
      <c r="P230" s="185" t="s">
        <v>1424</v>
      </c>
      <c r="Q230" s="183">
        <v>0.13800156331422611</v>
      </c>
      <c r="R230" s="149" t="s">
        <v>547</v>
      </c>
      <c r="S230" s="149">
        <v>12</v>
      </c>
      <c r="T230" t="s">
        <v>362</v>
      </c>
    </row>
    <row r="231" spans="1:20" x14ac:dyDescent="0.25">
      <c r="A231" s="149" t="s">
        <v>635</v>
      </c>
      <c r="B231" s="149">
        <v>2</v>
      </c>
      <c r="C231" t="s">
        <v>78</v>
      </c>
      <c r="D231" t="s">
        <v>100</v>
      </c>
      <c r="E231" t="s">
        <v>636</v>
      </c>
      <c r="F231" t="s">
        <v>13</v>
      </c>
      <c r="G231" t="s">
        <v>423</v>
      </c>
      <c r="H231" s="149" t="s">
        <v>424</v>
      </c>
      <c r="I231" s="251">
        <v>1364.810236</v>
      </c>
      <c r="J231" s="185">
        <v>4204.2000000000007</v>
      </c>
      <c r="K231" s="180">
        <v>74.14</v>
      </c>
      <c r="L231" s="71">
        <v>311.69938800000006</v>
      </c>
      <c r="M231" s="185">
        <v>0.32463018790733073</v>
      </c>
      <c r="N231" s="185">
        <v>400.00300000000004</v>
      </c>
      <c r="O231" s="71">
        <v>30466</v>
      </c>
      <c r="P231" s="185" t="s">
        <v>1424</v>
      </c>
      <c r="Q231" s="183">
        <v>0.13799645506466227</v>
      </c>
      <c r="R231" s="149" t="s">
        <v>547</v>
      </c>
      <c r="S231" s="149">
        <v>12</v>
      </c>
      <c r="T231" t="s">
        <v>100</v>
      </c>
    </row>
    <row r="232" spans="1:20" x14ac:dyDescent="0.25">
      <c r="A232" s="149" t="s">
        <v>963</v>
      </c>
      <c r="B232" s="149">
        <v>212</v>
      </c>
      <c r="C232" t="s">
        <v>319</v>
      </c>
      <c r="D232" t="s">
        <v>320</v>
      </c>
      <c r="E232" t="s">
        <v>860</v>
      </c>
      <c r="F232" t="s">
        <v>13</v>
      </c>
      <c r="G232" t="s">
        <v>423</v>
      </c>
      <c r="H232" s="149" t="s">
        <v>424</v>
      </c>
      <c r="I232" s="251">
        <v>1407.7229599999998</v>
      </c>
      <c r="J232" s="185">
        <v>4376</v>
      </c>
      <c r="K232" s="180">
        <v>74.14</v>
      </c>
      <c r="L232" s="71">
        <v>324.43664000000001</v>
      </c>
      <c r="M232" s="185">
        <v>0.32169171846435096</v>
      </c>
      <c r="N232" s="185">
        <v>412.58</v>
      </c>
      <c r="O232" s="71">
        <v>31710</v>
      </c>
      <c r="P232" s="185" t="s">
        <v>1424</v>
      </c>
      <c r="Q232" s="183">
        <v>0.13800063071586249</v>
      </c>
      <c r="R232" s="149" t="s">
        <v>584</v>
      </c>
      <c r="S232" s="149">
        <v>12</v>
      </c>
      <c r="T232" t="s">
        <v>965</v>
      </c>
    </row>
    <row r="233" spans="1:20" x14ac:dyDescent="0.25">
      <c r="A233" s="149" t="s">
        <v>1047</v>
      </c>
      <c r="B233" s="149">
        <v>111</v>
      </c>
      <c r="C233" t="s">
        <v>380</v>
      </c>
      <c r="D233" t="s">
        <v>381</v>
      </c>
      <c r="E233" t="s">
        <v>860</v>
      </c>
      <c r="F233" t="s">
        <v>13</v>
      </c>
      <c r="G233" t="s">
        <v>423</v>
      </c>
      <c r="H233" s="149" t="s">
        <v>424</v>
      </c>
      <c r="I233" s="251">
        <v>1774.24</v>
      </c>
      <c r="J233" s="185">
        <v>5599.0999999999995</v>
      </c>
      <c r="K233" s="180">
        <v>74.14</v>
      </c>
      <c r="L233" s="71">
        <v>415.11727399999995</v>
      </c>
      <c r="M233" s="185">
        <v>0.31687949849082891</v>
      </c>
      <c r="N233" s="185">
        <v>520</v>
      </c>
      <c r="O233" s="71">
        <v>40572</v>
      </c>
      <c r="P233" s="185" t="s">
        <v>1424</v>
      </c>
      <c r="Q233" s="183">
        <v>0.13800404219658877</v>
      </c>
      <c r="R233" s="149" t="s">
        <v>584</v>
      </c>
      <c r="S233" s="149">
        <v>12</v>
      </c>
      <c r="T233" t="s">
        <v>965</v>
      </c>
    </row>
    <row r="234" spans="1:20" x14ac:dyDescent="0.25">
      <c r="A234" s="149" t="s">
        <v>852</v>
      </c>
      <c r="B234" s="149">
        <v>240</v>
      </c>
      <c r="C234" t="s">
        <v>1342</v>
      </c>
      <c r="D234" t="s">
        <v>241</v>
      </c>
      <c r="E234" t="s">
        <v>853</v>
      </c>
      <c r="F234" t="s">
        <v>13</v>
      </c>
      <c r="G234" t="s">
        <v>425</v>
      </c>
      <c r="H234" s="149" t="s">
        <v>426</v>
      </c>
      <c r="I234" s="251">
        <v>2523.2149440000003</v>
      </c>
      <c r="J234" s="185">
        <v>0</v>
      </c>
      <c r="K234" s="180">
        <v>0</v>
      </c>
      <c r="L234" s="71">
        <v>0</v>
      </c>
      <c r="M234" s="185" t="s">
        <v>2134</v>
      </c>
      <c r="N234" s="185">
        <v>739.51200000000006</v>
      </c>
      <c r="O234" s="71">
        <v>0</v>
      </c>
      <c r="P234" s="185" t="s">
        <v>501</v>
      </c>
      <c r="Q234" s="183" t="s">
        <v>2134</v>
      </c>
      <c r="R234" s="149" t="s">
        <v>547</v>
      </c>
      <c r="S234" s="149">
        <v>12</v>
      </c>
      <c r="T234" t="s">
        <v>241</v>
      </c>
    </row>
    <row r="235" spans="1:20" x14ac:dyDescent="0.25">
      <c r="A235" s="149" t="s">
        <v>856</v>
      </c>
      <c r="B235" s="149">
        <v>240</v>
      </c>
      <c r="C235" t="s">
        <v>1342</v>
      </c>
      <c r="D235" t="s">
        <v>240</v>
      </c>
      <c r="E235" t="s">
        <v>602</v>
      </c>
      <c r="F235" t="s">
        <v>13</v>
      </c>
      <c r="G235" t="s">
        <v>425</v>
      </c>
      <c r="H235" s="149" t="s">
        <v>426</v>
      </c>
      <c r="I235" s="251">
        <v>3029.03712</v>
      </c>
      <c r="J235" s="185">
        <v>0</v>
      </c>
      <c r="K235" s="180">
        <v>0</v>
      </c>
      <c r="L235" s="71">
        <v>0</v>
      </c>
      <c r="M235" s="185" t="s">
        <v>2134</v>
      </c>
      <c r="N235" s="185">
        <v>887.76</v>
      </c>
      <c r="O235" s="71">
        <v>0</v>
      </c>
      <c r="P235" s="185" t="s">
        <v>501</v>
      </c>
      <c r="Q235" s="183" t="s">
        <v>2134</v>
      </c>
      <c r="R235" s="149" t="s">
        <v>547</v>
      </c>
      <c r="S235" s="149">
        <v>12</v>
      </c>
      <c r="T235" t="s">
        <v>603</v>
      </c>
    </row>
    <row r="236" spans="1:20" x14ac:dyDescent="0.25">
      <c r="A236" s="149" t="s">
        <v>961</v>
      </c>
      <c r="B236" s="149">
        <v>24</v>
      </c>
      <c r="C236" t="s">
        <v>317</v>
      </c>
      <c r="D236" t="s">
        <v>318</v>
      </c>
      <c r="E236" t="s">
        <v>962</v>
      </c>
      <c r="F236" t="s">
        <v>13</v>
      </c>
      <c r="G236" t="s">
        <v>425</v>
      </c>
      <c r="H236" s="149" t="s">
        <v>426</v>
      </c>
      <c r="I236" s="251">
        <v>3913.5639999999999</v>
      </c>
      <c r="J236" s="185">
        <v>0</v>
      </c>
      <c r="K236" s="180">
        <v>0</v>
      </c>
      <c r="L236" s="71">
        <v>0</v>
      </c>
      <c r="M236" s="185" t="s">
        <v>2134</v>
      </c>
      <c r="N236" s="185">
        <v>1147</v>
      </c>
      <c r="O236" s="71">
        <v>0</v>
      </c>
      <c r="P236" s="185" t="s">
        <v>501</v>
      </c>
      <c r="Q236" s="183" t="s">
        <v>2134</v>
      </c>
      <c r="R236" s="149" t="s">
        <v>584</v>
      </c>
      <c r="S236" s="149">
        <v>12</v>
      </c>
      <c r="T236" t="s">
        <v>318</v>
      </c>
    </row>
    <row r="237" spans="1:20" x14ac:dyDescent="0.25">
      <c r="A237" s="149" t="s">
        <v>612</v>
      </c>
      <c r="B237" s="149">
        <v>2</v>
      </c>
      <c r="C237" t="s">
        <v>78</v>
      </c>
      <c r="D237" t="s">
        <v>613</v>
      </c>
      <c r="E237" t="s">
        <v>598</v>
      </c>
      <c r="F237" t="s">
        <v>13</v>
      </c>
      <c r="G237" t="s">
        <v>423</v>
      </c>
      <c r="H237" s="149" t="s">
        <v>424</v>
      </c>
      <c r="I237" s="251">
        <v>4541.3720000000003</v>
      </c>
      <c r="J237" s="185">
        <v>13997.399999999998</v>
      </c>
      <c r="K237" s="180">
        <v>74.14</v>
      </c>
      <c r="L237" s="71">
        <v>1037.7672359999999</v>
      </c>
      <c r="M237" s="185">
        <v>0.32444396816551652</v>
      </c>
      <c r="N237" s="185">
        <v>1331</v>
      </c>
      <c r="O237" s="71">
        <v>101430</v>
      </c>
      <c r="P237" s="185" t="s">
        <v>1424</v>
      </c>
      <c r="Q237" s="183">
        <v>0.1380005915409642</v>
      </c>
      <c r="R237" s="149" t="s">
        <v>584</v>
      </c>
      <c r="S237" s="149">
        <v>12</v>
      </c>
      <c r="T237" t="s">
        <v>599</v>
      </c>
    </row>
    <row r="238" spans="1:20" x14ac:dyDescent="0.25">
      <c r="A238" s="149" t="s">
        <v>610</v>
      </c>
      <c r="B238" s="149">
        <v>2</v>
      </c>
      <c r="C238" t="s">
        <v>78</v>
      </c>
      <c r="D238" t="s">
        <v>87</v>
      </c>
      <c r="E238" t="s">
        <v>602</v>
      </c>
      <c r="F238" t="s">
        <v>13</v>
      </c>
      <c r="G238" t="s">
        <v>423</v>
      </c>
      <c r="H238" s="149" t="s">
        <v>424</v>
      </c>
      <c r="I238" s="251">
        <v>4985.3107319999999</v>
      </c>
      <c r="J238" s="185">
        <v>15036.299999999997</v>
      </c>
      <c r="K238" s="180">
        <v>74.14</v>
      </c>
      <c r="L238" s="71">
        <v>1114.7912819999999</v>
      </c>
      <c r="M238" s="185">
        <v>0.33155169370124304</v>
      </c>
      <c r="N238" s="185">
        <v>1461.1110000000001</v>
      </c>
      <c r="O238" s="71">
        <v>108960</v>
      </c>
      <c r="P238" s="185" t="s">
        <v>1424</v>
      </c>
      <c r="Q238" s="183">
        <v>0.13799834801762112</v>
      </c>
      <c r="R238" s="149" t="s">
        <v>547</v>
      </c>
      <c r="S238" s="149">
        <v>10</v>
      </c>
      <c r="T238" t="s">
        <v>603</v>
      </c>
    </row>
    <row r="239" spans="1:20" x14ac:dyDescent="0.25">
      <c r="A239" s="149" t="s">
        <v>609</v>
      </c>
      <c r="B239" s="149">
        <v>2</v>
      </c>
      <c r="C239" t="s">
        <v>78</v>
      </c>
      <c r="D239" t="s">
        <v>86</v>
      </c>
      <c r="E239" t="s">
        <v>598</v>
      </c>
      <c r="F239" t="s">
        <v>13</v>
      </c>
      <c r="G239" t="s">
        <v>423</v>
      </c>
      <c r="H239" s="149" t="s">
        <v>424</v>
      </c>
      <c r="I239" s="251">
        <v>5373.9</v>
      </c>
      <c r="J239" s="185">
        <v>15145</v>
      </c>
      <c r="K239" s="180">
        <v>74.14</v>
      </c>
      <c r="L239" s="71">
        <v>1122.8503000000001</v>
      </c>
      <c r="M239" s="185">
        <v>0.35482997689006268</v>
      </c>
      <c r="N239" s="185">
        <v>1575</v>
      </c>
      <c r="O239" s="71">
        <v>109746</v>
      </c>
      <c r="P239" s="185" t="s">
        <v>1424</v>
      </c>
      <c r="Q239" s="183">
        <v>0.13800047382136935</v>
      </c>
      <c r="R239" s="149" t="s">
        <v>584</v>
      </c>
      <c r="S239" s="149">
        <v>12</v>
      </c>
      <c r="T239" t="s">
        <v>599</v>
      </c>
    </row>
    <row r="240" spans="1:20" x14ac:dyDescent="0.25">
      <c r="A240" s="149" t="s">
        <v>850</v>
      </c>
      <c r="B240" s="149">
        <v>240</v>
      </c>
      <c r="C240" t="s">
        <v>1342</v>
      </c>
      <c r="D240" t="s">
        <v>239</v>
      </c>
      <c r="E240" t="s">
        <v>851</v>
      </c>
      <c r="F240" t="s">
        <v>13</v>
      </c>
      <c r="G240" t="s">
        <v>423</v>
      </c>
      <c r="H240" s="149" t="s">
        <v>424</v>
      </c>
      <c r="I240" s="251">
        <v>6046.0435280000002</v>
      </c>
      <c r="J240" s="185">
        <v>17531.199999999997</v>
      </c>
      <c r="K240" s="180">
        <v>74.14</v>
      </c>
      <c r="L240" s="71">
        <v>1299.7631679999997</v>
      </c>
      <c r="M240" s="185">
        <v>0.34487334169937034</v>
      </c>
      <c r="N240" s="185">
        <v>1771.9940000000001</v>
      </c>
      <c r="O240" s="71">
        <v>127038</v>
      </c>
      <c r="P240" s="185" t="s">
        <v>1424</v>
      </c>
      <c r="Q240" s="183">
        <v>0.13799965364694025</v>
      </c>
      <c r="R240" s="149" t="s">
        <v>547</v>
      </c>
      <c r="S240" s="149">
        <v>12</v>
      </c>
      <c r="T240" t="s">
        <v>239</v>
      </c>
    </row>
    <row r="241" spans="1:20" x14ac:dyDescent="0.25">
      <c r="A241" s="149" t="s">
        <v>617</v>
      </c>
      <c r="B241" s="149">
        <v>2</v>
      </c>
      <c r="C241" t="s">
        <v>78</v>
      </c>
      <c r="D241" t="s">
        <v>93</v>
      </c>
      <c r="E241" t="s">
        <v>602</v>
      </c>
      <c r="F241" t="s">
        <v>13</v>
      </c>
      <c r="G241" t="s">
        <v>425</v>
      </c>
      <c r="H241" s="149" t="s">
        <v>426</v>
      </c>
      <c r="I241" s="251">
        <v>6783.0559999999987</v>
      </c>
      <c r="J241" s="185">
        <v>0</v>
      </c>
      <c r="K241" s="180">
        <v>0</v>
      </c>
      <c r="L241" s="71">
        <v>0</v>
      </c>
      <c r="M241" s="185" t="s">
        <v>2134</v>
      </c>
      <c r="N241" s="185">
        <v>1987.9999999999998</v>
      </c>
      <c r="O241" s="71">
        <v>0</v>
      </c>
      <c r="P241" s="185" t="s">
        <v>501</v>
      </c>
      <c r="Q241" s="183" t="s">
        <v>2134</v>
      </c>
      <c r="R241" s="149" t="s">
        <v>584</v>
      </c>
      <c r="S241" s="149">
        <v>12</v>
      </c>
      <c r="T241" t="s">
        <v>603</v>
      </c>
    </row>
    <row r="242" spans="1:20" x14ac:dyDescent="0.25">
      <c r="A242" s="149" t="s">
        <v>831</v>
      </c>
      <c r="B242" s="149">
        <v>2</v>
      </c>
      <c r="C242" t="s">
        <v>78</v>
      </c>
      <c r="D242" t="s">
        <v>224</v>
      </c>
      <c r="E242" t="s">
        <v>832</v>
      </c>
      <c r="F242" t="s">
        <v>13</v>
      </c>
      <c r="G242" t="s">
        <v>425</v>
      </c>
      <c r="H242" s="149" t="s">
        <v>426</v>
      </c>
      <c r="I242" s="251">
        <v>7523.6374239999986</v>
      </c>
      <c r="J242" s="185">
        <v>0</v>
      </c>
      <c r="K242" s="180">
        <v>0</v>
      </c>
      <c r="L242" s="71">
        <v>0</v>
      </c>
      <c r="M242" s="185" t="s">
        <v>2134</v>
      </c>
      <c r="N242" s="185">
        <v>2205.0519999999997</v>
      </c>
      <c r="O242" s="71">
        <v>0</v>
      </c>
      <c r="P242" s="185" t="s">
        <v>501</v>
      </c>
      <c r="Q242" s="183" t="s">
        <v>2134</v>
      </c>
      <c r="R242" s="149" t="s">
        <v>547</v>
      </c>
      <c r="S242" s="149">
        <v>12</v>
      </c>
      <c r="T242" t="s">
        <v>224</v>
      </c>
    </row>
    <row r="243" spans="1:20" x14ac:dyDescent="0.25">
      <c r="A243" s="149" t="s">
        <v>854</v>
      </c>
      <c r="B243" s="149">
        <v>240</v>
      </c>
      <c r="C243" t="s">
        <v>1342</v>
      </c>
      <c r="D243" t="s">
        <v>242</v>
      </c>
      <c r="E243" t="s">
        <v>855</v>
      </c>
      <c r="F243" t="s">
        <v>13</v>
      </c>
      <c r="G243" t="s">
        <v>423</v>
      </c>
      <c r="H243" s="149" t="s">
        <v>424</v>
      </c>
      <c r="I243" s="251">
        <v>7602.8606519999985</v>
      </c>
      <c r="J243" s="185">
        <v>21219</v>
      </c>
      <c r="K243" s="180">
        <v>74.14</v>
      </c>
      <c r="L243" s="71">
        <v>1573.1766599999999</v>
      </c>
      <c r="M243" s="185">
        <v>0.35830438060229031</v>
      </c>
      <c r="N243" s="185">
        <v>2228.2709999999997</v>
      </c>
      <c r="O243" s="71">
        <v>153761</v>
      </c>
      <c r="P243" s="185" t="s">
        <v>1424</v>
      </c>
      <c r="Q243" s="183">
        <v>0.13799988293520463</v>
      </c>
      <c r="R243" s="149" t="s">
        <v>547</v>
      </c>
      <c r="S243" s="149">
        <v>12</v>
      </c>
      <c r="T243" t="s">
        <v>242</v>
      </c>
    </row>
    <row r="244" spans="1:20" x14ac:dyDescent="0.25">
      <c r="A244" s="149" t="s">
        <v>608</v>
      </c>
      <c r="B244" s="149">
        <v>2</v>
      </c>
      <c r="C244" t="s">
        <v>78</v>
      </c>
      <c r="D244" t="s">
        <v>82</v>
      </c>
      <c r="E244" t="s">
        <v>598</v>
      </c>
      <c r="F244" t="s">
        <v>13</v>
      </c>
      <c r="G244" t="s">
        <v>423</v>
      </c>
      <c r="H244" s="149" t="s">
        <v>424</v>
      </c>
      <c r="I244" s="251">
        <v>8014.7879999999996</v>
      </c>
      <c r="J244" s="185">
        <v>24134.699999999997</v>
      </c>
      <c r="K244" s="180">
        <v>74.14</v>
      </c>
      <c r="L244" s="71">
        <v>1789.3466579999999</v>
      </c>
      <c r="M244" s="185">
        <v>0.33208566918171761</v>
      </c>
      <c r="N244" s="185">
        <v>2349</v>
      </c>
      <c r="O244" s="71">
        <v>174888</v>
      </c>
      <c r="P244" s="185" t="s">
        <v>1424</v>
      </c>
      <c r="Q244" s="183">
        <v>0.13800089199945106</v>
      </c>
      <c r="R244" s="149" t="s">
        <v>584</v>
      </c>
      <c r="S244" s="149">
        <v>12</v>
      </c>
      <c r="T244" t="s">
        <v>599</v>
      </c>
    </row>
    <row r="245" spans="1:20" x14ac:dyDescent="0.25">
      <c r="A245" s="149" t="s">
        <v>852</v>
      </c>
      <c r="B245" s="149">
        <v>240</v>
      </c>
      <c r="C245" t="s">
        <v>1342</v>
      </c>
      <c r="D245" t="s">
        <v>241</v>
      </c>
      <c r="E245" t="s">
        <v>853</v>
      </c>
      <c r="F245" t="s">
        <v>13</v>
      </c>
      <c r="G245" t="s">
        <v>423</v>
      </c>
      <c r="H245" s="149" t="s">
        <v>424</v>
      </c>
      <c r="I245" s="251">
        <v>12817.570379999999</v>
      </c>
      <c r="J245" s="185">
        <v>36989</v>
      </c>
      <c r="K245" s="180">
        <v>74.14</v>
      </c>
      <c r="L245" s="71">
        <v>2742.3644599999998</v>
      </c>
      <c r="M245" s="185">
        <v>0.34652384168266237</v>
      </c>
      <c r="N245" s="185">
        <v>3756.6149999999998</v>
      </c>
      <c r="O245" s="71">
        <v>268036</v>
      </c>
      <c r="P245" s="185" t="s">
        <v>1424</v>
      </c>
      <c r="Q245" s="183">
        <v>0.13800011938694803</v>
      </c>
      <c r="R245" s="149" t="s">
        <v>547</v>
      </c>
      <c r="S245" s="149">
        <v>12</v>
      </c>
      <c r="T245" t="s">
        <v>241</v>
      </c>
    </row>
    <row r="246" spans="1:20" x14ac:dyDescent="0.25">
      <c r="A246" s="149" t="s">
        <v>591</v>
      </c>
      <c r="B246" s="149">
        <v>1</v>
      </c>
      <c r="C246" t="s">
        <v>67</v>
      </c>
      <c r="D246" t="s">
        <v>71</v>
      </c>
      <c r="E246" t="s">
        <v>583</v>
      </c>
      <c r="F246" t="s">
        <v>13</v>
      </c>
      <c r="G246" t="s">
        <v>425</v>
      </c>
      <c r="H246" s="149" t="s">
        <v>426</v>
      </c>
      <c r="I246" s="251">
        <v>13975.552</v>
      </c>
      <c r="J246" s="185">
        <v>0</v>
      </c>
      <c r="K246" s="180">
        <v>0</v>
      </c>
      <c r="L246" s="71">
        <v>0</v>
      </c>
      <c r="M246" s="185" t="s">
        <v>2134</v>
      </c>
      <c r="N246" s="185">
        <v>4096</v>
      </c>
      <c r="O246" s="71">
        <v>0</v>
      </c>
      <c r="P246" s="185" t="s">
        <v>501</v>
      </c>
      <c r="Q246" s="183" t="s">
        <v>2134</v>
      </c>
      <c r="R246" s="149" t="s">
        <v>584</v>
      </c>
      <c r="S246" s="149">
        <v>12</v>
      </c>
      <c r="T246" t="s">
        <v>585</v>
      </c>
    </row>
    <row r="247" spans="1:20" x14ac:dyDescent="0.25">
      <c r="A247" s="149" t="s">
        <v>606</v>
      </c>
      <c r="B247" s="149">
        <v>2</v>
      </c>
      <c r="C247" t="s">
        <v>78</v>
      </c>
      <c r="D247" t="s">
        <v>95</v>
      </c>
      <c r="E247" t="s">
        <v>598</v>
      </c>
      <c r="F247" t="s">
        <v>13</v>
      </c>
      <c r="G247" t="s">
        <v>425</v>
      </c>
      <c r="H247" s="149" t="s">
        <v>426</v>
      </c>
      <c r="I247" s="251">
        <v>14146.152000000004</v>
      </c>
      <c r="J247" s="185">
        <v>0</v>
      </c>
      <c r="K247" s="180">
        <v>0</v>
      </c>
      <c r="L247" s="71">
        <v>0</v>
      </c>
      <c r="M247" s="185" t="s">
        <v>2134</v>
      </c>
      <c r="N247" s="185">
        <v>4146.0000000000009</v>
      </c>
      <c r="O247" s="71">
        <v>0</v>
      </c>
      <c r="P247" s="185" t="s">
        <v>501</v>
      </c>
      <c r="Q247" s="183" t="s">
        <v>2134</v>
      </c>
      <c r="R247" s="149" t="s">
        <v>584</v>
      </c>
      <c r="S247" s="149">
        <v>12</v>
      </c>
      <c r="T247" t="s">
        <v>599</v>
      </c>
    </row>
    <row r="248" spans="1:20" x14ac:dyDescent="0.25">
      <c r="A248" s="149" t="s">
        <v>911</v>
      </c>
      <c r="B248" s="149">
        <v>0</v>
      </c>
      <c r="C248" t="s">
        <v>274</v>
      </c>
      <c r="D248" t="s">
        <v>277</v>
      </c>
      <c r="E248" t="s">
        <v>910</v>
      </c>
      <c r="F248" t="s">
        <v>13</v>
      </c>
      <c r="G248" t="s">
        <v>425</v>
      </c>
      <c r="H248" s="149" t="s">
        <v>426</v>
      </c>
      <c r="I248" s="251">
        <v>18370.207999999999</v>
      </c>
      <c r="J248" s="185">
        <v>0</v>
      </c>
      <c r="K248" s="180">
        <v>0</v>
      </c>
      <c r="L248" s="71">
        <v>0</v>
      </c>
      <c r="M248" s="185" t="s">
        <v>2134</v>
      </c>
      <c r="N248" s="185">
        <v>5384</v>
      </c>
      <c r="O248" s="71">
        <v>0</v>
      </c>
      <c r="P248" s="185" t="s">
        <v>501</v>
      </c>
      <c r="Q248" s="183" t="s">
        <v>2134</v>
      </c>
      <c r="R248" s="149" t="s">
        <v>584</v>
      </c>
      <c r="S248" s="149">
        <v>12</v>
      </c>
      <c r="T248" t="s">
        <v>276</v>
      </c>
    </row>
    <row r="249" spans="1:20" x14ac:dyDescent="0.25">
      <c r="A249" s="149" t="s">
        <v>909</v>
      </c>
      <c r="B249" s="149">
        <v>0</v>
      </c>
      <c r="C249" t="s">
        <v>274</v>
      </c>
      <c r="D249" t="s">
        <v>275</v>
      </c>
      <c r="E249" t="s">
        <v>910</v>
      </c>
      <c r="F249" t="s">
        <v>13</v>
      </c>
      <c r="G249" t="s">
        <v>423</v>
      </c>
      <c r="H249" s="149" t="s">
        <v>424</v>
      </c>
      <c r="I249" s="251">
        <v>19032.136000000002</v>
      </c>
      <c r="J249" s="185">
        <v>63628.5</v>
      </c>
      <c r="K249" s="180">
        <v>74.14</v>
      </c>
      <c r="L249" s="71">
        <v>4717.4169900000006</v>
      </c>
      <c r="M249" s="185">
        <v>0.29911338472539822</v>
      </c>
      <c r="N249" s="185">
        <v>5578.0000000000009</v>
      </c>
      <c r="O249" s="71">
        <v>461076</v>
      </c>
      <c r="P249" s="185" t="s">
        <v>1424</v>
      </c>
      <c r="Q249" s="183">
        <v>0.13800002602607814</v>
      </c>
      <c r="R249" s="149" t="s">
        <v>584</v>
      </c>
      <c r="S249" s="149">
        <v>12</v>
      </c>
      <c r="T249" t="s">
        <v>276</v>
      </c>
    </row>
    <row r="250" spans="1:20" x14ac:dyDescent="0.25">
      <c r="A250" s="149" t="s">
        <v>701</v>
      </c>
      <c r="B250" s="149">
        <v>169</v>
      </c>
      <c r="C250" t="s">
        <v>101</v>
      </c>
      <c r="D250" t="s">
        <v>382</v>
      </c>
      <c r="E250" t="s">
        <v>702</v>
      </c>
      <c r="F250" t="s">
        <v>13</v>
      </c>
      <c r="G250" t="s">
        <v>423</v>
      </c>
      <c r="H250" s="149" t="s">
        <v>424</v>
      </c>
      <c r="I250" s="251">
        <v>19888.936967999998</v>
      </c>
      <c r="J250" s="185">
        <v>54668.700000000004</v>
      </c>
      <c r="K250" s="180">
        <v>74.14</v>
      </c>
      <c r="L250" s="71">
        <v>4053.1374180000007</v>
      </c>
      <c r="M250" s="185">
        <v>0.36380848580632058</v>
      </c>
      <c r="N250" s="185">
        <v>5829.1139999999996</v>
      </c>
      <c r="O250" s="71">
        <v>396149</v>
      </c>
      <c r="P250" s="185" t="s">
        <v>1424</v>
      </c>
      <c r="Q250" s="183">
        <v>0.13800034835377598</v>
      </c>
      <c r="R250" s="149" t="s">
        <v>547</v>
      </c>
      <c r="S250" s="149">
        <v>12</v>
      </c>
      <c r="T250" t="s">
        <v>382</v>
      </c>
    </row>
    <row r="251" spans="1:20" x14ac:dyDescent="0.25">
      <c r="A251" s="149" t="s">
        <v>864</v>
      </c>
      <c r="B251" s="149">
        <v>103</v>
      </c>
      <c r="C251" t="s">
        <v>245</v>
      </c>
      <c r="D251" t="s">
        <v>865</v>
      </c>
      <c r="E251" t="s">
        <v>860</v>
      </c>
      <c r="F251" t="s">
        <v>13</v>
      </c>
      <c r="G251" t="s">
        <v>425</v>
      </c>
      <c r="H251" s="149" t="s">
        <v>426</v>
      </c>
      <c r="I251" s="251">
        <v>23877.175999999992</v>
      </c>
      <c r="J251" s="185">
        <v>0</v>
      </c>
      <c r="K251" s="180">
        <v>0</v>
      </c>
      <c r="L251" s="71">
        <v>0</v>
      </c>
      <c r="M251" s="185" t="s">
        <v>2134</v>
      </c>
      <c r="N251" s="185">
        <v>6997.9999999999982</v>
      </c>
      <c r="O251" s="71">
        <v>0</v>
      </c>
      <c r="P251" s="185" t="s">
        <v>501</v>
      </c>
      <c r="Q251" s="183" t="s">
        <v>2134</v>
      </c>
      <c r="R251" s="149" t="s">
        <v>584</v>
      </c>
      <c r="S251" s="149">
        <v>12</v>
      </c>
      <c r="T251" t="s">
        <v>965</v>
      </c>
    </row>
    <row r="252" spans="1:20" x14ac:dyDescent="0.25">
      <c r="A252" s="149" t="s">
        <v>912</v>
      </c>
      <c r="B252" s="149">
        <v>0</v>
      </c>
      <c r="C252" t="s">
        <v>274</v>
      </c>
      <c r="D252" t="s">
        <v>278</v>
      </c>
      <c r="E252" t="s">
        <v>910</v>
      </c>
      <c r="F252" t="s">
        <v>13</v>
      </c>
      <c r="G252" t="s">
        <v>425</v>
      </c>
      <c r="H252" s="149" t="s">
        <v>426</v>
      </c>
      <c r="I252" s="251">
        <v>27831.683999999994</v>
      </c>
      <c r="J252" s="185">
        <v>0</v>
      </c>
      <c r="K252" s="180">
        <v>0</v>
      </c>
      <c r="L252" s="71">
        <v>0</v>
      </c>
      <c r="M252" s="185" t="s">
        <v>2134</v>
      </c>
      <c r="N252" s="185">
        <v>8156.9999999999982</v>
      </c>
      <c r="O252" s="71">
        <v>0</v>
      </c>
      <c r="P252" s="185" t="s">
        <v>501</v>
      </c>
      <c r="Q252" s="183" t="s">
        <v>2134</v>
      </c>
      <c r="R252" s="149" t="s">
        <v>584</v>
      </c>
      <c r="S252" s="149">
        <v>12</v>
      </c>
      <c r="T252" t="s">
        <v>276</v>
      </c>
    </row>
    <row r="253" spans="1:20" x14ac:dyDescent="0.25">
      <c r="A253" s="149" t="s">
        <v>963</v>
      </c>
      <c r="B253" s="149">
        <v>212</v>
      </c>
      <c r="C253" t="s">
        <v>319</v>
      </c>
      <c r="D253" t="s">
        <v>320</v>
      </c>
      <c r="E253" t="s">
        <v>860</v>
      </c>
      <c r="F253" t="s">
        <v>13</v>
      </c>
      <c r="G253" t="s">
        <v>425</v>
      </c>
      <c r="H253" s="149" t="s">
        <v>426</v>
      </c>
      <c r="I253" s="251">
        <v>30387.272000000001</v>
      </c>
      <c r="J253" s="185">
        <v>0</v>
      </c>
      <c r="K253" s="180">
        <v>0</v>
      </c>
      <c r="L253" s="71">
        <v>0</v>
      </c>
      <c r="M253" s="185" t="s">
        <v>2134</v>
      </c>
      <c r="N253" s="185">
        <v>8906</v>
      </c>
      <c r="O253" s="71">
        <v>0</v>
      </c>
      <c r="P253" s="185" t="s">
        <v>501</v>
      </c>
      <c r="Q253" s="183" t="s">
        <v>2134</v>
      </c>
      <c r="R253" s="149" t="s">
        <v>584</v>
      </c>
      <c r="S253" s="149">
        <v>12</v>
      </c>
      <c r="T253" t="s">
        <v>965</v>
      </c>
    </row>
    <row r="254" spans="1:20" x14ac:dyDescent="0.25">
      <c r="A254" s="149" t="s">
        <v>863</v>
      </c>
      <c r="B254" s="149">
        <v>103</v>
      </c>
      <c r="C254" t="s">
        <v>245</v>
      </c>
      <c r="D254" t="s">
        <v>248</v>
      </c>
      <c r="E254" t="s">
        <v>860</v>
      </c>
      <c r="F254" t="s">
        <v>13</v>
      </c>
      <c r="G254" t="s">
        <v>425</v>
      </c>
      <c r="H254" s="149" t="s">
        <v>426</v>
      </c>
      <c r="I254" s="251">
        <v>31462.052000000007</v>
      </c>
      <c r="J254" s="185">
        <v>0</v>
      </c>
      <c r="K254" s="180">
        <v>0</v>
      </c>
      <c r="L254" s="71">
        <v>0</v>
      </c>
      <c r="M254" s="185" t="s">
        <v>2134</v>
      </c>
      <c r="N254" s="185">
        <v>9221.0000000000018</v>
      </c>
      <c r="O254" s="71">
        <v>0</v>
      </c>
      <c r="P254" s="185" t="s">
        <v>501</v>
      </c>
      <c r="Q254" s="183" t="s">
        <v>2134</v>
      </c>
      <c r="R254" s="149" t="s">
        <v>584</v>
      </c>
      <c r="S254" s="149">
        <v>12</v>
      </c>
      <c r="T254" t="s">
        <v>965</v>
      </c>
    </row>
    <row r="255" spans="1:20" x14ac:dyDescent="0.25">
      <c r="A255" s="149" t="s">
        <v>604</v>
      </c>
      <c r="B255" s="149">
        <v>2</v>
      </c>
      <c r="C255" t="s">
        <v>78</v>
      </c>
      <c r="D255" t="s">
        <v>605</v>
      </c>
      <c r="E255" t="s">
        <v>602</v>
      </c>
      <c r="F255" t="s">
        <v>13</v>
      </c>
      <c r="G255" t="s">
        <v>425</v>
      </c>
      <c r="H255" s="149" t="s">
        <v>426</v>
      </c>
      <c r="I255" s="251">
        <v>36187.671999999999</v>
      </c>
      <c r="J255" s="185">
        <v>0</v>
      </c>
      <c r="K255" s="180">
        <v>0</v>
      </c>
      <c r="L255" s="71">
        <v>0</v>
      </c>
      <c r="M255" s="185" t="s">
        <v>2134</v>
      </c>
      <c r="N255" s="185">
        <v>10606</v>
      </c>
      <c r="O255" s="71">
        <v>0</v>
      </c>
      <c r="P255" s="185" t="s">
        <v>501</v>
      </c>
      <c r="Q255" s="183" t="s">
        <v>2134</v>
      </c>
      <c r="R255" s="149" t="s">
        <v>584</v>
      </c>
      <c r="S255" s="149">
        <v>12</v>
      </c>
      <c r="T255" t="s">
        <v>603</v>
      </c>
    </row>
    <row r="256" spans="1:20" x14ac:dyDescent="0.25">
      <c r="A256" s="149" t="s">
        <v>600</v>
      </c>
      <c r="B256" s="149">
        <v>2</v>
      </c>
      <c r="C256" t="s">
        <v>78</v>
      </c>
      <c r="D256" t="s">
        <v>601</v>
      </c>
      <c r="E256" t="s">
        <v>602</v>
      </c>
      <c r="F256" t="s">
        <v>13</v>
      </c>
      <c r="G256" t="s">
        <v>425</v>
      </c>
      <c r="H256" s="149" t="s">
        <v>426</v>
      </c>
      <c r="I256" s="251">
        <v>50893.392000000014</v>
      </c>
      <c r="J256" s="185">
        <v>0</v>
      </c>
      <c r="K256" s="180">
        <v>0</v>
      </c>
      <c r="L256" s="71">
        <v>0</v>
      </c>
      <c r="M256" s="185" t="s">
        <v>2134</v>
      </c>
      <c r="N256" s="185">
        <v>14916.000000000004</v>
      </c>
      <c r="O256" s="71">
        <v>0</v>
      </c>
      <c r="P256" s="185" t="s">
        <v>501</v>
      </c>
      <c r="Q256" s="183" t="s">
        <v>2134</v>
      </c>
      <c r="R256" s="149" t="s">
        <v>584</v>
      </c>
      <c r="S256" s="149">
        <v>12</v>
      </c>
      <c r="T256" t="s">
        <v>603</v>
      </c>
    </row>
    <row r="257" spans="1:20" x14ac:dyDescent="0.25">
      <c r="A257" s="149" t="s">
        <v>861</v>
      </c>
      <c r="B257" s="149">
        <v>103</v>
      </c>
      <c r="C257" t="s">
        <v>245</v>
      </c>
      <c r="D257" t="s">
        <v>247</v>
      </c>
      <c r="E257" t="s">
        <v>860</v>
      </c>
      <c r="F257" t="s">
        <v>13</v>
      </c>
      <c r="G257" t="s">
        <v>425</v>
      </c>
      <c r="H257" s="149" t="s">
        <v>426</v>
      </c>
      <c r="I257" s="251">
        <v>53708.291999999994</v>
      </c>
      <c r="J257" s="185">
        <v>0</v>
      </c>
      <c r="K257" s="180">
        <v>0</v>
      </c>
      <c r="L257" s="71">
        <v>0</v>
      </c>
      <c r="M257" s="185" t="s">
        <v>2134</v>
      </c>
      <c r="N257" s="185">
        <v>15740.999999999998</v>
      </c>
      <c r="O257" s="71">
        <v>0</v>
      </c>
      <c r="P257" s="185" t="s">
        <v>501</v>
      </c>
      <c r="Q257" s="183" t="s">
        <v>2134</v>
      </c>
      <c r="R257" s="149" t="s">
        <v>584</v>
      </c>
      <c r="S257" s="149">
        <v>12</v>
      </c>
      <c r="T257" t="s">
        <v>965</v>
      </c>
    </row>
    <row r="258" spans="1:20" x14ac:dyDescent="0.25">
      <c r="A258" s="149" t="s">
        <v>597</v>
      </c>
      <c r="B258" s="149">
        <v>2</v>
      </c>
      <c r="C258" t="s">
        <v>78</v>
      </c>
      <c r="D258" t="s">
        <v>81</v>
      </c>
      <c r="E258" t="s">
        <v>598</v>
      </c>
      <c r="F258" t="s">
        <v>13</v>
      </c>
      <c r="G258" t="s">
        <v>425</v>
      </c>
      <c r="H258" s="149" t="s">
        <v>426</v>
      </c>
      <c r="I258" s="251">
        <v>61753.788</v>
      </c>
      <c r="J258" s="185">
        <v>0</v>
      </c>
      <c r="K258" s="180">
        <v>0</v>
      </c>
      <c r="L258" s="71">
        <v>0</v>
      </c>
      <c r="M258" s="185" t="s">
        <v>2134</v>
      </c>
      <c r="N258" s="185">
        <v>18099</v>
      </c>
      <c r="O258" s="71">
        <v>0</v>
      </c>
      <c r="P258" s="185" t="s">
        <v>501</v>
      </c>
      <c r="Q258" s="183" t="s">
        <v>2134</v>
      </c>
      <c r="R258" s="149" t="s">
        <v>584</v>
      </c>
      <c r="S258" s="149">
        <v>12</v>
      </c>
      <c r="T258" t="s">
        <v>599</v>
      </c>
    </row>
    <row r="259" spans="1:20" x14ac:dyDescent="0.25">
      <c r="A259" s="149" t="s">
        <v>862</v>
      </c>
      <c r="B259" s="149">
        <v>103</v>
      </c>
      <c r="C259" t="s">
        <v>245</v>
      </c>
      <c r="D259" t="s">
        <v>250</v>
      </c>
      <c r="E259" t="s">
        <v>860</v>
      </c>
      <c r="F259" t="s">
        <v>13</v>
      </c>
      <c r="G259" t="s">
        <v>423</v>
      </c>
      <c r="H259" s="149" t="s">
        <v>424</v>
      </c>
      <c r="I259" s="251">
        <v>63510.968000000001</v>
      </c>
      <c r="J259" s="185">
        <v>186863.4</v>
      </c>
      <c r="K259" s="180">
        <v>74.14</v>
      </c>
      <c r="L259" s="71">
        <v>13854.052475999999</v>
      </c>
      <c r="M259" s="185">
        <v>0.33987912025575906</v>
      </c>
      <c r="N259" s="185">
        <v>18614</v>
      </c>
      <c r="O259" s="71">
        <v>1354080</v>
      </c>
      <c r="P259" s="185" t="s">
        <v>1424</v>
      </c>
      <c r="Q259" s="183">
        <v>0.13800026586316907</v>
      </c>
      <c r="R259" s="149" t="s">
        <v>584</v>
      </c>
      <c r="S259" s="149">
        <v>12</v>
      </c>
      <c r="T259" t="s">
        <v>965</v>
      </c>
    </row>
    <row r="260" spans="1:20" x14ac:dyDescent="0.25">
      <c r="A260" s="149" t="s">
        <v>587</v>
      </c>
      <c r="B260" s="149">
        <v>1</v>
      </c>
      <c r="C260" t="s">
        <v>67</v>
      </c>
      <c r="D260" t="s">
        <v>73</v>
      </c>
      <c r="E260" t="s">
        <v>583</v>
      </c>
      <c r="F260" t="s">
        <v>13</v>
      </c>
      <c r="G260" t="s">
        <v>425</v>
      </c>
      <c r="H260" s="149" t="s">
        <v>426</v>
      </c>
      <c r="I260" s="251">
        <v>83215.267999999996</v>
      </c>
      <c r="J260" s="185">
        <v>0</v>
      </c>
      <c r="K260" s="180">
        <v>0</v>
      </c>
      <c r="L260" s="71">
        <v>0</v>
      </c>
      <c r="M260" s="185" t="s">
        <v>2134</v>
      </c>
      <c r="N260" s="185">
        <v>24389</v>
      </c>
      <c r="O260" s="71">
        <v>0</v>
      </c>
      <c r="P260" s="185" t="s">
        <v>501</v>
      </c>
      <c r="Q260" s="183" t="s">
        <v>2134</v>
      </c>
      <c r="R260" s="149" t="s">
        <v>584</v>
      </c>
      <c r="S260" s="149">
        <v>12</v>
      </c>
      <c r="T260" t="s">
        <v>585</v>
      </c>
    </row>
    <row r="261" spans="1:20" x14ac:dyDescent="0.25">
      <c r="A261" s="149" t="s">
        <v>589</v>
      </c>
      <c r="B261" s="149">
        <v>1</v>
      </c>
      <c r="C261" t="s">
        <v>67</v>
      </c>
      <c r="D261" t="s">
        <v>68</v>
      </c>
      <c r="E261" t="s">
        <v>583</v>
      </c>
      <c r="F261" t="s">
        <v>13</v>
      </c>
      <c r="G261" t="s">
        <v>425</v>
      </c>
      <c r="H261" s="149" t="s">
        <v>426</v>
      </c>
      <c r="I261" s="251">
        <v>90953.683999999994</v>
      </c>
      <c r="J261" s="185">
        <v>0</v>
      </c>
      <c r="K261" s="180">
        <v>0</v>
      </c>
      <c r="L261" s="71">
        <v>0</v>
      </c>
      <c r="M261" s="185" t="s">
        <v>2134</v>
      </c>
      <c r="N261" s="185">
        <v>26657</v>
      </c>
      <c r="O261" s="71">
        <v>0</v>
      </c>
      <c r="P261" s="185" t="s">
        <v>501</v>
      </c>
      <c r="Q261" s="183" t="s">
        <v>2134</v>
      </c>
      <c r="R261" s="149" t="s">
        <v>584</v>
      </c>
      <c r="S261" s="149">
        <v>12</v>
      </c>
      <c r="T261" t="s">
        <v>585</v>
      </c>
    </row>
    <row r="262" spans="1:20" x14ac:dyDescent="0.25">
      <c r="A262" s="149" t="s">
        <v>859</v>
      </c>
      <c r="B262" s="149">
        <v>103</v>
      </c>
      <c r="C262" t="s">
        <v>245</v>
      </c>
      <c r="D262" t="s">
        <v>246</v>
      </c>
      <c r="E262" t="s">
        <v>860</v>
      </c>
      <c r="F262" t="s">
        <v>13</v>
      </c>
      <c r="G262" t="s">
        <v>425</v>
      </c>
      <c r="H262" s="149" t="s">
        <v>426</v>
      </c>
      <c r="I262" s="251">
        <v>113653.72</v>
      </c>
      <c r="J262" s="185">
        <v>0</v>
      </c>
      <c r="K262" s="180">
        <v>0</v>
      </c>
      <c r="L262" s="71">
        <v>0</v>
      </c>
      <c r="M262" s="185" t="s">
        <v>2134</v>
      </c>
      <c r="N262" s="185">
        <v>33310</v>
      </c>
      <c r="O262" s="71">
        <v>0</v>
      </c>
      <c r="P262" s="185" t="s">
        <v>501</v>
      </c>
      <c r="Q262" s="183" t="s">
        <v>2134</v>
      </c>
      <c r="R262" s="149" t="s">
        <v>584</v>
      </c>
      <c r="S262" s="149">
        <v>12</v>
      </c>
      <c r="T262" t="s">
        <v>965</v>
      </c>
    </row>
    <row r="263" spans="1:20" x14ac:dyDescent="0.25">
      <c r="A263" s="149" t="s">
        <v>983</v>
      </c>
      <c r="B263" s="149">
        <v>100</v>
      </c>
      <c r="C263" t="s">
        <v>340</v>
      </c>
      <c r="D263" t="s">
        <v>342</v>
      </c>
      <c r="E263" t="s">
        <v>982</v>
      </c>
      <c r="F263" t="s">
        <v>13</v>
      </c>
      <c r="G263" t="s">
        <v>425</v>
      </c>
      <c r="H263" s="149" t="s">
        <v>426</v>
      </c>
      <c r="I263" s="251">
        <v>178345.24</v>
      </c>
      <c r="J263" s="185">
        <v>0</v>
      </c>
      <c r="K263" s="180">
        <v>0</v>
      </c>
      <c r="L263" s="71">
        <v>0</v>
      </c>
      <c r="M263" s="185" t="s">
        <v>2134</v>
      </c>
      <c r="N263" s="185">
        <v>52270</v>
      </c>
      <c r="O263" s="71">
        <v>0</v>
      </c>
      <c r="P263" s="185" t="s">
        <v>501</v>
      </c>
      <c r="Q263" s="183" t="s">
        <v>2134</v>
      </c>
      <c r="R263" s="149" t="s">
        <v>584</v>
      </c>
      <c r="S263" s="149">
        <v>12</v>
      </c>
      <c r="T263" t="s">
        <v>341</v>
      </c>
    </row>
    <row r="264" spans="1:20" x14ac:dyDescent="0.25">
      <c r="A264" s="149" t="s">
        <v>980</v>
      </c>
      <c r="B264" s="149">
        <v>100</v>
      </c>
      <c r="C264" t="s">
        <v>340</v>
      </c>
      <c r="D264" t="s">
        <v>981</v>
      </c>
      <c r="E264" t="s">
        <v>982</v>
      </c>
      <c r="F264" t="s">
        <v>13</v>
      </c>
      <c r="G264" t="s">
        <v>425</v>
      </c>
      <c r="H264" s="149" t="s">
        <v>426</v>
      </c>
      <c r="I264" s="251">
        <v>191652.03999999998</v>
      </c>
      <c r="J264" s="185">
        <v>0</v>
      </c>
      <c r="K264" s="180">
        <v>0</v>
      </c>
      <c r="L264" s="71">
        <v>0</v>
      </c>
      <c r="M264" s="185" t="s">
        <v>2134</v>
      </c>
      <c r="N264" s="185">
        <v>56169.999999999993</v>
      </c>
      <c r="O264" s="71">
        <v>0</v>
      </c>
      <c r="P264" s="185" t="s">
        <v>501</v>
      </c>
      <c r="Q264" s="183" t="s">
        <v>2134</v>
      </c>
      <c r="R264" s="149" t="s">
        <v>584</v>
      </c>
      <c r="S264" s="149">
        <v>12</v>
      </c>
      <c r="T264" t="s">
        <v>341</v>
      </c>
    </row>
    <row r="265" spans="1:20" x14ac:dyDescent="0.25">
      <c r="A265" s="149" t="s">
        <v>985</v>
      </c>
      <c r="B265" s="149">
        <v>0</v>
      </c>
      <c r="C265" t="s">
        <v>344</v>
      </c>
      <c r="D265" t="s">
        <v>249</v>
      </c>
      <c r="E265" t="s">
        <v>860</v>
      </c>
      <c r="F265" t="s">
        <v>13</v>
      </c>
      <c r="G265" t="s">
        <v>425</v>
      </c>
      <c r="H265" s="149" t="s">
        <v>426</v>
      </c>
      <c r="I265" s="251">
        <v>199315.39199999996</v>
      </c>
      <c r="J265" s="185">
        <v>0</v>
      </c>
      <c r="K265" s="180">
        <v>0</v>
      </c>
      <c r="L265" s="71">
        <v>0</v>
      </c>
      <c r="M265" s="185" t="s">
        <v>2134</v>
      </c>
      <c r="N265" s="185">
        <v>58415.999999999993</v>
      </c>
      <c r="O265" s="71">
        <v>0</v>
      </c>
      <c r="P265" s="185" t="s">
        <v>501</v>
      </c>
      <c r="Q265" s="183" t="s">
        <v>2134</v>
      </c>
      <c r="R265" s="149" t="s">
        <v>584</v>
      </c>
      <c r="S265" s="149">
        <v>12</v>
      </c>
      <c r="T265" t="s">
        <v>965</v>
      </c>
    </row>
    <row r="266" spans="1:20" x14ac:dyDescent="0.25">
      <c r="A266" s="149" t="s">
        <v>581</v>
      </c>
      <c r="B266" s="149">
        <v>1</v>
      </c>
      <c r="C266" t="s">
        <v>67</v>
      </c>
      <c r="D266" t="s">
        <v>582</v>
      </c>
      <c r="E266" t="s">
        <v>583</v>
      </c>
      <c r="F266" t="s">
        <v>13</v>
      </c>
      <c r="G266" t="s">
        <v>425</v>
      </c>
      <c r="H266" s="149" t="s">
        <v>426</v>
      </c>
      <c r="I266" s="251">
        <v>278275.89600000001</v>
      </c>
      <c r="J266" s="185">
        <v>0</v>
      </c>
      <c r="K266" s="180">
        <v>0</v>
      </c>
      <c r="L266" s="71">
        <v>0</v>
      </c>
      <c r="M266" s="185" t="s">
        <v>2134</v>
      </c>
      <c r="N266" s="185">
        <v>81558</v>
      </c>
      <c r="O266" s="71">
        <v>0</v>
      </c>
      <c r="P266" s="185" t="s">
        <v>501</v>
      </c>
      <c r="Q266" s="183" t="s">
        <v>2134</v>
      </c>
      <c r="R266" s="149" t="s">
        <v>584</v>
      </c>
      <c r="S266" s="149">
        <v>12</v>
      </c>
      <c r="T266" t="s">
        <v>585</v>
      </c>
    </row>
    <row r="267" spans="1:20" x14ac:dyDescent="0.25">
      <c r="A267" s="149" t="s">
        <v>986</v>
      </c>
      <c r="B267" s="149">
        <v>0</v>
      </c>
      <c r="C267" t="s">
        <v>344</v>
      </c>
      <c r="D267" t="s">
        <v>987</v>
      </c>
      <c r="E267" t="s">
        <v>860</v>
      </c>
      <c r="F267" t="s">
        <v>13</v>
      </c>
      <c r="G267" t="s">
        <v>425</v>
      </c>
      <c r="H267" s="149" t="s">
        <v>426</v>
      </c>
      <c r="I267" s="251">
        <v>399906.87200000003</v>
      </c>
      <c r="J267" s="185">
        <v>0</v>
      </c>
      <c r="K267" s="180">
        <v>0</v>
      </c>
      <c r="L267" s="71">
        <v>0</v>
      </c>
      <c r="M267" s="185" t="s">
        <v>2134</v>
      </c>
      <c r="N267" s="185">
        <v>117206.00000000001</v>
      </c>
      <c r="O267" s="71">
        <v>0</v>
      </c>
      <c r="P267" s="185" t="s">
        <v>501</v>
      </c>
      <c r="Q267" s="183" t="s">
        <v>2134</v>
      </c>
      <c r="R267" s="149" t="s">
        <v>584</v>
      </c>
      <c r="S267" s="149">
        <v>12</v>
      </c>
      <c r="T267" t="s">
        <v>965</v>
      </c>
    </row>
    <row r="268" spans="1:20" x14ac:dyDescent="0.25">
      <c r="A268" s="149" t="s">
        <v>588</v>
      </c>
      <c r="B268" s="149">
        <v>1</v>
      </c>
      <c r="C268" t="s">
        <v>67</v>
      </c>
      <c r="D268" t="s">
        <v>74</v>
      </c>
      <c r="E268" t="s">
        <v>583</v>
      </c>
      <c r="F268" t="s">
        <v>13</v>
      </c>
      <c r="G268" t="s">
        <v>425</v>
      </c>
      <c r="H268" s="149" t="s">
        <v>426</v>
      </c>
      <c r="I268" s="251">
        <v>886628.6719999999</v>
      </c>
      <c r="J268" s="185">
        <v>0</v>
      </c>
      <c r="K268" s="180">
        <v>0</v>
      </c>
      <c r="L268" s="71">
        <v>0</v>
      </c>
      <c r="M268" s="185" t="s">
        <v>2134</v>
      </c>
      <c r="N268" s="185">
        <v>259855.99999999997</v>
      </c>
      <c r="O268" s="71">
        <v>0</v>
      </c>
      <c r="P268" s="185" t="s">
        <v>501</v>
      </c>
      <c r="Q268" s="183" t="s">
        <v>2134</v>
      </c>
      <c r="R268" s="149" t="s">
        <v>584</v>
      </c>
      <c r="S268" s="149">
        <v>12</v>
      </c>
      <c r="T268" t="s">
        <v>585</v>
      </c>
    </row>
    <row r="269" spans="1:20" x14ac:dyDescent="0.25">
      <c r="A269" s="149" t="s">
        <v>630</v>
      </c>
      <c r="B269" s="149">
        <v>2</v>
      </c>
      <c r="C269" t="s">
        <v>78</v>
      </c>
      <c r="D269" t="s">
        <v>85</v>
      </c>
      <c r="E269" t="s">
        <v>631</v>
      </c>
      <c r="F269" t="s">
        <v>14</v>
      </c>
      <c r="G269" t="s">
        <v>1054</v>
      </c>
      <c r="H269" s="149" t="s">
        <v>1055</v>
      </c>
      <c r="I269" s="251">
        <v>83.058316000000005</v>
      </c>
      <c r="J269" s="185">
        <v>0</v>
      </c>
      <c r="K269" s="180">
        <v>0</v>
      </c>
      <c r="L269" s="71">
        <v>0</v>
      </c>
      <c r="M269" s="185" t="s">
        <v>2134</v>
      </c>
      <c r="N269" s="185">
        <v>24.343</v>
      </c>
      <c r="O269" s="71">
        <v>0</v>
      </c>
      <c r="P269" s="185" t="s">
        <v>501</v>
      </c>
      <c r="Q269" s="183" t="s">
        <v>2134</v>
      </c>
      <c r="R269" s="149" t="s">
        <v>547</v>
      </c>
      <c r="S269" s="149">
        <v>12</v>
      </c>
      <c r="T269" t="s">
        <v>632</v>
      </c>
    </row>
    <row r="270" spans="1:20" x14ac:dyDescent="0.25">
      <c r="A270" s="149" t="s">
        <v>633</v>
      </c>
      <c r="B270" s="149">
        <v>2</v>
      </c>
      <c r="C270" t="s">
        <v>78</v>
      </c>
      <c r="D270" t="s">
        <v>88</v>
      </c>
      <c r="E270" t="s">
        <v>634</v>
      </c>
      <c r="F270" t="s">
        <v>14</v>
      </c>
      <c r="G270" t="s">
        <v>423</v>
      </c>
      <c r="H270" s="149" t="s">
        <v>424</v>
      </c>
      <c r="I270" s="251">
        <v>162.78310799999997</v>
      </c>
      <c r="J270" s="185">
        <v>879.30000000000007</v>
      </c>
      <c r="K270" s="180">
        <v>74.14</v>
      </c>
      <c r="L270" s="71">
        <v>65.191302000000007</v>
      </c>
      <c r="M270" s="185">
        <v>0.18512806550665298</v>
      </c>
      <c r="N270" s="185">
        <v>47.708999999999996</v>
      </c>
      <c r="O270" s="71">
        <v>6373</v>
      </c>
      <c r="P270" s="185" t="s">
        <v>1424</v>
      </c>
      <c r="Q270" s="183">
        <v>0.13797269731680528</v>
      </c>
      <c r="R270" s="149" t="s">
        <v>547</v>
      </c>
      <c r="S270" s="149">
        <v>12</v>
      </c>
      <c r="T270" t="s">
        <v>88</v>
      </c>
    </row>
    <row r="271" spans="1:20" x14ac:dyDescent="0.25">
      <c r="A271" s="149" t="s">
        <v>972</v>
      </c>
      <c r="B271" s="149">
        <v>759</v>
      </c>
      <c r="C271" t="s">
        <v>330</v>
      </c>
      <c r="D271" t="s">
        <v>331</v>
      </c>
      <c r="E271" t="s">
        <v>973</v>
      </c>
      <c r="F271" t="s">
        <v>14</v>
      </c>
      <c r="G271" t="s">
        <v>423</v>
      </c>
      <c r="H271" s="149" t="s">
        <v>424</v>
      </c>
      <c r="I271" s="251">
        <v>224.32273837782674</v>
      </c>
      <c r="J271" s="185">
        <v>837.7</v>
      </c>
      <c r="K271" s="180">
        <v>74.14</v>
      </c>
      <c r="L271" s="71">
        <v>62.107078000000001</v>
      </c>
      <c r="M271" s="185">
        <v>0.2677840973831046</v>
      </c>
      <c r="N271" s="185">
        <v>65.745233991156724</v>
      </c>
      <c r="O271" s="71">
        <v>6070</v>
      </c>
      <c r="P271" s="185" t="s">
        <v>1424</v>
      </c>
      <c r="Q271" s="183">
        <v>0.13800658978583197</v>
      </c>
      <c r="R271" s="149" t="s">
        <v>547</v>
      </c>
      <c r="S271" s="149">
        <v>4</v>
      </c>
      <c r="T271" t="s">
        <v>331</v>
      </c>
    </row>
    <row r="272" spans="1:20" x14ac:dyDescent="0.25">
      <c r="A272" s="149" t="s">
        <v>756</v>
      </c>
      <c r="B272" s="149">
        <v>767</v>
      </c>
      <c r="C272" t="s">
        <v>757</v>
      </c>
      <c r="D272" t="s">
        <v>172</v>
      </c>
      <c r="E272" t="s">
        <v>758</v>
      </c>
      <c r="F272" t="s">
        <v>14</v>
      </c>
      <c r="G272" t="s">
        <v>423</v>
      </c>
      <c r="H272" s="149" t="s">
        <v>424</v>
      </c>
      <c r="I272" s="251">
        <v>368.22303999999997</v>
      </c>
      <c r="J272" s="185">
        <v>1515.1000000000001</v>
      </c>
      <c r="K272" s="180">
        <v>74.14</v>
      </c>
      <c r="L272" s="71">
        <v>112.329514</v>
      </c>
      <c r="M272" s="185">
        <v>0.24303546960596656</v>
      </c>
      <c r="N272" s="185">
        <v>107.91999999999999</v>
      </c>
      <c r="O272" s="71">
        <v>10979</v>
      </c>
      <c r="P272" s="185" t="s">
        <v>1424</v>
      </c>
      <c r="Q272" s="183">
        <v>0.13799981783404683</v>
      </c>
      <c r="R272" s="149" t="s">
        <v>547</v>
      </c>
      <c r="S272" s="149">
        <v>12</v>
      </c>
      <c r="T272" t="s">
        <v>172</v>
      </c>
    </row>
    <row r="273" spans="1:20" x14ac:dyDescent="0.25">
      <c r="A273" s="149" t="s">
        <v>990</v>
      </c>
      <c r="B273" s="149">
        <v>394</v>
      </c>
      <c r="C273" t="s">
        <v>347</v>
      </c>
      <c r="D273" t="s">
        <v>348</v>
      </c>
      <c r="E273" t="s">
        <v>991</v>
      </c>
      <c r="F273" t="s">
        <v>14</v>
      </c>
      <c r="G273" t="s">
        <v>423</v>
      </c>
      <c r="H273" s="149" t="s">
        <v>424</v>
      </c>
      <c r="I273" s="251">
        <v>377.05274001044961</v>
      </c>
      <c r="J273" s="185">
        <v>1631.3</v>
      </c>
      <c r="K273" s="180">
        <v>74.14</v>
      </c>
      <c r="L273" s="71">
        <v>120.944582</v>
      </c>
      <c r="M273" s="185">
        <v>0.23113635751268904</v>
      </c>
      <c r="N273" s="185">
        <v>110.5078370487836</v>
      </c>
      <c r="O273" s="71">
        <v>11821</v>
      </c>
      <c r="P273" s="185" t="s">
        <v>1424</v>
      </c>
      <c r="Q273" s="183">
        <v>0.13800016919042382</v>
      </c>
      <c r="R273" s="149" t="s">
        <v>547</v>
      </c>
      <c r="S273" s="149">
        <v>6</v>
      </c>
      <c r="T273" t="s">
        <v>348</v>
      </c>
    </row>
    <row r="274" spans="1:20" x14ac:dyDescent="0.25">
      <c r="A274" s="149" t="s">
        <v>988</v>
      </c>
      <c r="B274" s="149">
        <v>709</v>
      </c>
      <c r="C274" t="s">
        <v>345</v>
      </c>
      <c r="D274" t="s">
        <v>346</v>
      </c>
      <c r="E274" t="s">
        <v>989</v>
      </c>
      <c r="F274" t="s">
        <v>14</v>
      </c>
      <c r="G274" t="s">
        <v>423</v>
      </c>
      <c r="H274" s="149" t="s">
        <v>424</v>
      </c>
      <c r="I274" s="251">
        <v>452.50285200000002</v>
      </c>
      <c r="J274" s="185">
        <v>2189.6</v>
      </c>
      <c r="K274" s="180">
        <v>74.14</v>
      </c>
      <c r="L274" s="71">
        <v>162.33694399999999</v>
      </c>
      <c r="M274" s="185">
        <v>0.20666005297771284</v>
      </c>
      <c r="N274" s="185">
        <v>132.62100000000001</v>
      </c>
      <c r="O274" s="71">
        <v>15866</v>
      </c>
      <c r="P274" s="185" t="s">
        <v>1424</v>
      </c>
      <c r="Q274" s="183">
        <v>0.13800579856296483</v>
      </c>
      <c r="R274" s="149" t="s">
        <v>547</v>
      </c>
      <c r="S274" s="149">
        <v>10</v>
      </c>
      <c r="T274" t="s">
        <v>346</v>
      </c>
    </row>
    <row r="275" spans="1:20" x14ac:dyDescent="0.25">
      <c r="A275" s="149" t="s">
        <v>754</v>
      </c>
      <c r="B275" s="149">
        <v>420</v>
      </c>
      <c r="C275" t="s">
        <v>169</v>
      </c>
      <c r="D275" t="s">
        <v>170</v>
      </c>
      <c r="E275" t="s">
        <v>755</v>
      </c>
      <c r="F275" t="s">
        <v>14</v>
      </c>
      <c r="G275" t="s">
        <v>423</v>
      </c>
      <c r="H275" s="149" t="s">
        <v>424</v>
      </c>
      <c r="I275" s="251">
        <v>460.81789599999996</v>
      </c>
      <c r="J275" s="185">
        <v>1946.3</v>
      </c>
      <c r="K275" s="180">
        <v>74.14</v>
      </c>
      <c r="L275" s="71">
        <v>144.29868200000001</v>
      </c>
      <c r="M275" s="185">
        <v>0.2367661182757026</v>
      </c>
      <c r="N275" s="185">
        <v>135.05799999999999</v>
      </c>
      <c r="O275" s="71">
        <v>14104</v>
      </c>
      <c r="P275" s="185" t="s">
        <v>1424</v>
      </c>
      <c r="Q275" s="183">
        <v>0.13799631310266591</v>
      </c>
      <c r="R275" s="149" t="s">
        <v>547</v>
      </c>
      <c r="S275" s="149">
        <v>5</v>
      </c>
      <c r="T275" t="s">
        <v>170</v>
      </c>
    </row>
    <row r="276" spans="1:20" x14ac:dyDescent="0.25">
      <c r="A276" s="149" t="s">
        <v>890</v>
      </c>
      <c r="B276" s="149">
        <v>687</v>
      </c>
      <c r="C276" t="s">
        <v>260</v>
      </c>
      <c r="D276" t="s">
        <v>261</v>
      </c>
      <c r="E276" t="s">
        <v>891</v>
      </c>
      <c r="F276" t="s">
        <v>14</v>
      </c>
      <c r="G276" t="s">
        <v>423</v>
      </c>
      <c r="H276" s="149" t="s">
        <v>424</v>
      </c>
      <c r="I276" s="251">
        <v>696.53250400000002</v>
      </c>
      <c r="J276" s="185">
        <v>2946.1000000000004</v>
      </c>
      <c r="K276" s="180">
        <v>74.14</v>
      </c>
      <c r="L276" s="71">
        <v>218.42385400000003</v>
      </c>
      <c r="M276" s="185">
        <v>0.23642527544889852</v>
      </c>
      <c r="N276" s="185">
        <v>204.142</v>
      </c>
      <c r="O276" s="71">
        <v>21349</v>
      </c>
      <c r="P276" s="185" t="s">
        <v>1424</v>
      </c>
      <c r="Q276" s="183">
        <v>0.13799709588271114</v>
      </c>
      <c r="R276" s="149" t="s">
        <v>547</v>
      </c>
      <c r="S276" s="149">
        <v>9</v>
      </c>
      <c r="T276" t="s">
        <v>261</v>
      </c>
    </row>
    <row r="277" spans="1:20" x14ac:dyDescent="0.25">
      <c r="A277" s="149" t="s">
        <v>761</v>
      </c>
      <c r="B277" s="149">
        <v>682</v>
      </c>
      <c r="C277" t="s">
        <v>175</v>
      </c>
      <c r="D277" t="s">
        <v>176</v>
      </c>
      <c r="E277" t="s">
        <v>762</v>
      </c>
      <c r="F277" t="s">
        <v>14</v>
      </c>
      <c r="G277" t="s">
        <v>423</v>
      </c>
      <c r="H277" s="149" t="s">
        <v>424</v>
      </c>
      <c r="I277" s="251">
        <v>987.05096494166548</v>
      </c>
      <c r="J277" s="185">
        <v>3636.8999999999996</v>
      </c>
      <c r="K277" s="180">
        <v>74.14</v>
      </c>
      <c r="L277" s="71">
        <v>269.63976600000001</v>
      </c>
      <c r="M277" s="185">
        <v>0.27139898400881673</v>
      </c>
      <c r="N277" s="185">
        <v>289.28809054562294</v>
      </c>
      <c r="O277" s="71">
        <v>26354</v>
      </c>
      <c r="P277" s="185" t="s">
        <v>1424</v>
      </c>
      <c r="Q277" s="183">
        <v>0.13800182135539196</v>
      </c>
      <c r="R277" s="149" t="s">
        <v>547</v>
      </c>
      <c r="S277" s="149">
        <v>10</v>
      </c>
      <c r="T277" t="s">
        <v>176</v>
      </c>
    </row>
    <row r="278" spans="1:20" x14ac:dyDescent="0.25">
      <c r="A278" s="149" t="s">
        <v>934</v>
      </c>
      <c r="B278" s="149">
        <v>416</v>
      </c>
      <c r="C278" t="s">
        <v>297</v>
      </c>
      <c r="D278" t="s">
        <v>298</v>
      </c>
      <c r="E278" t="s">
        <v>935</v>
      </c>
      <c r="F278" t="s">
        <v>14</v>
      </c>
      <c r="G278" t="s">
        <v>423</v>
      </c>
      <c r="H278" s="149" t="s">
        <v>424</v>
      </c>
      <c r="I278" s="251">
        <v>1319.509112</v>
      </c>
      <c r="J278" s="185">
        <v>5193.8999999999996</v>
      </c>
      <c r="K278" s="180">
        <v>74.14</v>
      </c>
      <c r="L278" s="71">
        <v>385.07574599999998</v>
      </c>
      <c r="M278" s="185">
        <v>0.25404977223281155</v>
      </c>
      <c r="N278" s="185">
        <v>386.726</v>
      </c>
      <c r="O278" s="71">
        <v>37637</v>
      </c>
      <c r="P278" s="185" t="s">
        <v>1424</v>
      </c>
      <c r="Q278" s="183">
        <v>0.13799984058240561</v>
      </c>
      <c r="R278" s="149" t="s">
        <v>547</v>
      </c>
      <c r="S278" s="149">
        <v>11</v>
      </c>
      <c r="T278" t="s">
        <v>298</v>
      </c>
    </row>
    <row r="279" spans="1:20" x14ac:dyDescent="0.25">
      <c r="A279" s="149" t="s">
        <v>777</v>
      </c>
      <c r="B279" s="149">
        <v>256</v>
      </c>
      <c r="C279" t="s">
        <v>191</v>
      </c>
      <c r="D279" t="s">
        <v>192</v>
      </c>
      <c r="E279" t="s">
        <v>778</v>
      </c>
      <c r="F279" t="s">
        <v>14</v>
      </c>
      <c r="G279" t="s">
        <v>423</v>
      </c>
      <c r="H279" s="149" t="s">
        <v>424</v>
      </c>
      <c r="I279" s="251">
        <v>1329.9975999999999</v>
      </c>
      <c r="J279" s="185">
        <v>5032.2</v>
      </c>
      <c r="K279" s="180">
        <v>74.14</v>
      </c>
      <c r="L279" s="71">
        <v>373.08730799999995</v>
      </c>
      <c r="M279" s="185">
        <v>0.26429744445769243</v>
      </c>
      <c r="N279" s="185">
        <v>389.8</v>
      </c>
      <c r="O279" s="71">
        <v>36466</v>
      </c>
      <c r="P279" s="185" t="s">
        <v>1424</v>
      </c>
      <c r="Q279" s="183">
        <v>0.1379970383370811</v>
      </c>
      <c r="R279" s="149" t="s">
        <v>547</v>
      </c>
      <c r="S279" s="149">
        <v>12</v>
      </c>
      <c r="T279" t="s">
        <v>192</v>
      </c>
    </row>
    <row r="280" spans="1:20" x14ac:dyDescent="0.25">
      <c r="A280" s="149" t="s">
        <v>727</v>
      </c>
      <c r="B280" s="149">
        <v>169</v>
      </c>
      <c r="C280" t="s">
        <v>101</v>
      </c>
      <c r="D280" t="s">
        <v>142</v>
      </c>
      <c r="E280" t="s">
        <v>728</v>
      </c>
      <c r="F280" t="s">
        <v>14</v>
      </c>
      <c r="G280" t="s">
        <v>423</v>
      </c>
      <c r="H280" s="149" t="s">
        <v>424</v>
      </c>
      <c r="I280" s="251">
        <v>1375.9947719999998</v>
      </c>
      <c r="J280" s="185">
        <v>4287.2999999999993</v>
      </c>
      <c r="K280" s="180">
        <v>74.14</v>
      </c>
      <c r="L280" s="71">
        <v>317.86042199999997</v>
      </c>
      <c r="M280" s="185">
        <v>0.32094669652228675</v>
      </c>
      <c r="N280" s="185">
        <v>403.28099999999995</v>
      </c>
      <c r="O280" s="71">
        <v>31068</v>
      </c>
      <c r="P280" s="185" t="s">
        <v>1424</v>
      </c>
      <c r="Q280" s="183">
        <v>0.13799729625337967</v>
      </c>
      <c r="R280" s="149" t="s">
        <v>547</v>
      </c>
      <c r="S280" s="149">
        <v>12</v>
      </c>
      <c r="T280" t="s">
        <v>142</v>
      </c>
    </row>
    <row r="281" spans="1:20" x14ac:dyDescent="0.25">
      <c r="A281" s="149" t="s">
        <v>703</v>
      </c>
      <c r="B281" s="149">
        <v>169</v>
      </c>
      <c r="C281" t="s">
        <v>101</v>
      </c>
      <c r="D281" t="s">
        <v>104</v>
      </c>
      <c r="E281" t="s">
        <v>704</v>
      </c>
      <c r="F281" t="s">
        <v>14</v>
      </c>
      <c r="G281" t="s">
        <v>423</v>
      </c>
      <c r="H281" s="149" t="s">
        <v>424</v>
      </c>
      <c r="I281" s="251">
        <v>1387.9197119999999</v>
      </c>
      <c r="J281" s="185">
        <v>4815.2</v>
      </c>
      <c r="K281" s="180">
        <v>74.14</v>
      </c>
      <c r="L281" s="71">
        <v>356.99892800000003</v>
      </c>
      <c r="M281" s="185">
        <v>0.28823718890181094</v>
      </c>
      <c r="N281" s="185">
        <v>406.77600000000001</v>
      </c>
      <c r="O281" s="71">
        <v>34893</v>
      </c>
      <c r="P281" s="185" t="s">
        <v>1424</v>
      </c>
      <c r="Q281" s="183">
        <v>0.13799902559252572</v>
      </c>
      <c r="R281" s="149" t="s">
        <v>547</v>
      </c>
      <c r="S281" s="149">
        <v>12</v>
      </c>
      <c r="T281" t="s">
        <v>104</v>
      </c>
    </row>
    <row r="282" spans="1:20" x14ac:dyDescent="0.25">
      <c r="A282" s="149" t="s">
        <v>843</v>
      </c>
      <c r="B282" s="149">
        <v>332</v>
      </c>
      <c r="C282" t="s">
        <v>232</v>
      </c>
      <c r="D282" t="s">
        <v>233</v>
      </c>
      <c r="E282" t="s">
        <v>844</v>
      </c>
      <c r="F282" t="s">
        <v>14</v>
      </c>
      <c r="G282" t="s">
        <v>423</v>
      </c>
      <c r="H282" s="149" t="s">
        <v>424</v>
      </c>
      <c r="I282" s="251">
        <v>1510.567464</v>
      </c>
      <c r="J282" s="185">
        <v>6109.7000000000016</v>
      </c>
      <c r="K282" s="180">
        <v>74.14</v>
      </c>
      <c r="L282" s="71">
        <v>452.97315800000013</v>
      </c>
      <c r="M282" s="185">
        <v>0.24724085699788853</v>
      </c>
      <c r="N282" s="185">
        <v>442.72199999999998</v>
      </c>
      <c r="O282" s="71">
        <v>44272</v>
      </c>
      <c r="P282" s="185" t="s">
        <v>1424</v>
      </c>
      <c r="Q282" s="183">
        <v>0.13800370437296716</v>
      </c>
      <c r="R282" s="149" t="s">
        <v>547</v>
      </c>
      <c r="S282" s="149">
        <v>12</v>
      </c>
      <c r="T282" t="s">
        <v>233</v>
      </c>
    </row>
    <row r="283" spans="1:20" x14ac:dyDescent="0.25">
      <c r="A283" s="149" t="s">
        <v>743</v>
      </c>
      <c r="B283" s="149">
        <v>747</v>
      </c>
      <c r="C283" t="s">
        <v>159</v>
      </c>
      <c r="D283" t="s">
        <v>160</v>
      </c>
      <c r="E283" t="s">
        <v>744</v>
      </c>
      <c r="F283" t="s">
        <v>14</v>
      </c>
      <c r="G283" t="s">
        <v>423</v>
      </c>
      <c r="H283" s="149" t="s">
        <v>424</v>
      </c>
      <c r="I283" s="251">
        <v>1636.9888879999999</v>
      </c>
      <c r="J283" s="185">
        <v>6053.1</v>
      </c>
      <c r="K283" s="180">
        <v>74.14</v>
      </c>
      <c r="L283" s="71">
        <v>448.77683400000001</v>
      </c>
      <c r="M283" s="185">
        <v>0.27043810411194258</v>
      </c>
      <c r="N283" s="185">
        <v>479.774</v>
      </c>
      <c r="O283" s="71">
        <v>43862</v>
      </c>
      <c r="P283" s="185" t="s">
        <v>1424</v>
      </c>
      <c r="Q283" s="183">
        <v>0.13800328302402992</v>
      </c>
      <c r="R283" s="149" t="s">
        <v>547</v>
      </c>
      <c r="S283" s="149">
        <v>9</v>
      </c>
      <c r="T283" t="s">
        <v>160</v>
      </c>
    </row>
    <row r="284" spans="1:20" x14ac:dyDescent="0.25">
      <c r="A284" s="149" t="s">
        <v>820</v>
      </c>
      <c r="B284" s="149">
        <v>341</v>
      </c>
      <c r="C284" t="s">
        <v>216</v>
      </c>
      <c r="D284" t="s">
        <v>217</v>
      </c>
      <c r="E284" t="s">
        <v>821</v>
      </c>
      <c r="F284" t="s">
        <v>14</v>
      </c>
      <c r="G284" t="s">
        <v>423</v>
      </c>
      <c r="H284" s="149" t="s">
        <v>424</v>
      </c>
      <c r="I284" s="251">
        <v>1651.6502520000001</v>
      </c>
      <c r="J284" s="185">
        <v>5882.9999999999991</v>
      </c>
      <c r="K284" s="180">
        <v>74.14</v>
      </c>
      <c r="L284" s="71">
        <v>436.16561999999993</v>
      </c>
      <c r="M284" s="185">
        <v>0.28074966037735855</v>
      </c>
      <c r="N284" s="185">
        <v>484.07100000000003</v>
      </c>
      <c r="O284" s="71">
        <v>42631</v>
      </c>
      <c r="P284" s="185" t="s">
        <v>1424</v>
      </c>
      <c r="Q284" s="183">
        <v>0.1379981703455232</v>
      </c>
      <c r="R284" s="149" t="s">
        <v>547</v>
      </c>
      <c r="S284" s="149">
        <v>12</v>
      </c>
      <c r="T284" t="s">
        <v>217</v>
      </c>
    </row>
    <row r="285" spans="1:20" x14ac:dyDescent="0.25">
      <c r="A285" s="149" t="s">
        <v>627</v>
      </c>
      <c r="B285" s="149">
        <v>2</v>
      </c>
      <c r="C285" t="s">
        <v>78</v>
      </c>
      <c r="D285" t="s">
        <v>80</v>
      </c>
      <c r="E285" t="s">
        <v>628</v>
      </c>
      <c r="F285" t="s">
        <v>14</v>
      </c>
      <c r="G285" t="s">
        <v>423</v>
      </c>
      <c r="H285" s="149" t="s">
        <v>424</v>
      </c>
      <c r="I285" s="251">
        <v>1836.6795999999997</v>
      </c>
      <c r="J285" s="185">
        <v>6171.5</v>
      </c>
      <c r="K285" s="180">
        <v>74.14</v>
      </c>
      <c r="L285" s="71">
        <v>457.55500999999998</v>
      </c>
      <c r="M285" s="185">
        <v>0.29760667584865913</v>
      </c>
      <c r="N285" s="185">
        <v>538.29999999999995</v>
      </c>
      <c r="O285" s="71">
        <v>44722</v>
      </c>
      <c r="P285" s="185" t="s">
        <v>1424</v>
      </c>
      <c r="Q285" s="183">
        <v>0.13799695899110057</v>
      </c>
      <c r="R285" s="149" t="s">
        <v>547</v>
      </c>
      <c r="S285" s="149">
        <v>12</v>
      </c>
      <c r="T285" t="s">
        <v>629</v>
      </c>
    </row>
    <row r="286" spans="1:20" x14ac:dyDescent="0.25">
      <c r="A286" s="149" t="s">
        <v>974</v>
      </c>
      <c r="B286" s="149">
        <v>364</v>
      </c>
      <c r="C286" t="s">
        <v>332</v>
      </c>
      <c r="D286" t="s">
        <v>333</v>
      </c>
      <c r="E286" t="s">
        <v>975</v>
      </c>
      <c r="F286" t="s">
        <v>14</v>
      </c>
      <c r="G286" t="s">
        <v>423</v>
      </c>
      <c r="H286" s="149" t="s">
        <v>424</v>
      </c>
      <c r="I286" s="251">
        <v>1850.433372</v>
      </c>
      <c r="J286" s="185">
        <v>6200</v>
      </c>
      <c r="K286" s="180">
        <v>74.14</v>
      </c>
      <c r="L286" s="71">
        <v>459.66800000000001</v>
      </c>
      <c r="M286" s="185">
        <v>0.29845699548387095</v>
      </c>
      <c r="N286" s="185">
        <v>542.33100000000002</v>
      </c>
      <c r="O286" s="71">
        <v>44928</v>
      </c>
      <c r="P286" s="185" t="s">
        <v>1424</v>
      </c>
      <c r="Q286" s="183">
        <v>0.1379985754985755</v>
      </c>
      <c r="R286" s="149" t="s">
        <v>547</v>
      </c>
      <c r="S286" s="149">
        <v>10</v>
      </c>
      <c r="T286" t="s">
        <v>333</v>
      </c>
    </row>
    <row r="287" spans="1:20" x14ac:dyDescent="0.25">
      <c r="A287" s="149" t="s">
        <v>1002</v>
      </c>
      <c r="B287" s="149">
        <v>72</v>
      </c>
      <c r="C287" t="s">
        <v>359</v>
      </c>
      <c r="D287" t="s">
        <v>360</v>
      </c>
      <c r="E287" t="s">
        <v>1003</v>
      </c>
      <c r="F287" t="s">
        <v>14</v>
      </c>
      <c r="G287" t="s">
        <v>423</v>
      </c>
      <c r="H287" s="149" t="s">
        <v>424</v>
      </c>
      <c r="I287" s="251">
        <v>1869.4586839999997</v>
      </c>
      <c r="J287" s="185">
        <v>6105.4999999999991</v>
      </c>
      <c r="K287" s="180">
        <v>74.14</v>
      </c>
      <c r="L287" s="71">
        <v>452.66176999999993</v>
      </c>
      <c r="M287" s="185">
        <v>0.30619256146097779</v>
      </c>
      <c r="N287" s="185">
        <v>547.90699999999993</v>
      </c>
      <c r="O287" s="71">
        <v>44243</v>
      </c>
      <c r="P287" s="185" t="s">
        <v>1424</v>
      </c>
      <c r="Q287" s="183">
        <v>0.13799923151685009</v>
      </c>
      <c r="R287" s="149" t="s">
        <v>547</v>
      </c>
      <c r="S287" s="149">
        <v>12</v>
      </c>
      <c r="T287" t="s">
        <v>360</v>
      </c>
    </row>
    <row r="288" spans="1:20" x14ac:dyDescent="0.25">
      <c r="A288" s="149" t="s">
        <v>624</v>
      </c>
      <c r="B288" s="149">
        <v>2</v>
      </c>
      <c r="C288" t="s">
        <v>78</v>
      </c>
      <c r="D288" t="s">
        <v>79</v>
      </c>
      <c r="E288" t="s">
        <v>625</v>
      </c>
      <c r="F288" t="s">
        <v>14</v>
      </c>
      <c r="G288" t="s">
        <v>423</v>
      </c>
      <c r="H288" s="149" t="s">
        <v>424</v>
      </c>
      <c r="I288" s="251">
        <v>2025.7453439999999</v>
      </c>
      <c r="J288" s="185">
        <v>6828</v>
      </c>
      <c r="K288" s="180">
        <v>74.14</v>
      </c>
      <c r="L288" s="71">
        <v>506.22791999999998</v>
      </c>
      <c r="M288" s="185">
        <v>0.29668209490333919</v>
      </c>
      <c r="N288" s="185">
        <v>593.71199999999999</v>
      </c>
      <c r="O288" s="71">
        <v>49477</v>
      </c>
      <c r="P288" s="185" t="s">
        <v>1424</v>
      </c>
      <c r="Q288" s="183">
        <v>0.13800351678557712</v>
      </c>
      <c r="R288" s="149" t="s">
        <v>547</v>
      </c>
      <c r="S288" s="149">
        <v>12</v>
      </c>
      <c r="T288" t="s">
        <v>626</v>
      </c>
    </row>
    <row r="289" spans="1:20" x14ac:dyDescent="0.25">
      <c r="A289" s="149" t="s">
        <v>711</v>
      </c>
      <c r="B289" s="149">
        <v>169</v>
      </c>
      <c r="C289" t="s">
        <v>101</v>
      </c>
      <c r="D289" t="s">
        <v>114</v>
      </c>
      <c r="E289" t="s">
        <v>712</v>
      </c>
      <c r="F289" t="s">
        <v>14</v>
      </c>
      <c r="G289" t="s">
        <v>423</v>
      </c>
      <c r="H289" s="149" t="s">
        <v>424</v>
      </c>
      <c r="I289" s="251">
        <v>2066.0922439999995</v>
      </c>
      <c r="J289" s="185">
        <v>6037.6999999999989</v>
      </c>
      <c r="K289" s="180">
        <v>74.14</v>
      </c>
      <c r="L289" s="71">
        <v>447.63507799999991</v>
      </c>
      <c r="M289" s="185">
        <v>0.3421985597164483</v>
      </c>
      <c r="N289" s="185">
        <v>605.53699999999992</v>
      </c>
      <c r="O289" s="71">
        <v>43750</v>
      </c>
      <c r="P289" s="185" t="s">
        <v>1424</v>
      </c>
      <c r="Q289" s="183">
        <v>0.13800457142857139</v>
      </c>
      <c r="R289" s="149" t="s">
        <v>547</v>
      </c>
      <c r="S289" s="149">
        <v>12</v>
      </c>
      <c r="T289" t="s">
        <v>114</v>
      </c>
    </row>
    <row r="290" spans="1:20" x14ac:dyDescent="0.25">
      <c r="A290" s="149" t="s">
        <v>719</v>
      </c>
      <c r="B290" s="149">
        <v>169</v>
      </c>
      <c r="C290" t="s">
        <v>101</v>
      </c>
      <c r="D290" t="s">
        <v>125</v>
      </c>
      <c r="E290" t="s">
        <v>720</v>
      </c>
      <c r="F290" t="s">
        <v>14</v>
      </c>
      <c r="G290" t="s">
        <v>423</v>
      </c>
      <c r="H290" s="149" t="s">
        <v>424</v>
      </c>
      <c r="I290" s="251">
        <v>2127.3615280000004</v>
      </c>
      <c r="J290" s="185">
        <v>6917.8</v>
      </c>
      <c r="K290" s="180">
        <v>74.14</v>
      </c>
      <c r="L290" s="71">
        <v>512.88569200000006</v>
      </c>
      <c r="M290" s="185">
        <v>0.30751995258608233</v>
      </c>
      <c r="N290" s="185">
        <v>623.49400000000014</v>
      </c>
      <c r="O290" s="71">
        <v>50129</v>
      </c>
      <c r="P290" s="185" t="s">
        <v>1424</v>
      </c>
      <c r="Q290" s="183">
        <v>0.13799996010293444</v>
      </c>
      <c r="R290" s="149" t="s">
        <v>547</v>
      </c>
      <c r="S290" s="149">
        <v>12</v>
      </c>
      <c r="T290" t="s">
        <v>125</v>
      </c>
    </row>
    <row r="291" spans="1:20" x14ac:dyDescent="0.25">
      <c r="A291" s="149" t="s">
        <v>709</v>
      </c>
      <c r="B291" s="149">
        <v>169</v>
      </c>
      <c r="C291" t="s">
        <v>101</v>
      </c>
      <c r="D291" t="s">
        <v>113</v>
      </c>
      <c r="E291" t="s">
        <v>710</v>
      </c>
      <c r="F291" t="s">
        <v>14</v>
      </c>
      <c r="G291" t="s">
        <v>423</v>
      </c>
      <c r="H291" s="149" t="s">
        <v>424</v>
      </c>
      <c r="I291" s="251">
        <v>2235.1295479999999</v>
      </c>
      <c r="J291" s="185">
        <v>7021.7999999999993</v>
      </c>
      <c r="K291" s="180">
        <v>74.14</v>
      </c>
      <c r="L291" s="71">
        <v>520.59625199999994</v>
      </c>
      <c r="M291" s="185">
        <v>0.31831290381383692</v>
      </c>
      <c r="N291" s="185">
        <v>655.07899999999995</v>
      </c>
      <c r="O291" s="71">
        <v>50883</v>
      </c>
      <c r="P291" s="185" t="s">
        <v>1424</v>
      </c>
      <c r="Q291" s="183">
        <v>0.13799893874181945</v>
      </c>
      <c r="R291" s="149" t="s">
        <v>547</v>
      </c>
      <c r="S291" s="149">
        <v>12</v>
      </c>
      <c r="T291" t="s">
        <v>113</v>
      </c>
    </row>
    <row r="292" spans="1:20" x14ac:dyDescent="0.25">
      <c r="A292" s="149" t="s">
        <v>1040</v>
      </c>
      <c r="B292" s="149">
        <v>663</v>
      </c>
      <c r="C292" t="s">
        <v>376</v>
      </c>
      <c r="D292" t="s">
        <v>377</v>
      </c>
      <c r="E292" t="s">
        <v>1041</v>
      </c>
      <c r="F292" t="s">
        <v>14</v>
      </c>
      <c r="G292" t="s">
        <v>423</v>
      </c>
      <c r="H292" s="149" t="s">
        <v>424</v>
      </c>
      <c r="I292" s="251">
        <v>2418.5646074074075</v>
      </c>
      <c r="J292" s="185">
        <v>9708.2000000000007</v>
      </c>
      <c r="K292" s="180">
        <v>74.14</v>
      </c>
      <c r="L292" s="71">
        <v>719.76594800000009</v>
      </c>
      <c r="M292" s="185">
        <v>0.24912595614093316</v>
      </c>
      <c r="N292" s="185">
        <v>708.84074074074078</v>
      </c>
      <c r="O292" s="71">
        <v>70348</v>
      </c>
      <c r="P292" s="185" t="s">
        <v>1424</v>
      </c>
      <c r="Q292" s="183">
        <v>0.1380025018479559</v>
      </c>
      <c r="R292" s="149" t="s">
        <v>547</v>
      </c>
      <c r="S292" s="149">
        <v>12</v>
      </c>
      <c r="T292" t="s">
        <v>377</v>
      </c>
    </row>
    <row r="293" spans="1:20" x14ac:dyDescent="0.25">
      <c r="A293" s="149" t="s">
        <v>715</v>
      </c>
      <c r="B293" s="149">
        <v>169</v>
      </c>
      <c r="C293" t="s">
        <v>101</v>
      </c>
      <c r="D293" t="s">
        <v>117</v>
      </c>
      <c r="E293" t="s">
        <v>716</v>
      </c>
      <c r="F293" t="s">
        <v>14</v>
      </c>
      <c r="G293" t="s">
        <v>423</v>
      </c>
      <c r="H293" s="149" t="s">
        <v>424</v>
      </c>
      <c r="I293" s="251">
        <v>2424.5091959999995</v>
      </c>
      <c r="J293" s="185">
        <v>7461.1</v>
      </c>
      <c r="K293" s="180">
        <v>74.14</v>
      </c>
      <c r="L293" s="71">
        <v>553.16595400000006</v>
      </c>
      <c r="M293" s="185">
        <v>0.32495331733926625</v>
      </c>
      <c r="N293" s="185">
        <v>710.58299999999986</v>
      </c>
      <c r="O293" s="71">
        <v>54066</v>
      </c>
      <c r="P293" s="185" t="s">
        <v>1424</v>
      </c>
      <c r="Q293" s="183">
        <v>0.13799985203270079</v>
      </c>
      <c r="R293" s="149" t="s">
        <v>547</v>
      </c>
      <c r="S293" s="149">
        <v>12</v>
      </c>
      <c r="T293" t="s">
        <v>117</v>
      </c>
    </row>
    <row r="294" spans="1:20" x14ac:dyDescent="0.25">
      <c r="A294" s="149" t="s">
        <v>630</v>
      </c>
      <c r="B294" s="149">
        <v>2</v>
      </c>
      <c r="C294" t="s">
        <v>78</v>
      </c>
      <c r="D294" t="s">
        <v>85</v>
      </c>
      <c r="E294" t="s">
        <v>631</v>
      </c>
      <c r="F294" t="s">
        <v>14</v>
      </c>
      <c r="G294" t="s">
        <v>423</v>
      </c>
      <c r="H294" s="149" t="s">
        <v>424</v>
      </c>
      <c r="I294" s="251">
        <v>2793.47264</v>
      </c>
      <c r="J294" s="185">
        <v>8527.3000000000011</v>
      </c>
      <c r="K294" s="180">
        <v>74.14</v>
      </c>
      <c r="L294" s="71">
        <v>632.21402200000011</v>
      </c>
      <c r="M294" s="185">
        <v>0.32759169256388299</v>
      </c>
      <c r="N294" s="185">
        <v>818.72</v>
      </c>
      <c r="O294" s="71">
        <v>61791</v>
      </c>
      <c r="P294" s="185" t="s">
        <v>1424</v>
      </c>
      <c r="Q294" s="183">
        <v>0.13800229806929815</v>
      </c>
      <c r="R294" s="149" t="s">
        <v>547</v>
      </c>
      <c r="S294" s="149">
        <v>12</v>
      </c>
      <c r="T294" t="s">
        <v>632</v>
      </c>
    </row>
    <row r="295" spans="1:20" x14ac:dyDescent="0.25">
      <c r="A295" s="149" t="s">
        <v>721</v>
      </c>
      <c r="B295" s="149">
        <v>169</v>
      </c>
      <c r="C295" t="s">
        <v>101</v>
      </c>
      <c r="D295" t="s">
        <v>131</v>
      </c>
      <c r="E295" t="s">
        <v>722</v>
      </c>
      <c r="F295" t="s">
        <v>14</v>
      </c>
      <c r="G295" t="s">
        <v>423</v>
      </c>
      <c r="H295" s="149" t="s">
        <v>424</v>
      </c>
      <c r="I295" s="251">
        <v>3327.3243960000004</v>
      </c>
      <c r="J295" s="185">
        <v>10494.199999999999</v>
      </c>
      <c r="K295" s="180">
        <v>74.14</v>
      </c>
      <c r="L295" s="71">
        <v>778.03998799999988</v>
      </c>
      <c r="M295" s="185">
        <v>0.31706317737416867</v>
      </c>
      <c r="N295" s="185">
        <v>975.18300000000011</v>
      </c>
      <c r="O295" s="71">
        <v>76044</v>
      </c>
      <c r="P295" s="185" t="s">
        <v>1424</v>
      </c>
      <c r="Q295" s="183">
        <v>0.13800168323602124</v>
      </c>
      <c r="R295" s="149" t="s">
        <v>547</v>
      </c>
      <c r="S295" s="149">
        <v>12</v>
      </c>
      <c r="T295" t="s">
        <v>131</v>
      </c>
    </row>
    <row r="296" spans="1:20" x14ac:dyDescent="0.25">
      <c r="A296" s="149" t="s">
        <v>614</v>
      </c>
      <c r="B296" s="149">
        <v>2</v>
      </c>
      <c r="C296" t="s">
        <v>78</v>
      </c>
      <c r="D296" t="s">
        <v>92</v>
      </c>
      <c r="E296" t="s">
        <v>615</v>
      </c>
      <c r="F296" t="s">
        <v>14</v>
      </c>
      <c r="G296" t="s">
        <v>423</v>
      </c>
      <c r="H296" s="149" t="s">
        <v>424</v>
      </c>
      <c r="I296" s="251">
        <v>3810.5181880000005</v>
      </c>
      <c r="J296" s="185">
        <v>11995.4</v>
      </c>
      <c r="K296" s="180">
        <v>74.14</v>
      </c>
      <c r="L296" s="71">
        <v>889.33895600000005</v>
      </c>
      <c r="M296" s="185">
        <v>0.31766495389899468</v>
      </c>
      <c r="N296" s="185">
        <v>1116.7990000000002</v>
      </c>
      <c r="O296" s="71">
        <v>86923</v>
      </c>
      <c r="P296" s="185" t="s">
        <v>1424</v>
      </c>
      <c r="Q296" s="183">
        <v>0.13800029911530895</v>
      </c>
      <c r="R296" s="149" t="s">
        <v>547</v>
      </c>
      <c r="S296" s="149">
        <v>12</v>
      </c>
      <c r="T296" t="s">
        <v>616</v>
      </c>
    </row>
    <row r="297" spans="1:20" x14ac:dyDescent="0.25">
      <c r="A297" s="149" t="s">
        <v>713</v>
      </c>
      <c r="B297" s="149">
        <v>169</v>
      </c>
      <c r="C297" t="s">
        <v>101</v>
      </c>
      <c r="D297" t="s">
        <v>116</v>
      </c>
      <c r="E297" t="s">
        <v>714</v>
      </c>
      <c r="F297" t="s">
        <v>14</v>
      </c>
      <c r="G297" t="s">
        <v>423</v>
      </c>
      <c r="H297" s="149" t="s">
        <v>424</v>
      </c>
      <c r="I297" s="251">
        <v>3861.17274</v>
      </c>
      <c r="J297" s="185">
        <v>11753.7</v>
      </c>
      <c r="K297" s="180">
        <v>74.14</v>
      </c>
      <c r="L297" s="71">
        <v>871.41931800000009</v>
      </c>
      <c r="M297" s="185">
        <v>0.32850700119962223</v>
      </c>
      <c r="N297" s="185">
        <v>1131.645</v>
      </c>
      <c r="O297" s="71">
        <v>85172</v>
      </c>
      <c r="P297" s="185" t="s">
        <v>1424</v>
      </c>
      <c r="Q297" s="183">
        <v>0.13799957732588175</v>
      </c>
      <c r="R297" s="149" t="s">
        <v>547</v>
      </c>
      <c r="S297" s="149">
        <v>12</v>
      </c>
      <c r="T297" t="s">
        <v>116</v>
      </c>
    </row>
    <row r="298" spans="1:20" x14ac:dyDescent="0.25">
      <c r="A298" s="149" t="s">
        <v>994</v>
      </c>
      <c r="B298" s="149">
        <v>92</v>
      </c>
      <c r="C298" t="s">
        <v>351</v>
      </c>
      <c r="D298" t="s">
        <v>352</v>
      </c>
      <c r="E298" t="s">
        <v>995</v>
      </c>
      <c r="F298" t="s">
        <v>14</v>
      </c>
      <c r="G298" t="s">
        <v>423</v>
      </c>
      <c r="H298" s="149" t="s">
        <v>424</v>
      </c>
      <c r="I298" s="251">
        <v>4572.5849759999992</v>
      </c>
      <c r="J298" s="185">
        <v>13506.1</v>
      </c>
      <c r="K298" s="180">
        <v>74.14</v>
      </c>
      <c r="L298" s="71">
        <v>1001.342254</v>
      </c>
      <c r="M298" s="185">
        <v>0.33855702060550413</v>
      </c>
      <c r="N298" s="185">
        <v>1340.1479999999999</v>
      </c>
      <c r="O298" s="71">
        <v>97871</v>
      </c>
      <c r="P298" s="185" t="s">
        <v>1424</v>
      </c>
      <c r="Q298" s="183">
        <v>0.13799899868193846</v>
      </c>
      <c r="R298" s="149" t="s">
        <v>547</v>
      </c>
      <c r="S298" s="149">
        <v>12</v>
      </c>
      <c r="T298" t="s">
        <v>352</v>
      </c>
    </row>
    <row r="299" spans="1:20" x14ac:dyDescent="0.25">
      <c r="A299" s="149" t="s">
        <v>907</v>
      </c>
      <c r="B299" s="149">
        <v>44</v>
      </c>
      <c r="C299" t="s">
        <v>272</v>
      </c>
      <c r="D299" t="s">
        <v>273</v>
      </c>
      <c r="E299" t="s">
        <v>908</v>
      </c>
      <c r="F299" t="s">
        <v>14</v>
      </c>
      <c r="G299" t="s">
        <v>423</v>
      </c>
      <c r="H299" s="149" t="s">
        <v>424</v>
      </c>
      <c r="I299" s="251">
        <v>7433.5674479999998</v>
      </c>
      <c r="J299" s="185">
        <v>20946.300000000003</v>
      </c>
      <c r="K299" s="180">
        <v>74.14</v>
      </c>
      <c r="L299" s="71">
        <v>1552.9586820000002</v>
      </c>
      <c r="M299" s="185">
        <v>0.3548868987840334</v>
      </c>
      <c r="N299" s="185">
        <v>2178.654</v>
      </c>
      <c r="O299" s="71">
        <v>151786</v>
      </c>
      <c r="P299" s="185" t="s">
        <v>1424</v>
      </c>
      <c r="Q299" s="183">
        <v>0.13799889317855404</v>
      </c>
      <c r="R299" s="149" t="s">
        <v>547</v>
      </c>
      <c r="S299" s="149">
        <v>12</v>
      </c>
      <c r="T299" t="s">
        <v>273</v>
      </c>
    </row>
    <row r="300" spans="1:20" x14ac:dyDescent="0.25">
      <c r="A300" s="149" t="s">
        <v>833</v>
      </c>
      <c r="B300" s="149">
        <v>63</v>
      </c>
      <c r="C300" t="s">
        <v>225</v>
      </c>
      <c r="D300" t="s">
        <v>834</v>
      </c>
      <c r="E300" t="s">
        <v>835</v>
      </c>
      <c r="F300" t="s">
        <v>14</v>
      </c>
      <c r="G300" t="s">
        <v>423</v>
      </c>
      <c r="H300" s="149" t="s">
        <v>424</v>
      </c>
      <c r="I300" s="251">
        <v>10599.78744</v>
      </c>
      <c r="J300" s="185">
        <v>29085.3</v>
      </c>
      <c r="K300" s="180">
        <v>74.14</v>
      </c>
      <c r="L300" s="71">
        <v>2156.3841419999999</v>
      </c>
      <c r="M300" s="185">
        <v>0.36443796144444102</v>
      </c>
      <c r="N300" s="185">
        <v>3106.62</v>
      </c>
      <c r="O300" s="71">
        <v>210763</v>
      </c>
      <c r="P300" s="185" t="s">
        <v>1424</v>
      </c>
      <c r="Q300" s="183">
        <v>0.13800002846799486</v>
      </c>
      <c r="R300" s="149" t="s">
        <v>547</v>
      </c>
      <c r="S300" s="149">
        <v>12</v>
      </c>
      <c r="T300" t="s">
        <v>226</v>
      </c>
    </row>
    <row r="301" spans="1:20" x14ac:dyDescent="0.25">
      <c r="A301" s="149" t="s">
        <v>817</v>
      </c>
      <c r="B301" s="149">
        <v>274</v>
      </c>
      <c r="C301" t="s">
        <v>212</v>
      </c>
      <c r="D301" t="s">
        <v>818</v>
      </c>
      <c r="E301" t="s">
        <v>819</v>
      </c>
      <c r="F301" t="s">
        <v>14</v>
      </c>
      <c r="G301" t="s">
        <v>423</v>
      </c>
      <c r="H301" s="149" t="s">
        <v>424</v>
      </c>
      <c r="I301" s="251">
        <v>19863.599456</v>
      </c>
      <c r="J301" s="185">
        <v>58902.5</v>
      </c>
      <c r="K301" s="180">
        <v>74.14</v>
      </c>
      <c r="L301" s="71">
        <v>4367.0313499999993</v>
      </c>
      <c r="M301" s="185">
        <v>0.33722846154237934</v>
      </c>
      <c r="N301" s="185">
        <v>5821.6880000000001</v>
      </c>
      <c r="O301" s="71">
        <v>426828</v>
      </c>
      <c r="P301" s="185" t="s">
        <v>1424</v>
      </c>
      <c r="Q301" s="183">
        <v>0.13800055291592866</v>
      </c>
      <c r="R301" s="149" t="s">
        <v>547</v>
      </c>
      <c r="S301" s="149">
        <v>12</v>
      </c>
      <c r="T301" t="s">
        <v>213</v>
      </c>
    </row>
    <row r="302" spans="1:20" x14ac:dyDescent="0.25">
      <c r="A302" s="149" t="s">
        <v>621</v>
      </c>
      <c r="B302" s="149">
        <v>2</v>
      </c>
      <c r="C302" t="s">
        <v>78</v>
      </c>
      <c r="D302" t="s">
        <v>98</v>
      </c>
      <c r="E302" t="s">
        <v>622</v>
      </c>
      <c r="F302" t="s">
        <v>14</v>
      </c>
      <c r="G302" t="s">
        <v>423</v>
      </c>
      <c r="H302" s="149" t="s">
        <v>424</v>
      </c>
      <c r="I302" s="251">
        <v>32014.935892000001</v>
      </c>
      <c r="J302" s="185">
        <v>88309.9</v>
      </c>
      <c r="K302" s="180">
        <v>74.14</v>
      </c>
      <c r="L302" s="71">
        <v>6547.2959859999992</v>
      </c>
      <c r="M302" s="185">
        <v>0.36252940940936412</v>
      </c>
      <c r="N302" s="185">
        <v>9383.0410000000011</v>
      </c>
      <c r="O302" s="71">
        <v>639927</v>
      </c>
      <c r="P302" s="185" t="s">
        <v>1424</v>
      </c>
      <c r="Q302" s="183">
        <v>0.13799995937036566</v>
      </c>
      <c r="R302" s="149" t="s">
        <v>547</v>
      </c>
      <c r="S302" s="149">
        <v>12</v>
      </c>
      <c r="T302" t="s">
        <v>623</v>
      </c>
    </row>
  </sheetData>
  <autoFilter ref="A4:U302" xr:uid="{00000000-0001-0000-1100-000000000000}">
    <sortState xmlns:xlrd2="http://schemas.microsoft.com/office/spreadsheetml/2017/richdata2" ref="A5:U302">
      <sortCondition ref="F4:F302"/>
    </sortState>
  </autoFilter>
  <sortState xmlns:xlrd2="http://schemas.microsoft.com/office/spreadsheetml/2017/richdata2" ref="A5:U296">
    <sortCondition ref="F5:F296"/>
    <sortCondition ref="E5:E296"/>
    <sortCondition ref="C5:C296"/>
    <sortCondition ref="D5:D296"/>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3"/>
  <sheetViews>
    <sheetView workbookViewId="0">
      <pane xSplit="2" ySplit="2" topLeftCell="C3" activePane="bottomRight" state="frozen"/>
      <selection activeCell="H4" sqref="H4"/>
      <selection pane="topRight" activeCell="H4" sqref="H4"/>
      <selection pane="bottomLeft" activeCell="H4" sqref="H4"/>
      <selection pane="bottomRight" activeCell="A3" sqref="A3:XFD5"/>
    </sheetView>
  </sheetViews>
  <sheetFormatPr defaultColWidth="9.140625" defaultRowHeight="15" x14ac:dyDescent="0.25"/>
  <cols>
    <col min="1" max="1" width="13.85546875" customWidth="1"/>
    <col min="4" max="4" width="30.28515625" style="23" customWidth="1"/>
    <col min="5" max="5" width="20.5703125" style="23" customWidth="1"/>
    <col min="6" max="6" width="18.5703125" style="23" customWidth="1"/>
    <col min="7" max="7" width="17.28515625" style="26" customWidth="1"/>
    <col min="8" max="8" width="12.28515625" style="245" customWidth="1"/>
    <col min="9" max="9" width="12.28515625" style="246" customWidth="1"/>
    <col min="10" max="10" width="12.28515625" style="247" customWidth="1"/>
    <col min="11" max="11" width="12.28515625" style="343" customWidth="1"/>
    <col min="12" max="12" width="12.28515625" style="246" customWidth="1"/>
    <col min="13" max="19" width="12.28515625" style="23" customWidth="1"/>
    <col min="20" max="20" width="12.28515625" style="246" customWidth="1"/>
    <col min="21" max="23" width="12.28515625" style="23" customWidth="1"/>
    <col min="24" max="24" width="12.28515625" style="148" customWidth="1"/>
    <col min="25" max="25" width="12.28515625" style="23" customWidth="1"/>
    <col min="26" max="26" width="27.7109375" customWidth="1"/>
    <col min="27" max="27" width="20" customWidth="1"/>
  </cols>
  <sheetData>
    <row r="1" spans="1:27" x14ac:dyDescent="0.25">
      <c r="A1" s="3" t="s">
        <v>2207</v>
      </c>
      <c r="F1" s="239"/>
      <c r="H1" s="240"/>
      <c r="I1" s="241"/>
      <c r="J1" s="242"/>
      <c r="L1" s="241"/>
      <c r="M1" s="239"/>
      <c r="N1" s="239"/>
      <c r="O1" s="243"/>
      <c r="P1" s="239"/>
      <c r="Q1" s="239"/>
      <c r="R1" s="239"/>
      <c r="S1" s="243"/>
      <c r="T1" s="241"/>
      <c r="U1" s="239"/>
      <c r="V1" s="239"/>
      <c r="W1" s="243"/>
    </row>
    <row r="2" spans="1:27" s="149" customFormat="1" ht="45" x14ac:dyDescent="0.25">
      <c r="A2" s="147" t="s">
        <v>1445</v>
      </c>
      <c r="B2" s="147" t="s">
        <v>564</v>
      </c>
      <c r="C2" s="147" t="s">
        <v>1373</v>
      </c>
      <c r="D2" s="349" t="s">
        <v>53</v>
      </c>
      <c r="E2" s="147" t="s">
        <v>1451</v>
      </c>
      <c r="F2" s="147" t="s">
        <v>1064</v>
      </c>
      <c r="G2" s="147" t="s">
        <v>0</v>
      </c>
      <c r="H2" s="353" t="s">
        <v>442</v>
      </c>
      <c r="I2" s="184" t="s">
        <v>443</v>
      </c>
      <c r="J2" s="354" t="s">
        <v>444</v>
      </c>
      <c r="K2" s="348" t="s">
        <v>445</v>
      </c>
      <c r="L2" s="184" t="s">
        <v>446</v>
      </c>
      <c r="M2" s="351" t="s">
        <v>447</v>
      </c>
      <c r="N2" s="351" t="s">
        <v>448</v>
      </c>
      <c r="O2" s="355" t="s">
        <v>449</v>
      </c>
      <c r="P2" s="351" t="s">
        <v>450</v>
      </c>
      <c r="Q2" s="351" t="s">
        <v>451</v>
      </c>
      <c r="R2" s="351" t="s">
        <v>452</v>
      </c>
      <c r="S2" s="355" t="s">
        <v>453</v>
      </c>
      <c r="T2" s="184" t="s">
        <v>454</v>
      </c>
      <c r="U2" s="351" t="s">
        <v>455</v>
      </c>
      <c r="V2" s="351" t="s">
        <v>456</v>
      </c>
      <c r="W2" s="355" t="s">
        <v>457</v>
      </c>
      <c r="X2" s="147" t="s">
        <v>57</v>
      </c>
      <c r="Y2" s="147" t="s">
        <v>571</v>
      </c>
      <c r="Z2" s="147" t="s">
        <v>1066</v>
      </c>
      <c r="AA2" s="147" t="s">
        <v>58</v>
      </c>
    </row>
    <row r="3" spans="1:27" x14ac:dyDescent="0.25">
      <c r="A3" t="s">
        <v>1250</v>
      </c>
      <c r="B3">
        <v>332540</v>
      </c>
      <c r="C3">
        <v>230</v>
      </c>
      <c r="D3" s="148" t="s">
        <v>1988</v>
      </c>
      <c r="E3" s="148" t="s">
        <v>358</v>
      </c>
      <c r="F3" s="148" t="s">
        <v>1001</v>
      </c>
      <c r="G3" s="26" t="s">
        <v>4</v>
      </c>
      <c r="H3" s="244">
        <v>693.96783282499996</v>
      </c>
      <c r="I3" s="257">
        <v>1277.2609999999997</v>
      </c>
      <c r="J3" s="258">
        <v>281</v>
      </c>
      <c r="K3" s="343">
        <v>0.54332500000000006</v>
      </c>
      <c r="L3" s="259">
        <v>612.96568187500009</v>
      </c>
      <c r="M3" s="259">
        <v>1128.175</v>
      </c>
      <c r="N3" s="259">
        <v>76</v>
      </c>
      <c r="O3" s="244">
        <v>0.54332500000000006</v>
      </c>
      <c r="P3" s="259">
        <v>598.44151797500012</v>
      </c>
      <c r="Q3" s="259">
        <v>1101.4430000000002</v>
      </c>
      <c r="R3" s="259">
        <v>47</v>
      </c>
      <c r="S3" s="244">
        <v>0.54332500000000006</v>
      </c>
      <c r="T3" s="259">
        <v>1905.3750326750003</v>
      </c>
      <c r="U3" s="259">
        <v>3590.4119999999998</v>
      </c>
      <c r="V3" s="259">
        <v>395</v>
      </c>
      <c r="W3" s="244">
        <v>0.53068423141271825</v>
      </c>
      <c r="X3" s="259" t="s">
        <v>547</v>
      </c>
      <c r="Y3" s="148">
        <v>12</v>
      </c>
      <c r="Z3" t="s">
        <v>358</v>
      </c>
      <c r="AA3" t="s">
        <v>2143</v>
      </c>
    </row>
    <row r="4" spans="1:27" x14ac:dyDescent="0.25">
      <c r="A4" t="s">
        <v>1265</v>
      </c>
      <c r="B4">
        <v>332740</v>
      </c>
      <c r="C4">
        <v>242</v>
      </c>
      <c r="D4" s="148" t="s">
        <v>369</v>
      </c>
      <c r="E4" s="148" t="s">
        <v>370</v>
      </c>
      <c r="F4" s="148" t="s">
        <v>1026</v>
      </c>
      <c r="G4" s="26" t="s">
        <v>4</v>
      </c>
      <c r="H4" s="244">
        <v>33.701250000000002</v>
      </c>
      <c r="I4" s="257">
        <v>44.935000000000002</v>
      </c>
      <c r="J4" s="258">
        <v>14</v>
      </c>
      <c r="K4" s="343">
        <v>0.75</v>
      </c>
      <c r="L4" s="259">
        <v>47.581499999999991</v>
      </c>
      <c r="M4" s="259">
        <v>63.441999999999993</v>
      </c>
      <c r="N4" s="259">
        <v>7</v>
      </c>
      <c r="O4" s="244">
        <v>0.74999999999999989</v>
      </c>
      <c r="P4" s="259">
        <v>50.703000000000003</v>
      </c>
      <c r="Q4" s="259">
        <v>67.603999999999999</v>
      </c>
      <c r="R4" s="259">
        <v>6</v>
      </c>
      <c r="S4" s="244">
        <v>0.75</v>
      </c>
      <c r="T4" s="259">
        <v>131.98575</v>
      </c>
      <c r="U4" s="259">
        <v>175.98099999999999</v>
      </c>
      <c r="V4" s="259">
        <v>27</v>
      </c>
      <c r="W4" s="244">
        <v>0.75</v>
      </c>
      <c r="X4" s="259" t="s">
        <v>547</v>
      </c>
      <c r="Y4" s="148">
        <v>12</v>
      </c>
      <c r="Z4" t="s">
        <v>370</v>
      </c>
      <c r="AA4" t="s">
        <v>2143</v>
      </c>
    </row>
    <row r="5" spans="1:27" x14ac:dyDescent="0.25">
      <c r="A5" t="s">
        <v>1165</v>
      </c>
      <c r="B5">
        <v>331750</v>
      </c>
      <c r="C5">
        <v>291</v>
      </c>
      <c r="D5" s="148" t="s">
        <v>161</v>
      </c>
      <c r="E5" s="148" t="s">
        <v>162</v>
      </c>
      <c r="F5" s="148" t="s">
        <v>746</v>
      </c>
      <c r="G5" s="26" t="s">
        <v>4</v>
      </c>
      <c r="H5" s="244">
        <v>59.996249999999989</v>
      </c>
      <c r="I5" s="257">
        <v>95.993999999999986</v>
      </c>
      <c r="J5" s="258">
        <v>31</v>
      </c>
      <c r="K5" s="343">
        <v>0.625</v>
      </c>
      <c r="L5" s="259">
        <v>90.91062500000001</v>
      </c>
      <c r="M5" s="259">
        <v>145.45700000000002</v>
      </c>
      <c r="N5" s="259">
        <v>8</v>
      </c>
      <c r="O5" s="244">
        <v>0.625</v>
      </c>
      <c r="P5" s="259">
        <v>53.430625000000006</v>
      </c>
      <c r="Q5" s="259">
        <v>85.489000000000004</v>
      </c>
      <c r="R5" s="259">
        <v>24</v>
      </c>
      <c r="S5" s="244">
        <v>0.625</v>
      </c>
      <c r="T5" s="259">
        <v>204.33749999999998</v>
      </c>
      <c r="U5" s="259">
        <v>328.21800000000002</v>
      </c>
      <c r="V5" s="259">
        <v>64</v>
      </c>
      <c r="W5" s="244">
        <v>0.62256640403634156</v>
      </c>
      <c r="X5" s="259" t="s">
        <v>547</v>
      </c>
      <c r="Y5" s="148">
        <v>12</v>
      </c>
      <c r="Z5" t="s">
        <v>162</v>
      </c>
      <c r="AA5" t="s">
        <v>2143</v>
      </c>
    </row>
    <row r="6" spans="1:27" x14ac:dyDescent="0.25">
      <c r="A6" t="s">
        <v>1070</v>
      </c>
      <c r="B6">
        <v>331040</v>
      </c>
      <c r="C6">
        <v>293</v>
      </c>
      <c r="D6" s="148" t="s">
        <v>65</v>
      </c>
      <c r="E6" s="148" t="s">
        <v>66</v>
      </c>
      <c r="F6" s="148" t="s">
        <v>580</v>
      </c>
      <c r="G6" s="26" t="s">
        <v>4</v>
      </c>
      <c r="H6" s="244">
        <v>180.29860000000002</v>
      </c>
      <c r="I6" s="257">
        <v>189.78800000000004</v>
      </c>
      <c r="J6" s="258">
        <v>47</v>
      </c>
      <c r="K6" s="343">
        <v>0.95</v>
      </c>
      <c r="L6" s="259">
        <v>185.94444999999996</v>
      </c>
      <c r="M6" s="259">
        <v>195.73099999999999</v>
      </c>
      <c r="N6" s="259">
        <v>23</v>
      </c>
      <c r="O6" s="244">
        <v>0.94999999999999984</v>
      </c>
      <c r="P6" s="259">
        <v>118.40229999999998</v>
      </c>
      <c r="Q6" s="259">
        <v>124.634</v>
      </c>
      <c r="R6" s="259">
        <v>12</v>
      </c>
      <c r="S6" s="244">
        <v>0.94999999999999984</v>
      </c>
      <c r="T6" s="259">
        <v>484.64534999999995</v>
      </c>
      <c r="U6" s="259">
        <v>510.15299999999996</v>
      </c>
      <c r="V6" s="259">
        <v>82</v>
      </c>
      <c r="W6" s="244">
        <v>0.95</v>
      </c>
      <c r="X6" s="259" t="s">
        <v>547</v>
      </c>
      <c r="Y6" s="148">
        <v>12</v>
      </c>
      <c r="Z6" t="s">
        <v>66</v>
      </c>
      <c r="AA6" t="s">
        <v>2143</v>
      </c>
    </row>
    <row r="7" spans="1:27" ht="30" x14ac:dyDescent="0.25">
      <c r="A7" t="s">
        <v>1227</v>
      </c>
      <c r="B7">
        <v>332320</v>
      </c>
      <c r="C7">
        <v>340</v>
      </c>
      <c r="D7" s="148" t="s">
        <v>293</v>
      </c>
      <c r="E7" s="148" t="s">
        <v>294</v>
      </c>
      <c r="F7" s="148" t="s">
        <v>931</v>
      </c>
      <c r="G7" s="26" t="s">
        <v>4</v>
      </c>
      <c r="H7" s="244">
        <v>109.68383999999999</v>
      </c>
      <c r="I7" s="257">
        <v>130.57599999999999</v>
      </c>
      <c r="J7" s="258">
        <v>33</v>
      </c>
      <c r="K7" s="343">
        <v>0.84</v>
      </c>
      <c r="L7" s="259">
        <v>73.208520000000007</v>
      </c>
      <c r="M7" s="259">
        <v>87.15300000000002</v>
      </c>
      <c r="N7" s="259">
        <v>23</v>
      </c>
      <c r="O7" s="244">
        <v>0.83999999999999986</v>
      </c>
      <c r="P7" s="259">
        <v>34.299720000000001</v>
      </c>
      <c r="Q7" s="259">
        <v>40.833000000000006</v>
      </c>
      <c r="R7" s="259">
        <v>10</v>
      </c>
      <c r="S7" s="244">
        <v>0.83999999999999986</v>
      </c>
      <c r="T7" s="259">
        <v>217.19207999999998</v>
      </c>
      <c r="U7" s="259">
        <v>258.56200000000001</v>
      </c>
      <c r="V7" s="259">
        <v>66</v>
      </c>
      <c r="W7" s="244">
        <v>0.83999999999999986</v>
      </c>
      <c r="X7" s="259" t="s">
        <v>547</v>
      </c>
      <c r="Y7" s="148">
        <v>12</v>
      </c>
      <c r="Z7" t="s">
        <v>294</v>
      </c>
      <c r="AA7" t="s">
        <v>2143</v>
      </c>
    </row>
    <row r="8" spans="1:27" x14ac:dyDescent="0.25">
      <c r="A8" t="s">
        <v>1267</v>
      </c>
      <c r="B8">
        <v>332860</v>
      </c>
      <c r="C8">
        <v>106</v>
      </c>
      <c r="D8" s="148" t="s">
        <v>373</v>
      </c>
      <c r="E8" s="148" t="s">
        <v>407</v>
      </c>
      <c r="F8" s="148" t="s">
        <v>1030</v>
      </c>
      <c r="G8" s="26" t="s">
        <v>4</v>
      </c>
      <c r="H8" s="244">
        <v>1227.5956878888892</v>
      </c>
      <c r="I8" s="257">
        <v>2766.5860000000002</v>
      </c>
      <c r="J8" s="258">
        <v>756</v>
      </c>
      <c r="K8" s="343">
        <v>0.4437222222222223</v>
      </c>
      <c r="L8" s="259">
        <v>16865.755205833335</v>
      </c>
      <c r="M8" s="259">
        <v>38009.714999999997</v>
      </c>
      <c r="N8" s="259">
        <v>185</v>
      </c>
      <c r="O8" s="244">
        <v>0.4437222222222223</v>
      </c>
      <c r="P8" s="259">
        <v>1126.5614690555556</v>
      </c>
      <c r="Q8" s="259">
        <v>2538.8889999999997</v>
      </c>
      <c r="R8" s="259">
        <v>70</v>
      </c>
      <c r="S8" s="244">
        <v>0.4437222222222223</v>
      </c>
      <c r="T8" s="259">
        <v>19219.912362777781</v>
      </c>
      <c r="U8" s="259">
        <v>43315.189999999995</v>
      </c>
      <c r="V8" s="259">
        <v>1011</v>
      </c>
      <c r="W8" s="244">
        <v>0.44372222222222235</v>
      </c>
      <c r="X8" s="259" t="s">
        <v>547</v>
      </c>
      <c r="Y8" s="148">
        <v>12</v>
      </c>
      <c r="Z8" t="s">
        <v>407</v>
      </c>
      <c r="AA8" t="s">
        <v>2143</v>
      </c>
    </row>
    <row r="9" spans="1:27" x14ac:dyDescent="0.25">
      <c r="A9" t="s">
        <v>1248</v>
      </c>
      <c r="B9">
        <v>332550</v>
      </c>
      <c r="C9">
        <v>410</v>
      </c>
      <c r="D9" s="148" t="s">
        <v>334</v>
      </c>
      <c r="E9" s="148" t="s">
        <v>335</v>
      </c>
      <c r="F9" s="148" t="s">
        <v>977</v>
      </c>
      <c r="G9" s="26" t="s">
        <v>4</v>
      </c>
      <c r="H9" s="244">
        <v>159.208</v>
      </c>
      <c r="I9" s="257">
        <v>159.208</v>
      </c>
      <c r="J9" s="258">
        <v>40</v>
      </c>
      <c r="K9" s="343">
        <v>1</v>
      </c>
      <c r="L9" s="259">
        <v>71.305000000000007</v>
      </c>
      <c r="M9" s="259">
        <v>71.305000000000007</v>
      </c>
      <c r="N9" s="259">
        <v>14</v>
      </c>
      <c r="O9" s="244">
        <v>1</v>
      </c>
      <c r="P9" s="259">
        <v>229.95300000000003</v>
      </c>
      <c r="Q9" s="259">
        <v>229.95300000000003</v>
      </c>
      <c r="R9" s="259">
        <v>20</v>
      </c>
      <c r="S9" s="244">
        <v>1</v>
      </c>
      <c r="T9" s="259">
        <v>460.46600000000001</v>
      </c>
      <c r="U9" s="259">
        <v>472.01100000000008</v>
      </c>
      <c r="V9" s="259">
        <v>77</v>
      </c>
      <c r="W9" s="244">
        <v>0.97554082426045141</v>
      </c>
      <c r="X9" s="259" t="s">
        <v>547</v>
      </c>
      <c r="Y9" s="148">
        <v>12</v>
      </c>
      <c r="Z9" t="s">
        <v>335</v>
      </c>
      <c r="AA9" t="s">
        <v>2143</v>
      </c>
    </row>
    <row r="10" spans="1:27" x14ac:dyDescent="0.25">
      <c r="A10" t="s">
        <v>1249</v>
      </c>
      <c r="B10">
        <v>332560</v>
      </c>
      <c r="C10">
        <v>339</v>
      </c>
      <c r="D10" s="148" t="s">
        <v>336</v>
      </c>
      <c r="E10" s="148" t="s">
        <v>337</v>
      </c>
      <c r="F10" s="148" t="s">
        <v>979</v>
      </c>
      <c r="G10" s="26" t="s">
        <v>4</v>
      </c>
      <c r="H10" s="244">
        <v>277.83544499999999</v>
      </c>
      <c r="I10" s="257">
        <v>669.48299999999995</v>
      </c>
      <c r="J10" s="258">
        <v>153</v>
      </c>
      <c r="K10" s="343">
        <v>0.41500000000000004</v>
      </c>
      <c r="L10" s="259">
        <v>513.49361000000022</v>
      </c>
      <c r="M10" s="259">
        <v>1237.3340000000003</v>
      </c>
      <c r="N10" s="259">
        <v>75</v>
      </c>
      <c r="O10" s="244">
        <v>0.41500000000000009</v>
      </c>
      <c r="P10" s="259">
        <v>413.11340999999999</v>
      </c>
      <c r="Q10" s="259">
        <v>995.45399999999995</v>
      </c>
      <c r="R10" s="259">
        <v>53</v>
      </c>
      <c r="S10" s="244">
        <v>0.41500000000000004</v>
      </c>
      <c r="T10" s="259">
        <v>1204.4424650000001</v>
      </c>
      <c r="U10" s="259">
        <v>2902.2709999999997</v>
      </c>
      <c r="V10" s="259">
        <v>263</v>
      </c>
      <c r="W10" s="244">
        <v>0.41500000000000009</v>
      </c>
      <c r="X10" s="259" t="s">
        <v>547</v>
      </c>
      <c r="Y10" s="148">
        <v>4</v>
      </c>
      <c r="Z10" t="s">
        <v>337</v>
      </c>
      <c r="AA10" t="s">
        <v>2143</v>
      </c>
    </row>
    <row r="11" spans="1:27" x14ac:dyDescent="0.25">
      <c r="A11" t="s">
        <v>1186</v>
      </c>
      <c r="B11">
        <v>331980</v>
      </c>
      <c r="C11">
        <v>88</v>
      </c>
      <c r="D11" t="s">
        <v>214</v>
      </c>
      <c r="E11" t="s">
        <v>215</v>
      </c>
      <c r="F11" t="s">
        <v>816</v>
      </c>
      <c r="G11" s="26" t="s">
        <v>4</v>
      </c>
      <c r="H11" s="244">
        <v>100.89692029166665</v>
      </c>
      <c r="I11" s="257">
        <v>151.14699999999999</v>
      </c>
      <c r="J11" s="258">
        <v>38</v>
      </c>
      <c r="K11" s="343">
        <v>0.66754166666666659</v>
      </c>
      <c r="L11" s="259">
        <v>644.99477933333333</v>
      </c>
      <c r="M11" s="259">
        <v>966.22400000000005</v>
      </c>
      <c r="N11" s="259">
        <v>31</v>
      </c>
      <c r="O11" s="244">
        <v>0.66754166666666659</v>
      </c>
      <c r="P11" s="259">
        <v>516.65188341666658</v>
      </c>
      <c r="Q11" s="259">
        <v>773.96199999999999</v>
      </c>
      <c r="R11" s="259">
        <v>56</v>
      </c>
      <c r="S11" s="244">
        <v>0.66754166666666659</v>
      </c>
      <c r="T11" s="259">
        <v>1262.5435830416666</v>
      </c>
      <c r="U11" s="259">
        <v>1891.3329999999999</v>
      </c>
      <c r="V11" s="259">
        <v>119</v>
      </c>
      <c r="W11" s="244">
        <v>0.6675416666666667</v>
      </c>
      <c r="X11" s="259" t="s">
        <v>547</v>
      </c>
      <c r="Y11" s="148">
        <v>12</v>
      </c>
      <c r="Z11" t="s">
        <v>215</v>
      </c>
      <c r="AA11" t="s">
        <v>2143</v>
      </c>
    </row>
    <row r="12" spans="1:27" x14ac:dyDescent="0.25">
      <c r="A12" t="s">
        <v>1258</v>
      </c>
      <c r="B12">
        <v>331005</v>
      </c>
      <c r="C12">
        <v>684</v>
      </c>
      <c r="D12" s="148" t="s">
        <v>355</v>
      </c>
      <c r="E12" s="148" t="s">
        <v>356</v>
      </c>
      <c r="F12" s="148" t="s">
        <v>999</v>
      </c>
      <c r="G12" s="26" t="s">
        <v>4</v>
      </c>
      <c r="H12" s="244">
        <v>356.88895485833331</v>
      </c>
      <c r="I12" s="257">
        <v>260.26699999999994</v>
      </c>
      <c r="J12" s="258">
        <v>126</v>
      </c>
      <c r="K12" s="343">
        <v>1.3712416666666669</v>
      </c>
      <c r="L12" s="259">
        <v>687.18267759166667</v>
      </c>
      <c r="M12" s="259">
        <v>501.13899999999995</v>
      </c>
      <c r="N12" s="259">
        <v>122</v>
      </c>
      <c r="O12" s="244">
        <v>1.3712416666666669</v>
      </c>
      <c r="P12" s="259">
        <v>643.12468284166675</v>
      </c>
      <c r="Q12" s="259">
        <v>469.00900000000001</v>
      </c>
      <c r="R12" s="259">
        <v>25</v>
      </c>
      <c r="S12" s="244">
        <v>1.3712416666666669</v>
      </c>
      <c r="T12" s="259">
        <v>1687.1963152916669</v>
      </c>
      <c r="U12" s="259">
        <v>1230.415</v>
      </c>
      <c r="V12" s="259">
        <v>256</v>
      </c>
      <c r="W12" s="244">
        <v>1.3712416666666669</v>
      </c>
      <c r="X12" s="259" t="s">
        <v>547</v>
      </c>
      <c r="Y12" s="148">
        <v>12</v>
      </c>
      <c r="Z12" t="s">
        <v>356</v>
      </c>
      <c r="AA12" t="s">
        <v>2143</v>
      </c>
    </row>
    <row r="13" spans="1:27" x14ac:dyDescent="0.25">
      <c r="A13" t="s">
        <v>1185</v>
      </c>
      <c r="B13">
        <v>331970</v>
      </c>
      <c r="C13">
        <v>442</v>
      </c>
      <c r="D13" s="148" t="s">
        <v>209</v>
      </c>
      <c r="E13" s="148" t="s">
        <v>210</v>
      </c>
      <c r="F13" s="148" t="s">
        <v>812</v>
      </c>
      <c r="G13" s="26" t="s">
        <v>4</v>
      </c>
      <c r="H13" s="244">
        <v>28.933361150000007</v>
      </c>
      <c r="I13" s="257">
        <v>66.777000000000001</v>
      </c>
      <c r="J13" s="258">
        <v>30</v>
      </c>
      <c r="K13" s="343">
        <v>0.43328333333333341</v>
      </c>
      <c r="L13" s="259">
        <v>65.539736850000011</v>
      </c>
      <c r="M13" s="259">
        <v>151.26300000000001</v>
      </c>
      <c r="N13" s="259">
        <v>16</v>
      </c>
      <c r="O13" s="244">
        <v>0.43328333333333341</v>
      </c>
      <c r="P13" s="259">
        <v>19.7083257</v>
      </c>
      <c r="Q13" s="259">
        <v>45.48599999999999</v>
      </c>
      <c r="R13" s="259">
        <v>15</v>
      </c>
      <c r="S13" s="244">
        <v>0.43328333333333341</v>
      </c>
      <c r="T13" s="259">
        <v>114.18142370000002</v>
      </c>
      <c r="U13" s="259">
        <v>279.63099999999997</v>
      </c>
      <c r="V13" s="259">
        <v>62</v>
      </c>
      <c r="W13" s="244">
        <v>0.40832891810993788</v>
      </c>
      <c r="X13" s="259" t="s">
        <v>547</v>
      </c>
      <c r="Y13" s="148">
        <v>12</v>
      </c>
      <c r="Z13" t="s">
        <v>210</v>
      </c>
      <c r="AA13" t="s">
        <v>2143</v>
      </c>
    </row>
    <row r="14" spans="1:27" ht="30" x14ac:dyDescent="0.25">
      <c r="A14" t="s">
        <v>1266</v>
      </c>
      <c r="B14">
        <v>332850</v>
      </c>
      <c r="C14">
        <v>741</v>
      </c>
      <c r="D14" s="148" t="s">
        <v>371</v>
      </c>
      <c r="E14" s="148" t="s">
        <v>372</v>
      </c>
      <c r="F14" s="148" t="s">
        <v>1028</v>
      </c>
      <c r="G14" s="26" t="s">
        <v>5</v>
      </c>
      <c r="H14" s="244">
        <v>569.97167850000017</v>
      </c>
      <c r="I14" s="257">
        <v>1297.6020000000001</v>
      </c>
      <c r="J14" s="258">
        <v>275</v>
      </c>
      <c r="K14" s="343">
        <v>0.43925000000000008</v>
      </c>
      <c r="L14" s="259">
        <v>731.12635400000022</v>
      </c>
      <c r="M14" s="259">
        <v>1664.4880000000003</v>
      </c>
      <c r="N14" s="259">
        <v>53</v>
      </c>
      <c r="O14" s="244">
        <v>0.43925000000000003</v>
      </c>
      <c r="P14" s="259">
        <v>448.68157600000006</v>
      </c>
      <c r="Q14" s="259">
        <v>1021.472</v>
      </c>
      <c r="R14" s="259">
        <v>70</v>
      </c>
      <c r="S14" s="244">
        <v>0.43925000000000008</v>
      </c>
      <c r="T14" s="259">
        <v>1749.7796085000004</v>
      </c>
      <c r="U14" s="259">
        <v>3991.9679999999994</v>
      </c>
      <c r="V14" s="259">
        <v>386</v>
      </c>
      <c r="W14" s="244">
        <v>0.43832505884315726</v>
      </c>
      <c r="X14" s="259" t="s">
        <v>547</v>
      </c>
      <c r="Y14" s="148">
        <v>12</v>
      </c>
      <c r="Z14" t="s">
        <v>372</v>
      </c>
      <c r="AA14" t="s">
        <v>2143</v>
      </c>
    </row>
    <row r="15" spans="1:27" ht="30" x14ac:dyDescent="0.25">
      <c r="A15" t="s">
        <v>1270</v>
      </c>
      <c r="B15">
        <v>332890</v>
      </c>
      <c r="C15">
        <v>409</v>
      </c>
      <c r="D15" s="148" t="s">
        <v>378</v>
      </c>
      <c r="E15" s="148" t="s">
        <v>379</v>
      </c>
      <c r="F15" s="148" t="s">
        <v>1046</v>
      </c>
      <c r="G15" s="26" t="s">
        <v>5</v>
      </c>
      <c r="H15" s="244">
        <v>146.93163339999998</v>
      </c>
      <c r="I15" s="257">
        <v>267.11200000000002</v>
      </c>
      <c r="J15" s="258">
        <v>67</v>
      </c>
      <c r="K15" s="343">
        <v>0.55007499999999987</v>
      </c>
      <c r="L15" s="259">
        <v>203.89630024999997</v>
      </c>
      <c r="M15" s="259">
        <v>370.67</v>
      </c>
      <c r="N15" s="259">
        <v>26</v>
      </c>
      <c r="O15" s="244">
        <v>0.55007499999999987</v>
      </c>
      <c r="P15" s="259">
        <v>69.810018249999985</v>
      </c>
      <c r="Q15" s="259">
        <v>126.91</v>
      </c>
      <c r="R15" s="259">
        <v>12</v>
      </c>
      <c r="S15" s="244">
        <v>0.55007499999999987</v>
      </c>
      <c r="T15" s="259">
        <v>420.63795189999996</v>
      </c>
      <c r="U15" s="259">
        <v>764.69200000000012</v>
      </c>
      <c r="V15" s="259">
        <v>105</v>
      </c>
      <c r="W15" s="244">
        <v>0.55007499999999987</v>
      </c>
      <c r="X15" s="259" t="s">
        <v>547</v>
      </c>
      <c r="Y15" s="148">
        <v>12</v>
      </c>
      <c r="Z15" t="s">
        <v>379</v>
      </c>
      <c r="AA15" t="s">
        <v>2143</v>
      </c>
    </row>
    <row r="16" spans="1:27" ht="30" x14ac:dyDescent="0.25">
      <c r="A16" t="s">
        <v>1127</v>
      </c>
      <c r="B16">
        <v>331420</v>
      </c>
      <c r="C16">
        <v>169</v>
      </c>
      <c r="D16" s="148" t="s">
        <v>101</v>
      </c>
      <c r="E16" s="148" t="s">
        <v>122</v>
      </c>
      <c r="F16" s="148" t="s">
        <v>664</v>
      </c>
      <c r="G16" s="26" t="s">
        <v>5</v>
      </c>
      <c r="H16" s="244">
        <v>251.12048565000012</v>
      </c>
      <c r="I16" s="257">
        <v>491.64600000000002</v>
      </c>
      <c r="J16" s="258">
        <v>95</v>
      </c>
      <c r="K16" s="343">
        <v>0.5107750000000002</v>
      </c>
      <c r="L16" s="259">
        <v>91.025212750000037</v>
      </c>
      <c r="M16" s="259">
        <v>178.21</v>
      </c>
      <c r="N16" s="259">
        <v>10</v>
      </c>
      <c r="O16" s="244">
        <v>0.5107750000000002</v>
      </c>
      <c r="P16" s="259">
        <v>289.7315002250001</v>
      </c>
      <c r="Q16" s="259">
        <v>567.23900000000003</v>
      </c>
      <c r="R16" s="259">
        <v>29</v>
      </c>
      <c r="S16" s="244">
        <v>0.5107750000000002</v>
      </c>
      <c r="T16" s="259">
        <v>631.87719862500023</v>
      </c>
      <c r="U16" s="259">
        <v>1237.095</v>
      </c>
      <c r="V16" s="259">
        <v>134</v>
      </c>
      <c r="W16" s="244">
        <v>0.5107750000000002</v>
      </c>
      <c r="X16" s="259" t="s">
        <v>547</v>
      </c>
      <c r="Y16" s="148">
        <v>12</v>
      </c>
      <c r="Z16" t="s">
        <v>122</v>
      </c>
      <c r="AA16" t="s">
        <v>2143</v>
      </c>
    </row>
    <row r="17" spans="1:27" ht="30" x14ac:dyDescent="0.25">
      <c r="A17" t="s">
        <v>1146</v>
      </c>
      <c r="B17">
        <v>331670</v>
      </c>
      <c r="C17">
        <v>169</v>
      </c>
      <c r="D17" s="148" t="s">
        <v>101</v>
      </c>
      <c r="E17" s="148" t="s">
        <v>138</v>
      </c>
      <c r="F17" s="148" t="s">
        <v>694</v>
      </c>
      <c r="G17" s="26" t="s">
        <v>5</v>
      </c>
      <c r="H17" s="244">
        <v>290.72478899999999</v>
      </c>
      <c r="I17" s="257">
        <v>580.28899999999999</v>
      </c>
      <c r="J17" s="258">
        <v>93</v>
      </c>
      <c r="K17" s="343">
        <v>0.501</v>
      </c>
      <c r="L17" s="259">
        <v>118.03660199999999</v>
      </c>
      <c r="M17" s="259">
        <v>235.60199999999998</v>
      </c>
      <c r="N17" s="259">
        <v>25</v>
      </c>
      <c r="O17" s="244">
        <v>0.501</v>
      </c>
      <c r="P17" s="259">
        <v>466.50464700000003</v>
      </c>
      <c r="Q17" s="259">
        <v>931.14700000000005</v>
      </c>
      <c r="R17" s="259">
        <v>30</v>
      </c>
      <c r="S17" s="244">
        <v>0.501</v>
      </c>
      <c r="T17" s="259">
        <v>875.26603799999998</v>
      </c>
      <c r="U17" s="259">
        <v>1747.038</v>
      </c>
      <c r="V17" s="259">
        <v>145</v>
      </c>
      <c r="W17" s="244">
        <v>0.501</v>
      </c>
      <c r="X17" s="259" t="s">
        <v>547</v>
      </c>
      <c r="Y17" s="148">
        <v>12</v>
      </c>
      <c r="Z17" t="s">
        <v>138</v>
      </c>
      <c r="AA17" t="s">
        <v>2143</v>
      </c>
    </row>
    <row r="18" spans="1:27" ht="30" x14ac:dyDescent="0.25">
      <c r="A18" t="s">
        <v>1147</v>
      </c>
      <c r="B18">
        <v>331590</v>
      </c>
      <c r="C18">
        <v>169</v>
      </c>
      <c r="D18" s="148" t="s">
        <v>101</v>
      </c>
      <c r="E18" s="148" t="s">
        <v>139</v>
      </c>
      <c r="F18" s="148" t="s">
        <v>683</v>
      </c>
      <c r="G18" s="26" t="s">
        <v>5</v>
      </c>
      <c r="H18" s="244">
        <v>450.08198954999989</v>
      </c>
      <c r="I18" s="257">
        <v>895.95299999999986</v>
      </c>
      <c r="J18" s="258">
        <v>162</v>
      </c>
      <c r="K18" s="343">
        <v>0.50234999999999996</v>
      </c>
      <c r="L18" s="259">
        <v>14.936874899999999</v>
      </c>
      <c r="M18" s="259">
        <v>29.734000000000002</v>
      </c>
      <c r="N18" s="259">
        <v>29</v>
      </c>
      <c r="O18" s="244">
        <v>0.50234999999999996</v>
      </c>
      <c r="P18" s="259">
        <v>609.02502719999984</v>
      </c>
      <c r="Q18" s="259">
        <v>1212.3519999999999</v>
      </c>
      <c r="R18" s="259">
        <v>33</v>
      </c>
      <c r="S18" s="244">
        <v>0.50234999999999996</v>
      </c>
      <c r="T18" s="259">
        <v>1074.0438916499998</v>
      </c>
      <c r="U18" s="259">
        <v>2138.0389999999998</v>
      </c>
      <c r="V18" s="259">
        <v>221</v>
      </c>
      <c r="W18" s="244">
        <v>0.50234999999999996</v>
      </c>
      <c r="X18" s="259" t="s">
        <v>547</v>
      </c>
      <c r="Y18" s="148">
        <v>12</v>
      </c>
      <c r="Z18" t="s">
        <v>139</v>
      </c>
      <c r="AA18" t="s">
        <v>2143</v>
      </c>
    </row>
    <row r="19" spans="1:27" ht="30" x14ac:dyDescent="0.25">
      <c r="A19" t="s">
        <v>1151</v>
      </c>
      <c r="B19">
        <v>331630</v>
      </c>
      <c r="C19">
        <v>169</v>
      </c>
      <c r="D19" s="148" t="s">
        <v>101</v>
      </c>
      <c r="E19" s="148" t="s">
        <v>143</v>
      </c>
      <c r="F19" s="148" t="s">
        <v>730</v>
      </c>
      <c r="G19" s="26" t="s">
        <v>5</v>
      </c>
      <c r="H19" s="244">
        <v>217.249224075</v>
      </c>
      <c r="I19" s="257">
        <v>427.67700000000002</v>
      </c>
      <c r="J19" s="258">
        <v>63</v>
      </c>
      <c r="K19" s="343">
        <v>0.50797499999999995</v>
      </c>
      <c r="L19" s="259">
        <v>79.118630175000007</v>
      </c>
      <c r="M19" s="259">
        <v>155.75300000000001</v>
      </c>
      <c r="N19" s="259">
        <v>13</v>
      </c>
      <c r="O19" s="244">
        <v>0.50797499999999995</v>
      </c>
      <c r="P19" s="259">
        <v>221.03465377499998</v>
      </c>
      <c r="Q19" s="259">
        <v>435.12900000000002</v>
      </c>
      <c r="R19" s="259">
        <v>21</v>
      </c>
      <c r="S19" s="244">
        <v>0.50797499999999995</v>
      </c>
      <c r="T19" s="259">
        <v>517.40250802499997</v>
      </c>
      <c r="U19" s="259">
        <v>1018.559</v>
      </c>
      <c r="V19" s="259">
        <v>97</v>
      </c>
      <c r="W19" s="244">
        <v>0.50797499999999995</v>
      </c>
      <c r="X19" s="259" t="s">
        <v>547</v>
      </c>
      <c r="Y19" s="148">
        <v>12</v>
      </c>
      <c r="Z19" t="s">
        <v>143</v>
      </c>
      <c r="AA19" t="s">
        <v>2143</v>
      </c>
    </row>
    <row r="20" spans="1:27" ht="30" x14ac:dyDescent="0.25">
      <c r="A20" t="s">
        <v>1152</v>
      </c>
      <c r="B20">
        <v>331640</v>
      </c>
      <c r="C20">
        <v>169</v>
      </c>
      <c r="D20" s="148" t="s">
        <v>101</v>
      </c>
      <c r="E20" s="148" t="s">
        <v>144</v>
      </c>
      <c r="F20" s="148" t="s">
        <v>689</v>
      </c>
      <c r="G20" s="26" t="s">
        <v>5</v>
      </c>
      <c r="H20" s="244">
        <v>372.43120079999994</v>
      </c>
      <c r="I20" s="257">
        <v>691.73700000000008</v>
      </c>
      <c r="J20" s="258">
        <v>150</v>
      </c>
      <c r="K20" s="343">
        <v>0.53839999999999988</v>
      </c>
      <c r="L20" s="259">
        <v>152.79307439999999</v>
      </c>
      <c r="M20" s="259">
        <v>283.79100000000005</v>
      </c>
      <c r="N20" s="259">
        <v>19</v>
      </c>
      <c r="O20" s="244">
        <v>0.53839999999999988</v>
      </c>
      <c r="P20" s="259">
        <v>328.4864543999999</v>
      </c>
      <c r="Q20" s="259">
        <v>610.11599999999999</v>
      </c>
      <c r="R20" s="259">
        <v>40</v>
      </c>
      <c r="S20" s="244">
        <v>0.53839999999999988</v>
      </c>
      <c r="T20" s="259">
        <v>853.71072959999981</v>
      </c>
      <c r="U20" s="259">
        <v>1585.6440000000002</v>
      </c>
      <c r="V20" s="259">
        <v>205</v>
      </c>
      <c r="W20" s="244">
        <v>0.53839999999999977</v>
      </c>
      <c r="X20" s="259" t="s">
        <v>547</v>
      </c>
      <c r="Y20" s="148">
        <v>12</v>
      </c>
      <c r="Z20" t="s">
        <v>144</v>
      </c>
      <c r="AA20" t="s">
        <v>2143</v>
      </c>
    </row>
    <row r="21" spans="1:27" ht="30" x14ac:dyDescent="0.25">
      <c r="A21" t="s">
        <v>1154</v>
      </c>
      <c r="B21">
        <v>331680</v>
      </c>
      <c r="C21">
        <v>169</v>
      </c>
      <c r="D21" s="148" t="s">
        <v>101</v>
      </c>
      <c r="E21" s="148" t="s">
        <v>146</v>
      </c>
      <c r="F21" s="148" t="s">
        <v>694</v>
      </c>
      <c r="G21" s="26" t="s">
        <v>5</v>
      </c>
      <c r="H21" s="244">
        <v>355.93494899999996</v>
      </c>
      <c r="I21" s="257">
        <v>710.44899999999996</v>
      </c>
      <c r="J21" s="258">
        <v>143</v>
      </c>
      <c r="K21" s="343">
        <v>0.501</v>
      </c>
      <c r="L21" s="259">
        <v>103.731048</v>
      </c>
      <c r="M21" s="259">
        <v>207.048</v>
      </c>
      <c r="N21" s="259">
        <v>19</v>
      </c>
      <c r="O21" s="244">
        <v>0.501</v>
      </c>
      <c r="P21" s="259">
        <v>329.809302</v>
      </c>
      <c r="Q21" s="259">
        <v>658.30200000000002</v>
      </c>
      <c r="R21" s="259">
        <v>32</v>
      </c>
      <c r="S21" s="244">
        <v>0.501</v>
      </c>
      <c r="T21" s="259">
        <v>789.47529899999995</v>
      </c>
      <c r="U21" s="259">
        <v>1575.799</v>
      </c>
      <c r="V21" s="259">
        <v>189</v>
      </c>
      <c r="W21" s="244">
        <v>0.501</v>
      </c>
      <c r="X21" s="259" t="s">
        <v>547</v>
      </c>
      <c r="Y21" s="148">
        <v>12</v>
      </c>
      <c r="Z21" t="s">
        <v>146</v>
      </c>
      <c r="AA21" t="s">
        <v>2143</v>
      </c>
    </row>
    <row r="22" spans="1:27" ht="30" x14ac:dyDescent="0.25">
      <c r="A22" t="s">
        <v>1159</v>
      </c>
      <c r="B22">
        <v>331730</v>
      </c>
      <c r="C22">
        <v>169</v>
      </c>
      <c r="D22" s="148" t="s">
        <v>101</v>
      </c>
      <c r="E22" s="148" t="s">
        <v>151</v>
      </c>
      <c r="F22" s="148" t="s">
        <v>734</v>
      </c>
      <c r="G22" s="26" t="s">
        <v>5</v>
      </c>
      <c r="H22" s="244">
        <v>131.658330675</v>
      </c>
      <c r="I22" s="257">
        <v>231.47699999999998</v>
      </c>
      <c r="J22" s="258">
        <v>48</v>
      </c>
      <c r="K22" s="343">
        <v>0.56877500000000003</v>
      </c>
      <c r="L22" s="259">
        <v>21.782944949999997</v>
      </c>
      <c r="M22" s="259">
        <v>38.297999999999995</v>
      </c>
      <c r="N22" s="259">
        <v>11</v>
      </c>
      <c r="O22" s="244">
        <v>0.56877500000000003</v>
      </c>
      <c r="P22" s="259">
        <v>196.27458332500004</v>
      </c>
      <c r="Q22" s="259">
        <v>345.08300000000003</v>
      </c>
      <c r="R22" s="259">
        <v>18</v>
      </c>
      <c r="S22" s="244">
        <v>0.56877500000000003</v>
      </c>
      <c r="T22" s="259">
        <v>349.71585895000004</v>
      </c>
      <c r="U22" s="259">
        <v>614.85799999999995</v>
      </c>
      <c r="V22" s="259">
        <v>77</v>
      </c>
      <c r="W22" s="244">
        <v>0.56877500000000014</v>
      </c>
      <c r="X22" s="259" t="s">
        <v>547</v>
      </c>
      <c r="Y22" s="148">
        <v>12</v>
      </c>
      <c r="Z22" t="s">
        <v>151</v>
      </c>
      <c r="AA22" t="s">
        <v>2143</v>
      </c>
    </row>
    <row r="23" spans="1:27" ht="30" x14ac:dyDescent="0.25">
      <c r="A23" t="s">
        <v>1107</v>
      </c>
      <c r="B23">
        <v>331270</v>
      </c>
      <c r="C23">
        <v>169</v>
      </c>
      <c r="D23" s="148" t="s">
        <v>101</v>
      </c>
      <c r="E23" s="148" t="s">
        <v>105</v>
      </c>
      <c r="F23" s="148" t="s">
        <v>645</v>
      </c>
      <c r="G23" s="26" t="s">
        <v>5</v>
      </c>
      <c r="H23" s="244">
        <v>279.34616190000003</v>
      </c>
      <c r="I23" s="257">
        <v>557.77200000000005</v>
      </c>
      <c r="J23" s="258">
        <v>92</v>
      </c>
      <c r="K23" s="343">
        <v>0.50082499999999996</v>
      </c>
      <c r="L23" s="259">
        <v>11.664214249999999</v>
      </c>
      <c r="M23" s="259">
        <v>23.29</v>
      </c>
      <c r="N23" s="259">
        <v>10</v>
      </c>
      <c r="O23" s="244">
        <v>0.50082499999999996</v>
      </c>
      <c r="P23" s="259">
        <v>275.88946775000005</v>
      </c>
      <c r="Q23" s="259">
        <v>550.87000000000012</v>
      </c>
      <c r="R23" s="259">
        <v>25</v>
      </c>
      <c r="S23" s="244">
        <v>0.50082499999999996</v>
      </c>
      <c r="T23" s="259">
        <v>566.89984390000006</v>
      </c>
      <c r="U23" s="259">
        <v>1131.932</v>
      </c>
      <c r="V23" s="259">
        <v>127</v>
      </c>
      <c r="W23" s="244">
        <v>0.50082500000000008</v>
      </c>
      <c r="X23" s="259" t="s">
        <v>547</v>
      </c>
      <c r="Y23" s="148">
        <v>12</v>
      </c>
      <c r="Z23" t="s">
        <v>105</v>
      </c>
      <c r="AA23" t="s">
        <v>2143</v>
      </c>
    </row>
    <row r="24" spans="1:27" ht="30" x14ac:dyDescent="0.25">
      <c r="A24" t="s">
        <v>1112</v>
      </c>
      <c r="B24">
        <v>331300</v>
      </c>
      <c r="C24">
        <v>169</v>
      </c>
      <c r="D24" s="148" t="s">
        <v>101</v>
      </c>
      <c r="E24" s="148" t="s">
        <v>109</v>
      </c>
      <c r="F24" s="148" t="s">
        <v>649</v>
      </c>
      <c r="G24" s="26" t="s">
        <v>5</v>
      </c>
      <c r="H24" s="244">
        <v>263.45370012500007</v>
      </c>
      <c r="I24" s="257">
        <v>505.01499999999999</v>
      </c>
      <c r="J24" s="258">
        <v>94</v>
      </c>
      <c r="K24" s="343">
        <v>0.52167500000000011</v>
      </c>
      <c r="L24" s="259">
        <v>92.181015850000023</v>
      </c>
      <c r="M24" s="259">
        <v>176.702</v>
      </c>
      <c r="N24" s="259">
        <v>16</v>
      </c>
      <c r="O24" s="244">
        <v>0.52167500000000011</v>
      </c>
      <c r="P24" s="259">
        <v>291.80777972500005</v>
      </c>
      <c r="Q24" s="259">
        <v>559.36699999999996</v>
      </c>
      <c r="R24" s="259">
        <v>29</v>
      </c>
      <c r="S24" s="244">
        <v>0.52167500000000011</v>
      </c>
      <c r="T24" s="259">
        <v>647.44249570000011</v>
      </c>
      <c r="U24" s="259">
        <v>1241.0840000000001</v>
      </c>
      <c r="V24" s="259">
        <v>138</v>
      </c>
      <c r="W24" s="244">
        <v>0.52167500000000011</v>
      </c>
      <c r="X24" s="259" t="s">
        <v>547</v>
      </c>
      <c r="Y24" s="148">
        <v>12</v>
      </c>
      <c r="Z24" t="s">
        <v>109</v>
      </c>
      <c r="AA24" t="s">
        <v>2143</v>
      </c>
    </row>
    <row r="25" spans="1:27" ht="30" x14ac:dyDescent="0.25">
      <c r="A25" t="s">
        <v>1114</v>
      </c>
      <c r="B25">
        <v>331320</v>
      </c>
      <c r="C25">
        <v>169</v>
      </c>
      <c r="D25" s="148" t="s">
        <v>101</v>
      </c>
      <c r="E25" s="148" t="s">
        <v>111</v>
      </c>
      <c r="F25" s="148" t="s">
        <v>652</v>
      </c>
      <c r="G25" s="26" t="s">
        <v>5</v>
      </c>
      <c r="H25" s="244">
        <v>395.73425155000012</v>
      </c>
      <c r="I25" s="257">
        <v>754.60599999999999</v>
      </c>
      <c r="J25" s="258">
        <v>164</v>
      </c>
      <c r="K25" s="343">
        <v>0.52442500000000014</v>
      </c>
      <c r="L25" s="259">
        <v>86.957531375000016</v>
      </c>
      <c r="M25" s="259">
        <v>165.815</v>
      </c>
      <c r="N25" s="259">
        <v>21</v>
      </c>
      <c r="O25" s="244">
        <v>0.52442500000000014</v>
      </c>
      <c r="P25" s="259">
        <v>462.77412142500003</v>
      </c>
      <c r="Q25" s="259">
        <v>882.4409999999998</v>
      </c>
      <c r="R25" s="259">
        <v>44</v>
      </c>
      <c r="S25" s="244">
        <v>0.52442500000000014</v>
      </c>
      <c r="T25" s="259">
        <v>945.46590435000007</v>
      </c>
      <c r="U25" s="259">
        <v>1802.8620000000001</v>
      </c>
      <c r="V25" s="259">
        <v>222</v>
      </c>
      <c r="W25" s="244">
        <v>0.52442500000000003</v>
      </c>
      <c r="X25" s="259" t="s">
        <v>547</v>
      </c>
      <c r="Y25" s="148">
        <v>12</v>
      </c>
      <c r="Z25" t="s">
        <v>111</v>
      </c>
      <c r="AA25" t="s">
        <v>2143</v>
      </c>
    </row>
    <row r="26" spans="1:27" x14ac:dyDescent="0.25">
      <c r="A26" t="s">
        <v>1182</v>
      </c>
      <c r="B26">
        <v>331930</v>
      </c>
      <c r="C26">
        <v>383</v>
      </c>
      <c r="D26" s="148" t="s">
        <v>397</v>
      </c>
      <c r="E26" s="148" t="s">
        <v>398</v>
      </c>
      <c r="F26" s="148" t="s">
        <v>797</v>
      </c>
      <c r="G26" s="26" t="s">
        <v>5</v>
      </c>
      <c r="H26" s="244">
        <v>86.485100000000003</v>
      </c>
      <c r="I26" s="257">
        <v>133.054</v>
      </c>
      <c r="J26" s="258">
        <v>39</v>
      </c>
      <c r="K26" s="343">
        <v>0.65</v>
      </c>
      <c r="L26" s="259">
        <v>86.167900000000003</v>
      </c>
      <c r="M26" s="259">
        <v>132.566</v>
      </c>
      <c r="N26" s="259">
        <v>11</v>
      </c>
      <c r="O26" s="244">
        <v>0.65</v>
      </c>
      <c r="P26" s="259">
        <v>10.27065</v>
      </c>
      <c r="Q26" s="259">
        <v>15.801</v>
      </c>
      <c r="R26" s="259">
        <v>5</v>
      </c>
      <c r="S26" s="244">
        <v>0.65</v>
      </c>
      <c r="T26" s="259">
        <v>182.92365000000001</v>
      </c>
      <c r="U26" s="259">
        <v>300.661</v>
      </c>
      <c r="V26" s="259">
        <v>57</v>
      </c>
      <c r="W26" s="244">
        <v>0.60840498102514129</v>
      </c>
      <c r="X26" s="259" t="s">
        <v>547</v>
      </c>
      <c r="Y26" s="148">
        <v>6</v>
      </c>
      <c r="Z26" t="s">
        <v>398</v>
      </c>
      <c r="AA26" t="s">
        <v>2143</v>
      </c>
    </row>
    <row r="27" spans="1:27" ht="30" x14ac:dyDescent="0.25">
      <c r="A27" t="s">
        <v>1155</v>
      </c>
      <c r="B27">
        <v>331685</v>
      </c>
      <c r="C27">
        <v>61</v>
      </c>
      <c r="D27" s="148" t="s">
        <v>101</v>
      </c>
      <c r="E27" s="148" t="s">
        <v>147</v>
      </c>
      <c r="F27" s="148" t="s">
        <v>732</v>
      </c>
      <c r="G27" s="26" t="s">
        <v>5</v>
      </c>
      <c r="H27" s="244">
        <v>158.84183204999994</v>
      </c>
      <c r="I27" s="257">
        <v>297.58199999999994</v>
      </c>
      <c r="J27" s="258">
        <v>76</v>
      </c>
      <c r="K27" s="343">
        <v>0.53377499999999989</v>
      </c>
      <c r="L27" s="259">
        <v>22.020887624999997</v>
      </c>
      <c r="M27" s="259">
        <v>41.255000000000003</v>
      </c>
      <c r="N27" s="259">
        <v>15</v>
      </c>
      <c r="O27" s="244">
        <v>0.53377499999999989</v>
      </c>
      <c r="P27" s="259">
        <v>247.44581317499998</v>
      </c>
      <c r="Q27" s="259">
        <v>463.57700000000006</v>
      </c>
      <c r="R27" s="259">
        <v>25</v>
      </c>
      <c r="S27" s="244">
        <v>0.53377499999999989</v>
      </c>
      <c r="T27" s="259">
        <v>428.30853284999989</v>
      </c>
      <c r="U27" s="259">
        <v>802.41399999999987</v>
      </c>
      <c r="V27" s="259">
        <v>115</v>
      </c>
      <c r="W27" s="244">
        <v>0.533775</v>
      </c>
      <c r="X27" s="259" t="s">
        <v>547</v>
      </c>
      <c r="Y27" s="148">
        <v>12</v>
      </c>
      <c r="Z27" t="s">
        <v>147</v>
      </c>
      <c r="AA27" t="s">
        <v>2143</v>
      </c>
    </row>
    <row r="28" spans="1:27" x14ac:dyDescent="0.25">
      <c r="A28" t="s">
        <v>1230</v>
      </c>
      <c r="B28">
        <v>332340</v>
      </c>
      <c r="C28">
        <v>150</v>
      </c>
      <c r="D28" s="148" t="s">
        <v>299</v>
      </c>
      <c r="E28" s="148" t="s">
        <v>166</v>
      </c>
      <c r="F28" s="148" t="s">
        <v>937</v>
      </c>
      <c r="G28" s="26" t="s">
        <v>5</v>
      </c>
      <c r="H28" s="244">
        <v>2982.1581402833331</v>
      </c>
      <c r="I28" s="257">
        <v>8325.7870000000003</v>
      </c>
      <c r="J28" s="258">
        <v>1751</v>
      </c>
      <c r="K28" s="343">
        <v>0.3581833333333333</v>
      </c>
      <c r="L28" s="259">
        <v>2937.5367351666669</v>
      </c>
      <c r="M28" s="259">
        <v>8201.2100000000009</v>
      </c>
      <c r="N28" s="259">
        <v>315</v>
      </c>
      <c r="O28" s="244">
        <v>0.3581833333333333</v>
      </c>
      <c r="P28" s="259">
        <v>4256.7510246666661</v>
      </c>
      <c r="Q28" s="259">
        <v>11884.279999999999</v>
      </c>
      <c r="R28" s="259">
        <v>146</v>
      </c>
      <c r="S28" s="244">
        <v>0.3581833333333333</v>
      </c>
      <c r="T28" s="259">
        <v>10176.445900116665</v>
      </c>
      <c r="U28" s="259">
        <v>28411.276999999998</v>
      </c>
      <c r="V28" s="259">
        <v>2204</v>
      </c>
      <c r="W28" s="244">
        <v>0.3581833333333333</v>
      </c>
      <c r="X28" s="259" t="s">
        <v>547</v>
      </c>
      <c r="Y28" s="148">
        <v>12</v>
      </c>
      <c r="Z28" t="s">
        <v>166</v>
      </c>
      <c r="AA28" t="s">
        <v>2143</v>
      </c>
    </row>
    <row r="29" spans="1:27" x14ac:dyDescent="0.25">
      <c r="A29" t="s">
        <v>1190</v>
      </c>
      <c r="B29">
        <v>332000</v>
      </c>
      <c r="C29">
        <v>373</v>
      </c>
      <c r="D29" s="148" t="s">
        <v>222</v>
      </c>
      <c r="E29" s="148" t="s">
        <v>223</v>
      </c>
      <c r="F29" s="148" t="s">
        <v>830</v>
      </c>
      <c r="G29" s="26" t="s">
        <v>5</v>
      </c>
      <c r="H29" s="244">
        <v>103.08867999999998</v>
      </c>
      <c r="I29" s="257">
        <v>271.286</v>
      </c>
      <c r="J29" s="258">
        <v>51</v>
      </c>
      <c r="K29" s="343">
        <v>0.37999999999999995</v>
      </c>
      <c r="L29" s="259">
        <v>199.58245999999997</v>
      </c>
      <c r="M29" s="259">
        <v>525.21699999999998</v>
      </c>
      <c r="N29" s="259">
        <v>40</v>
      </c>
      <c r="O29" s="244">
        <v>0.37999999999999995</v>
      </c>
      <c r="P29" s="259">
        <v>66.054640000000006</v>
      </c>
      <c r="Q29" s="259">
        <v>173.82800000000003</v>
      </c>
      <c r="R29" s="259">
        <v>17</v>
      </c>
      <c r="S29" s="244">
        <v>0.37999999999999995</v>
      </c>
      <c r="T29" s="259">
        <v>368.72577999999999</v>
      </c>
      <c r="U29" s="259">
        <v>990.73099999999999</v>
      </c>
      <c r="V29" s="259">
        <v>108</v>
      </c>
      <c r="W29" s="244">
        <v>0.37217547447288918</v>
      </c>
      <c r="X29" s="259" t="s">
        <v>547</v>
      </c>
      <c r="Y29" s="148">
        <v>3</v>
      </c>
      <c r="Z29" t="s">
        <v>223</v>
      </c>
      <c r="AA29" t="s">
        <v>2143</v>
      </c>
    </row>
    <row r="30" spans="1:27" x14ac:dyDescent="0.25">
      <c r="A30" t="s">
        <v>1215</v>
      </c>
      <c r="B30">
        <v>332210</v>
      </c>
      <c r="C30">
        <v>321</v>
      </c>
      <c r="D30" s="148" t="s">
        <v>270</v>
      </c>
      <c r="E30" s="148" t="s">
        <v>271</v>
      </c>
      <c r="F30" s="148" t="s">
        <v>903</v>
      </c>
      <c r="G30" s="26" t="s">
        <v>6</v>
      </c>
      <c r="H30" s="244">
        <v>161.75389999999999</v>
      </c>
      <c r="I30" s="257">
        <v>294.09800000000001</v>
      </c>
      <c r="J30" s="258">
        <v>152</v>
      </c>
      <c r="K30" s="343">
        <v>0.54999999999999993</v>
      </c>
      <c r="L30" s="259">
        <v>43.942250000000001</v>
      </c>
      <c r="M30" s="259">
        <v>79.89500000000001</v>
      </c>
      <c r="N30" s="259">
        <v>26</v>
      </c>
      <c r="O30" s="244">
        <v>0.54999999999999993</v>
      </c>
      <c r="P30" s="259">
        <v>119.2906</v>
      </c>
      <c r="Q30" s="259">
        <v>216.89200000000002</v>
      </c>
      <c r="R30" s="259">
        <v>11</v>
      </c>
      <c r="S30" s="244">
        <v>0.54999999999999993</v>
      </c>
      <c r="T30" s="259">
        <v>324.98674999999997</v>
      </c>
      <c r="U30" s="259">
        <v>622.47199999999998</v>
      </c>
      <c r="V30" s="259">
        <v>192</v>
      </c>
      <c r="W30" s="244">
        <v>0.52209055186418019</v>
      </c>
      <c r="X30" s="259" t="s">
        <v>547</v>
      </c>
      <c r="Y30" s="148">
        <v>12</v>
      </c>
      <c r="Z30" t="s">
        <v>271</v>
      </c>
      <c r="AA30" t="s">
        <v>2143</v>
      </c>
    </row>
    <row r="31" spans="1:27" x14ac:dyDescent="0.25">
      <c r="A31" t="s">
        <v>1264</v>
      </c>
      <c r="B31">
        <v>332730</v>
      </c>
      <c r="C31">
        <v>729</v>
      </c>
      <c r="D31" s="148" t="s">
        <v>367</v>
      </c>
      <c r="E31" s="148" t="s">
        <v>368</v>
      </c>
      <c r="F31" s="148" t="s">
        <v>1021</v>
      </c>
      <c r="G31" s="26" t="s">
        <v>6</v>
      </c>
      <c r="H31" s="244">
        <v>62.163987975000005</v>
      </c>
      <c r="I31" s="257">
        <v>122.553</v>
      </c>
      <c r="J31" s="258">
        <v>34</v>
      </c>
      <c r="K31" s="343">
        <v>0.5072416666666667</v>
      </c>
      <c r="L31" s="259">
        <v>55.436948991666661</v>
      </c>
      <c r="M31" s="259">
        <v>109.29099999999998</v>
      </c>
      <c r="N31" s="259">
        <v>6</v>
      </c>
      <c r="O31" s="244">
        <v>0.5072416666666667</v>
      </c>
      <c r="P31" s="259">
        <v>19.388298225</v>
      </c>
      <c r="Q31" s="259">
        <v>38.222999999999999</v>
      </c>
      <c r="R31" s="259">
        <v>8</v>
      </c>
      <c r="S31" s="244">
        <v>0.5072416666666667</v>
      </c>
      <c r="T31" s="259">
        <v>136.98923519166667</v>
      </c>
      <c r="U31" s="259">
        <v>270.06700000000001</v>
      </c>
      <c r="V31" s="259">
        <v>47</v>
      </c>
      <c r="W31" s="244">
        <v>0.5072416666666667</v>
      </c>
      <c r="X31" s="259" t="s">
        <v>547</v>
      </c>
      <c r="Y31" s="148">
        <v>12</v>
      </c>
      <c r="Z31" t="s">
        <v>368</v>
      </c>
      <c r="AA31" t="s">
        <v>2143</v>
      </c>
    </row>
    <row r="32" spans="1:27" x14ac:dyDescent="0.25">
      <c r="A32" t="s">
        <v>1255</v>
      </c>
      <c r="B32">
        <v>332590</v>
      </c>
      <c r="C32">
        <v>447</v>
      </c>
      <c r="D32" s="148" t="s">
        <v>349</v>
      </c>
      <c r="E32" s="148" t="s">
        <v>350</v>
      </c>
      <c r="F32" s="148" t="s">
        <v>993</v>
      </c>
      <c r="G32" s="26" t="s">
        <v>6</v>
      </c>
      <c r="H32" s="244">
        <v>187.18256655000005</v>
      </c>
      <c r="I32" s="257">
        <v>332.26200000000006</v>
      </c>
      <c r="J32" s="258">
        <v>86</v>
      </c>
      <c r="K32" s="343">
        <v>0.56335833333333341</v>
      </c>
      <c r="L32" s="259">
        <v>251.55752330000001</v>
      </c>
      <c r="M32" s="259">
        <v>446.53199999999998</v>
      </c>
      <c r="N32" s="259">
        <v>52</v>
      </c>
      <c r="O32" s="244">
        <v>0.56335833333333341</v>
      </c>
      <c r="P32" s="259">
        <v>45.855678258333334</v>
      </c>
      <c r="Q32" s="259">
        <v>81.396999999999991</v>
      </c>
      <c r="R32" s="259">
        <v>40</v>
      </c>
      <c r="S32" s="244">
        <v>0.56335833333333341</v>
      </c>
      <c r="T32" s="259">
        <v>484.5957681083334</v>
      </c>
      <c r="U32" s="259">
        <v>860.19099999999992</v>
      </c>
      <c r="V32" s="259">
        <v>172</v>
      </c>
      <c r="W32" s="244">
        <v>0.56335833333333352</v>
      </c>
      <c r="X32" s="259" t="s">
        <v>547</v>
      </c>
      <c r="Y32" s="148">
        <v>12</v>
      </c>
      <c r="Z32" t="s">
        <v>350</v>
      </c>
      <c r="AA32" t="s">
        <v>2143</v>
      </c>
    </row>
    <row r="33" spans="1:27" ht="30" x14ac:dyDescent="0.25">
      <c r="A33" t="s">
        <v>1173</v>
      </c>
      <c r="B33">
        <v>331870</v>
      </c>
      <c r="C33">
        <v>658</v>
      </c>
      <c r="D33" s="148" t="s">
        <v>181</v>
      </c>
      <c r="E33" s="148" t="s">
        <v>182</v>
      </c>
      <c r="F33" s="148" t="s">
        <v>766</v>
      </c>
      <c r="G33" s="26" t="s">
        <v>6</v>
      </c>
      <c r="H33" s="244">
        <v>162.005</v>
      </c>
      <c r="I33" s="257">
        <v>259.20799999999997</v>
      </c>
      <c r="J33" s="258">
        <v>78</v>
      </c>
      <c r="K33" s="343">
        <v>0.625</v>
      </c>
      <c r="L33" s="259">
        <v>73.394374999999997</v>
      </c>
      <c r="M33" s="259">
        <v>117.431</v>
      </c>
      <c r="N33" s="259">
        <v>8</v>
      </c>
      <c r="O33" s="244">
        <v>0.625</v>
      </c>
      <c r="P33" s="259">
        <v>41.730625000000003</v>
      </c>
      <c r="Q33" s="259">
        <v>66.769000000000005</v>
      </c>
      <c r="R33" s="259">
        <v>8</v>
      </c>
      <c r="S33" s="244">
        <v>0.625</v>
      </c>
      <c r="T33" s="259">
        <v>277.13</v>
      </c>
      <c r="U33" s="259">
        <v>547.14700000000005</v>
      </c>
      <c r="V33" s="259">
        <v>96</v>
      </c>
      <c r="W33" s="244">
        <v>0.50650008133097679</v>
      </c>
      <c r="X33" s="259" t="s">
        <v>547</v>
      </c>
      <c r="Y33" s="148">
        <v>6</v>
      </c>
      <c r="Z33" t="s">
        <v>182</v>
      </c>
      <c r="AA33" t="s">
        <v>2143</v>
      </c>
    </row>
    <row r="34" spans="1:27" x14ac:dyDescent="0.25">
      <c r="A34" t="s">
        <v>1195</v>
      </c>
      <c r="B34">
        <v>332040</v>
      </c>
      <c r="C34">
        <v>681</v>
      </c>
      <c r="D34" s="148" t="s">
        <v>234</v>
      </c>
      <c r="E34" s="148" t="s">
        <v>235</v>
      </c>
      <c r="F34" s="148" t="s">
        <v>846</v>
      </c>
      <c r="G34" s="26" t="s">
        <v>6</v>
      </c>
      <c r="H34" s="244">
        <v>87.776733333333354</v>
      </c>
      <c r="I34" s="257">
        <v>95.6</v>
      </c>
      <c r="J34" s="258">
        <v>30</v>
      </c>
      <c r="K34" s="343">
        <v>0.91816666666666691</v>
      </c>
      <c r="L34" s="259">
        <v>71.004582833333359</v>
      </c>
      <c r="M34" s="259">
        <v>77.333000000000013</v>
      </c>
      <c r="N34" s="259">
        <v>9</v>
      </c>
      <c r="O34" s="244">
        <v>0.9181666666666668</v>
      </c>
      <c r="P34" s="259">
        <v>74.243874833333351</v>
      </c>
      <c r="Q34" s="259">
        <v>80.86099999999999</v>
      </c>
      <c r="R34" s="259">
        <v>16</v>
      </c>
      <c r="S34" s="244">
        <v>0.91816666666666702</v>
      </c>
      <c r="T34" s="259">
        <v>233.02519100000006</v>
      </c>
      <c r="U34" s="259">
        <v>253.79399999999998</v>
      </c>
      <c r="V34" s="259">
        <v>55</v>
      </c>
      <c r="W34" s="244">
        <v>0.91816666666666702</v>
      </c>
      <c r="X34" s="259" t="s">
        <v>547</v>
      </c>
      <c r="Y34" s="148">
        <v>12</v>
      </c>
      <c r="Z34" t="s">
        <v>235</v>
      </c>
      <c r="AA34" t="s">
        <v>2143</v>
      </c>
    </row>
    <row r="35" spans="1:27" x14ac:dyDescent="0.25">
      <c r="A35" t="s">
        <v>1183</v>
      </c>
      <c r="B35">
        <v>331940</v>
      </c>
      <c r="C35">
        <v>320</v>
      </c>
      <c r="D35" s="148" t="s">
        <v>204</v>
      </c>
      <c r="E35" s="148" t="s">
        <v>205</v>
      </c>
      <c r="F35" s="148" t="s">
        <v>808</v>
      </c>
      <c r="G35" s="26" t="s">
        <v>6</v>
      </c>
      <c r="H35" s="244">
        <v>100.03370000000002</v>
      </c>
      <c r="I35" s="257">
        <v>153.898</v>
      </c>
      <c r="J35" s="258">
        <v>84</v>
      </c>
      <c r="K35" s="343">
        <v>0.65000000000000013</v>
      </c>
      <c r="L35" s="259">
        <v>183.36825000000005</v>
      </c>
      <c r="M35" s="259">
        <v>282.10500000000002</v>
      </c>
      <c r="N35" s="259">
        <v>22</v>
      </c>
      <c r="O35" s="244">
        <v>0.65000000000000013</v>
      </c>
      <c r="P35" s="259">
        <v>81.434600000000017</v>
      </c>
      <c r="Q35" s="259">
        <v>125.28399999999999</v>
      </c>
      <c r="R35" s="259">
        <v>23</v>
      </c>
      <c r="S35" s="244">
        <v>0.65000000000000013</v>
      </c>
      <c r="T35" s="259">
        <v>364.83655000000005</v>
      </c>
      <c r="U35" s="259">
        <v>561.28700000000003</v>
      </c>
      <c r="V35" s="259">
        <v>128</v>
      </c>
      <c r="W35" s="244">
        <v>0.65</v>
      </c>
      <c r="X35" s="259" t="s">
        <v>547</v>
      </c>
      <c r="Y35" s="148">
        <v>12</v>
      </c>
      <c r="Z35" t="s">
        <v>205</v>
      </c>
      <c r="AA35" t="s">
        <v>2143</v>
      </c>
    </row>
    <row r="36" spans="1:27" ht="30" x14ac:dyDescent="0.25">
      <c r="A36" t="s">
        <v>1133</v>
      </c>
      <c r="B36">
        <v>331480</v>
      </c>
      <c r="C36">
        <v>169</v>
      </c>
      <c r="D36" s="148" t="s">
        <v>101</v>
      </c>
      <c r="E36" s="148" t="s">
        <v>127</v>
      </c>
      <c r="F36" s="148" t="s">
        <v>1111</v>
      </c>
      <c r="G36" s="26" t="s">
        <v>6</v>
      </c>
      <c r="H36" s="244">
        <v>308.74441949999988</v>
      </c>
      <c r="I36" s="257">
        <v>551.96999999999991</v>
      </c>
      <c r="J36" s="258">
        <v>109</v>
      </c>
      <c r="K36" s="343">
        <v>0.5593499999999999</v>
      </c>
      <c r="L36" s="259">
        <v>50.601597749999982</v>
      </c>
      <c r="M36" s="259">
        <v>90.464999999999989</v>
      </c>
      <c r="N36" s="259">
        <v>16</v>
      </c>
      <c r="O36" s="244">
        <v>0.5593499999999999</v>
      </c>
      <c r="P36" s="259">
        <v>376.47946709999997</v>
      </c>
      <c r="Q36" s="259">
        <v>673.06600000000003</v>
      </c>
      <c r="R36" s="259">
        <v>32</v>
      </c>
      <c r="S36" s="244">
        <v>0.5593499999999999</v>
      </c>
      <c r="T36" s="259">
        <v>735.8254843499999</v>
      </c>
      <c r="U36" s="259">
        <v>1315.5010000000002</v>
      </c>
      <c r="V36" s="259">
        <v>157</v>
      </c>
      <c r="W36" s="244">
        <v>0.55934999999999979</v>
      </c>
      <c r="X36" s="259" t="s">
        <v>547</v>
      </c>
      <c r="Y36" s="148">
        <v>12</v>
      </c>
      <c r="Z36" t="s">
        <v>127</v>
      </c>
      <c r="AA36" t="s">
        <v>2143</v>
      </c>
    </row>
    <row r="37" spans="1:27" ht="30" x14ac:dyDescent="0.25">
      <c r="A37" t="s">
        <v>1156</v>
      </c>
      <c r="B37">
        <v>331690</v>
      </c>
      <c r="C37">
        <v>169</v>
      </c>
      <c r="D37" s="148" t="s">
        <v>101</v>
      </c>
      <c r="E37" s="148" t="s">
        <v>148</v>
      </c>
      <c r="F37" s="148" t="s">
        <v>696</v>
      </c>
      <c r="G37" s="26" t="s">
        <v>6</v>
      </c>
      <c r="H37" s="244">
        <v>595.36033207499986</v>
      </c>
      <c r="I37" s="257">
        <v>1127.5229999999999</v>
      </c>
      <c r="J37" s="258">
        <v>236</v>
      </c>
      <c r="K37" s="343">
        <v>0.52802499999999997</v>
      </c>
      <c r="L37" s="259">
        <v>324.98301872500008</v>
      </c>
      <c r="M37" s="259">
        <v>615.46900000000016</v>
      </c>
      <c r="N37" s="259">
        <v>44</v>
      </c>
      <c r="O37" s="244">
        <v>0.52802499999999997</v>
      </c>
      <c r="P37" s="259">
        <v>610.31928032500002</v>
      </c>
      <c r="Q37" s="259">
        <v>1155.8530000000001</v>
      </c>
      <c r="R37" s="259">
        <v>54</v>
      </c>
      <c r="S37" s="244">
        <v>0.52802499999999997</v>
      </c>
      <c r="T37" s="259">
        <v>1530.662631125</v>
      </c>
      <c r="U37" s="259">
        <v>2898.8449999999998</v>
      </c>
      <c r="V37" s="259">
        <v>334</v>
      </c>
      <c r="W37" s="244">
        <v>0.52802500000000008</v>
      </c>
      <c r="X37" s="259" t="s">
        <v>547</v>
      </c>
      <c r="Y37" s="148">
        <v>12</v>
      </c>
      <c r="Z37" t="s">
        <v>148</v>
      </c>
      <c r="AA37" t="s">
        <v>2143</v>
      </c>
    </row>
    <row r="38" spans="1:27" x14ac:dyDescent="0.25">
      <c r="A38" t="s">
        <v>1175</v>
      </c>
      <c r="B38">
        <v>331860</v>
      </c>
      <c r="C38">
        <v>297</v>
      </c>
      <c r="D38" s="148" t="s">
        <v>179</v>
      </c>
      <c r="E38" s="148" t="s">
        <v>180</v>
      </c>
      <c r="F38" s="148" t="s">
        <v>770</v>
      </c>
      <c r="G38" s="26" t="s">
        <v>6</v>
      </c>
      <c r="H38" s="244">
        <v>73.565440000000024</v>
      </c>
      <c r="I38" s="257">
        <v>176.84</v>
      </c>
      <c r="J38" s="258">
        <v>60</v>
      </c>
      <c r="K38" s="343">
        <v>0.41600000000000015</v>
      </c>
      <c r="L38" s="259">
        <v>181.50953600000003</v>
      </c>
      <c r="M38" s="259">
        <v>436.32099999999997</v>
      </c>
      <c r="N38" s="259">
        <v>44</v>
      </c>
      <c r="O38" s="244">
        <v>0.41600000000000009</v>
      </c>
      <c r="P38" s="259">
        <v>48.813024000000013</v>
      </c>
      <c r="Q38" s="259">
        <v>117.33900000000001</v>
      </c>
      <c r="R38" s="259">
        <v>11</v>
      </c>
      <c r="S38" s="244">
        <v>0.41600000000000004</v>
      </c>
      <c r="T38" s="259">
        <v>303.88800000000003</v>
      </c>
      <c r="U38" s="259">
        <v>730.50000000000023</v>
      </c>
      <c r="V38" s="259">
        <v>109</v>
      </c>
      <c r="W38" s="244">
        <v>0.41599999999999993</v>
      </c>
      <c r="X38" s="259" t="s">
        <v>547</v>
      </c>
      <c r="Y38" s="148">
        <v>12</v>
      </c>
      <c r="Z38" t="s">
        <v>180</v>
      </c>
      <c r="AA38" t="s">
        <v>2143</v>
      </c>
    </row>
    <row r="39" spans="1:27" x14ac:dyDescent="0.25">
      <c r="A39" t="s">
        <v>1244</v>
      </c>
      <c r="B39">
        <v>332500</v>
      </c>
      <c r="C39">
        <v>399</v>
      </c>
      <c r="D39" s="148" t="s">
        <v>326</v>
      </c>
      <c r="E39" s="148" t="s">
        <v>327</v>
      </c>
      <c r="F39" s="148" t="s">
        <v>969</v>
      </c>
      <c r="G39" s="26" t="s">
        <v>6</v>
      </c>
      <c r="H39" s="244">
        <v>124.97485000000002</v>
      </c>
      <c r="I39" s="257">
        <v>192.26899999999998</v>
      </c>
      <c r="J39" s="258">
        <v>47</v>
      </c>
      <c r="K39" s="343">
        <v>0.65000000000000013</v>
      </c>
      <c r="L39" s="259">
        <v>64.200500000000005</v>
      </c>
      <c r="M39" s="259">
        <v>98.77</v>
      </c>
      <c r="N39" s="259">
        <v>22</v>
      </c>
      <c r="O39" s="244">
        <v>0.65000000000000013</v>
      </c>
      <c r="P39" s="259">
        <v>126.50300000000003</v>
      </c>
      <c r="Q39" s="259">
        <v>194.62</v>
      </c>
      <c r="R39" s="259">
        <v>18</v>
      </c>
      <c r="S39" s="244">
        <v>0.65000000000000013</v>
      </c>
      <c r="T39" s="259">
        <v>315.67835000000002</v>
      </c>
      <c r="U39" s="259">
        <v>485.65899999999999</v>
      </c>
      <c r="V39" s="259">
        <v>87</v>
      </c>
      <c r="W39" s="244">
        <v>0.65</v>
      </c>
      <c r="X39" s="259" t="s">
        <v>547</v>
      </c>
      <c r="Y39" s="148">
        <v>12</v>
      </c>
      <c r="Z39" t="s">
        <v>327</v>
      </c>
      <c r="AA39" t="s">
        <v>2143</v>
      </c>
    </row>
    <row r="40" spans="1:27" x14ac:dyDescent="0.25">
      <c r="A40" t="s">
        <v>1213</v>
      </c>
      <c r="B40">
        <v>332180</v>
      </c>
      <c r="C40">
        <v>330</v>
      </c>
      <c r="D40" s="148" t="s">
        <v>268</v>
      </c>
      <c r="E40" s="148" t="s">
        <v>269</v>
      </c>
      <c r="F40" s="148" t="s">
        <v>899</v>
      </c>
      <c r="G40" s="26" t="s">
        <v>6</v>
      </c>
      <c r="H40" s="244">
        <v>86.731449999999995</v>
      </c>
      <c r="I40" s="257">
        <v>102.03700000000001</v>
      </c>
      <c r="J40" s="258">
        <v>36</v>
      </c>
      <c r="K40" s="343">
        <v>0.84999999999999987</v>
      </c>
      <c r="L40" s="259">
        <v>82.381149999999991</v>
      </c>
      <c r="M40" s="259">
        <v>96.918999999999997</v>
      </c>
      <c r="N40" s="259">
        <v>15</v>
      </c>
      <c r="O40" s="244">
        <v>0.85</v>
      </c>
      <c r="P40" s="259">
        <v>66.262599999999978</v>
      </c>
      <c r="Q40" s="259">
        <v>77.955999999999989</v>
      </c>
      <c r="R40" s="259">
        <v>17</v>
      </c>
      <c r="S40" s="244">
        <v>0.84999999999999987</v>
      </c>
      <c r="T40" s="259">
        <v>235.37519999999995</v>
      </c>
      <c r="U40" s="259">
        <v>288.29199999999997</v>
      </c>
      <c r="V40" s="259">
        <v>74</v>
      </c>
      <c r="W40" s="244">
        <v>0.81644721324212943</v>
      </c>
      <c r="X40" s="259" t="s">
        <v>547</v>
      </c>
      <c r="Y40" s="148">
        <v>12</v>
      </c>
      <c r="Z40" t="s">
        <v>269</v>
      </c>
      <c r="AA40" t="s">
        <v>2143</v>
      </c>
    </row>
    <row r="41" spans="1:27" x14ac:dyDescent="0.25">
      <c r="A41" t="s">
        <v>1174</v>
      </c>
      <c r="B41">
        <v>331880</v>
      </c>
      <c r="C41">
        <v>437</v>
      </c>
      <c r="D41" s="148" t="s">
        <v>183</v>
      </c>
      <c r="E41" s="148" t="s">
        <v>184</v>
      </c>
      <c r="F41" s="148" t="s">
        <v>768</v>
      </c>
      <c r="G41" s="26" t="s">
        <v>6</v>
      </c>
      <c r="H41" s="244">
        <v>110.29509166666664</v>
      </c>
      <c r="I41" s="257">
        <v>129.505</v>
      </c>
      <c r="J41" s="258">
        <v>49</v>
      </c>
      <c r="K41" s="343">
        <v>0.85166666666666646</v>
      </c>
      <c r="L41" s="259">
        <v>46.13818999999998</v>
      </c>
      <c r="M41" s="259">
        <v>54.173999999999992</v>
      </c>
      <c r="N41" s="259">
        <v>4</v>
      </c>
      <c r="O41" s="244">
        <v>0.85166666666666646</v>
      </c>
      <c r="P41" s="259">
        <v>77.958159999999978</v>
      </c>
      <c r="Q41" s="259">
        <v>91.536000000000001</v>
      </c>
      <c r="R41" s="259">
        <v>10</v>
      </c>
      <c r="S41" s="244">
        <v>0.85166666666666646</v>
      </c>
      <c r="T41" s="259">
        <v>234.39144166666659</v>
      </c>
      <c r="U41" s="259">
        <v>277.34599999999995</v>
      </c>
      <c r="V41" s="259">
        <v>64</v>
      </c>
      <c r="W41" s="244">
        <v>0.84512284895641776</v>
      </c>
      <c r="X41" s="259" t="s">
        <v>547</v>
      </c>
      <c r="Y41" s="148">
        <v>12</v>
      </c>
      <c r="Z41" t="s">
        <v>184</v>
      </c>
      <c r="AA41" t="s">
        <v>2143</v>
      </c>
    </row>
    <row r="42" spans="1:27" x14ac:dyDescent="0.25">
      <c r="A42" t="s">
        <v>1179</v>
      </c>
      <c r="B42">
        <v>331910</v>
      </c>
      <c r="C42">
        <v>360</v>
      </c>
      <c r="D42" s="148" t="s">
        <v>193</v>
      </c>
      <c r="E42" s="148" t="s">
        <v>194</v>
      </c>
      <c r="F42" s="148" t="s">
        <v>782</v>
      </c>
      <c r="G42" s="26" t="s">
        <v>6</v>
      </c>
      <c r="H42" s="244">
        <v>136.642</v>
      </c>
      <c r="I42" s="257">
        <v>124.22</v>
      </c>
      <c r="J42" s="258">
        <v>42</v>
      </c>
      <c r="K42" s="343">
        <v>1.0999999999999999</v>
      </c>
      <c r="L42" s="259">
        <v>82.67819999999999</v>
      </c>
      <c r="M42" s="259">
        <v>75.162000000000006</v>
      </c>
      <c r="N42" s="259">
        <v>15</v>
      </c>
      <c r="O42" s="244">
        <v>1.0999999999999999</v>
      </c>
      <c r="P42" s="259">
        <v>54.883399999999995</v>
      </c>
      <c r="Q42" s="259">
        <v>49.893999999999998</v>
      </c>
      <c r="R42" s="259">
        <v>11</v>
      </c>
      <c r="S42" s="244">
        <v>1.0999999999999999</v>
      </c>
      <c r="T42" s="259">
        <v>274.20359999999999</v>
      </c>
      <c r="U42" s="259">
        <v>249.57499999999999</v>
      </c>
      <c r="V42" s="259">
        <v>63</v>
      </c>
      <c r="W42" s="244">
        <v>1.0986821596714416</v>
      </c>
      <c r="X42" s="259" t="s">
        <v>547</v>
      </c>
      <c r="Y42" s="148">
        <v>3</v>
      </c>
      <c r="Z42" t="s">
        <v>194</v>
      </c>
      <c r="AA42" t="s">
        <v>2143</v>
      </c>
    </row>
    <row r="43" spans="1:27" x14ac:dyDescent="0.25">
      <c r="A43" t="s">
        <v>1243</v>
      </c>
      <c r="B43">
        <v>332480</v>
      </c>
      <c r="C43">
        <v>425</v>
      </c>
      <c r="D43" s="148" t="s">
        <v>322</v>
      </c>
      <c r="E43" s="148" t="s">
        <v>323</v>
      </c>
      <c r="F43" s="148" t="s">
        <v>967</v>
      </c>
      <c r="G43" s="26" t="s">
        <v>6</v>
      </c>
      <c r="H43" s="244">
        <v>87.590400000000002</v>
      </c>
      <c r="I43" s="257">
        <v>145.98400000000004</v>
      </c>
      <c r="J43" s="258">
        <v>47</v>
      </c>
      <c r="K43" s="343">
        <v>0.59999999999999987</v>
      </c>
      <c r="L43" s="259">
        <v>96.547199999999975</v>
      </c>
      <c r="M43" s="259">
        <v>160.91200000000001</v>
      </c>
      <c r="N43" s="259">
        <v>19</v>
      </c>
      <c r="O43" s="244">
        <v>0.59999999999999987</v>
      </c>
      <c r="P43" s="259">
        <v>54.262199999999986</v>
      </c>
      <c r="Q43" s="259">
        <v>90.436999999999998</v>
      </c>
      <c r="R43" s="259">
        <v>14</v>
      </c>
      <c r="S43" s="244">
        <v>0.59999999999999987</v>
      </c>
      <c r="T43" s="259">
        <v>238.39979999999997</v>
      </c>
      <c r="U43" s="259">
        <v>397.33299999999997</v>
      </c>
      <c r="V43" s="259">
        <v>80</v>
      </c>
      <c r="W43" s="244">
        <v>0.6</v>
      </c>
      <c r="X43" s="259" t="s">
        <v>547</v>
      </c>
      <c r="Y43" s="148">
        <v>12</v>
      </c>
      <c r="Z43" t="s">
        <v>323</v>
      </c>
      <c r="AA43" t="s">
        <v>2143</v>
      </c>
    </row>
    <row r="44" spans="1:27" ht="30" x14ac:dyDescent="0.25">
      <c r="A44" t="s">
        <v>1196</v>
      </c>
      <c r="B44">
        <v>332050</v>
      </c>
      <c r="C44">
        <v>280</v>
      </c>
      <c r="D44" s="148" t="s">
        <v>236</v>
      </c>
      <c r="E44" s="148" t="s">
        <v>849</v>
      </c>
      <c r="F44" s="148" t="s">
        <v>848</v>
      </c>
      <c r="G44" s="26" t="s">
        <v>6</v>
      </c>
      <c r="H44" s="244">
        <v>507.53170000000011</v>
      </c>
      <c r="I44" s="257">
        <v>780.81799999999998</v>
      </c>
      <c r="J44" s="258">
        <v>196</v>
      </c>
      <c r="K44" s="343">
        <v>0.65000000000000013</v>
      </c>
      <c r="L44" s="259">
        <v>1020.7242500000001</v>
      </c>
      <c r="M44" s="259">
        <v>1570.3449999999998</v>
      </c>
      <c r="N44" s="259">
        <v>88</v>
      </c>
      <c r="O44" s="244">
        <v>0.65000000000000013</v>
      </c>
      <c r="P44" s="259">
        <v>390.79690000000011</v>
      </c>
      <c r="Q44" s="259">
        <v>601.226</v>
      </c>
      <c r="R44" s="259">
        <v>26</v>
      </c>
      <c r="S44" s="244">
        <v>0.65000000000000013</v>
      </c>
      <c r="T44" s="259">
        <v>1919.0528500000005</v>
      </c>
      <c r="U44" s="259">
        <v>2952.3889999999997</v>
      </c>
      <c r="V44" s="259">
        <v>310</v>
      </c>
      <c r="W44" s="244">
        <v>0.65000000000000024</v>
      </c>
      <c r="X44" s="259" t="s">
        <v>547</v>
      </c>
      <c r="Y44" s="148">
        <v>12</v>
      </c>
      <c r="Z44" t="s">
        <v>849</v>
      </c>
      <c r="AA44" t="s">
        <v>2143</v>
      </c>
    </row>
    <row r="45" spans="1:27" x14ac:dyDescent="0.25">
      <c r="A45" t="s">
        <v>1241</v>
      </c>
      <c r="B45">
        <v>332450</v>
      </c>
      <c r="C45">
        <v>662</v>
      </c>
      <c r="D45" s="148" t="s">
        <v>315</v>
      </c>
      <c r="E45" s="148" t="s">
        <v>316</v>
      </c>
      <c r="F45" s="148" t="s">
        <v>960</v>
      </c>
      <c r="G45" s="26" t="s">
        <v>6</v>
      </c>
      <c r="H45" s="244">
        <v>45.582529166666674</v>
      </c>
      <c r="I45" s="257">
        <v>55.645000000000003</v>
      </c>
      <c r="J45" s="258">
        <v>38</v>
      </c>
      <c r="K45" s="343">
        <v>0.81916666666666671</v>
      </c>
      <c r="L45" s="259">
        <v>64.361925000000014</v>
      </c>
      <c r="M45" s="259">
        <v>78.569999999999993</v>
      </c>
      <c r="N45" s="259">
        <v>11</v>
      </c>
      <c r="O45" s="244">
        <v>0.81916666666666693</v>
      </c>
      <c r="P45" s="259">
        <v>27.944232500000005</v>
      </c>
      <c r="Q45" s="259">
        <v>34.113</v>
      </c>
      <c r="R45" s="259">
        <v>10</v>
      </c>
      <c r="S45" s="244">
        <v>0.81916666666666682</v>
      </c>
      <c r="T45" s="259">
        <v>137.88868666666667</v>
      </c>
      <c r="U45" s="259">
        <v>168.328</v>
      </c>
      <c r="V45" s="259">
        <v>57</v>
      </c>
      <c r="W45" s="244">
        <v>0.81916666666666671</v>
      </c>
      <c r="X45" s="259" t="s">
        <v>547</v>
      </c>
      <c r="Y45" s="148">
        <v>3</v>
      </c>
      <c r="Z45" t="s">
        <v>316</v>
      </c>
      <c r="AA45" t="s">
        <v>2143</v>
      </c>
    </row>
    <row r="46" spans="1:27" x14ac:dyDescent="0.25">
      <c r="A46" t="s">
        <v>1207</v>
      </c>
      <c r="B46">
        <v>332100</v>
      </c>
      <c r="C46">
        <v>660</v>
      </c>
      <c r="D46" s="148" t="s">
        <v>256</v>
      </c>
      <c r="E46" s="148" t="s">
        <v>257</v>
      </c>
      <c r="F46" s="148" t="s">
        <v>887</v>
      </c>
      <c r="G46" s="26" t="s">
        <v>6</v>
      </c>
      <c r="H46" s="244">
        <v>142.07407500000005</v>
      </c>
      <c r="I46" s="257">
        <v>172.21100000000001</v>
      </c>
      <c r="J46" s="258">
        <v>59</v>
      </c>
      <c r="K46" s="343">
        <v>0.82500000000000018</v>
      </c>
      <c r="L46" s="259">
        <v>98.810250000000025</v>
      </c>
      <c r="M46" s="259">
        <v>119.77000000000001</v>
      </c>
      <c r="N46" s="259">
        <v>7</v>
      </c>
      <c r="O46" s="244">
        <v>0.82500000000000018</v>
      </c>
      <c r="P46" s="259">
        <v>64.923375000000021</v>
      </c>
      <c r="Q46" s="259">
        <v>78.695000000000007</v>
      </c>
      <c r="R46" s="259">
        <v>15</v>
      </c>
      <c r="S46" s="244">
        <v>0.82500000000000018</v>
      </c>
      <c r="T46" s="259">
        <v>305.80770000000007</v>
      </c>
      <c r="U46" s="259">
        <v>370.67599999999999</v>
      </c>
      <c r="V46" s="259">
        <v>81</v>
      </c>
      <c r="W46" s="244">
        <v>0.82500000000000018</v>
      </c>
      <c r="X46" s="259" t="s">
        <v>547</v>
      </c>
      <c r="Y46" s="148">
        <v>3</v>
      </c>
      <c r="Z46" t="s">
        <v>257</v>
      </c>
      <c r="AA46" t="s">
        <v>2143</v>
      </c>
    </row>
    <row r="47" spans="1:27" x14ac:dyDescent="0.25">
      <c r="A47" t="s">
        <v>1110</v>
      </c>
      <c r="B47">
        <v>331950</v>
      </c>
      <c r="C47">
        <v>688</v>
      </c>
      <c r="D47" t="s">
        <v>101</v>
      </c>
      <c r="E47" t="s">
        <v>108</v>
      </c>
      <c r="F47" t="s">
        <v>1111</v>
      </c>
      <c r="G47" s="26" t="s">
        <v>6</v>
      </c>
      <c r="H47" s="244">
        <v>119.68971299999995</v>
      </c>
      <c r="I47" s="257">
        <v>213.97999999999996</v>
      </c>
      <c r="J47" s="258">
        <v>52</v>
      </c>
      <c r="K47" s="343">
        <v>0.5593499999999999</v>
      </c>
      <c r="L47" s="259">
        <v>0</v>
      </c>
      <c r="M47" s="259">
        <v>0</v>
      </c>
      <c r="N47" s="259">
        <v>17</v>
      </c>
      <c r="O47" s="244">
        <v>0</v>
      </c>
      <c r="P47" s="259">
        <v>109.72377404999999</v>
      </c>
      <c r="Q47" s="259">
        <v>196.16300000000001</v>
      </c>
      <c r="R47" s="259">
        <v>15</v>
      </c>
      <c r="S47" s="244">
        <v>0.5593499999999999</v>
      </c>
      <c r="T47" s="259">
        <v>229.41348704999996</v>
      </c>
      <c r="U47" s="259">
        <v>410.14300000000003</v>
      </c>
      <c r="V47" s="259">
        <v>78</v>
      </c>
      <c r="W47" s="244">
        <v>0.5593499999999999</v>
      </c>
      <c r="X47" s="259" t="s">
        <v>547</v>
      </c>
      <c r="Y47" s="148">
        <v>12</v>
      </c>
      <c r="Z47" t="s">
        <v>108</v>
      </c>
      <c r="AA47" t="s">
        <v>2143</v>
      </c>
    </row>
    <row r="48" spans="1:27" x14ac:dyDescent="0.25">
      <c r="A48" t="s">
        <v>1228</v>
      </c>
      <c r="B48">
        <v>332110</v>
      </c>
      <c r="C48">
        <v>661</v>
      </c>
      <c r="D48" s="148" t="s">
        <v>295</v>
      </c>
      <c r="E48" s="148" t="s">
        <v>296</v>
      </c>
      <c r="F48" s="148" t="s">
        <v>933</v>
      </c>
      <c r="G48" s="26" t="s">
        <v>6</v>
      </c>
      <c r="H48" s="244">
        <v>139.44199999999998</v>
      </c>
      <c r="I48" s="257">
        <v>278.88399999999996</v>
      </c>
      <c r="J48" s="258">
        <v>75</v>
      </c>
      <c r="K48" s="343">
        <v>0.5</v>
      </c>
      <c r="L48" s="259">
        <v>29.595500000000001</v>
      </c>
      <c r="M48" s="259">
        <v>59.191000000000003</v>
      </c>
      <c r="N48" s="259">
        <v>9</v>
      </c>
      <c r="O48" s="244">
        <v>0.5</v>
      </c>
      <c r="P48" s="259">
        <v>169.39449999999999</v>
      </c>
      <c r="Q48" s="259">
        <v>338.78899999999999</v>
      </c>
      <c r="R48" s="259">
        <v>21</v>
      </c>
      <c r="S48" s="244">
        <v>0.5</v>
      </c>
      <c r="T48" s="259">
        <v>338.43200000000002</v>
      </c>
      <c r="U48" s="259">
        <v>676.86399999999992</v>
      </c>
      <c r="V48" s="259">
        <v>103</v>
      </c>
      <c r="W48" s="244">
        <v>0.50000000000000011</v>
      </c>
      <c r="X48" s="259" t="s">
        <v>547</v>
      </c>
      <c r="Y48" s="148">
        <v>3</v>
      </c>
      <c r="Z48" t="s">
        <v>296</v>
      </c>
      <c r="AA48" t="s">
        <v>2143</v>
      </c>
    </row>
    <row r="49" spans="1:27" ht="30" x14ac:dyDescent="0.25">
      <c r="A49" t="s">
        <v>1223</v>
      </c>
      <c r="B49">
        <v>332280</v>
      </c>
      <c r="C49">
        <v>22</v>
      </c>
      <c r="D49" s="148" t="s">
        <v>285</v>
      </c>
      <c r="E49" s="148" t="s">
        <v>925</v>
      </c>
      <c r="F49" s="148" t="s">
        <v>924</v>
      </c>
      <c r="G49" s="26" t="s">
        <v>6</v>
      </c>
      <c r="H49" s="244">
        <v>1409.3012538</v>
      </c>
      <c r="I49" s="257">
        <v>3065.0309999999999</v>
      </c>
      <c r="J49" s="258">
        <v>759</v>
      </c>
      <c r="K49" s="343">
        <v>0.45980000000000004</v>
      </c>
      <c r="L49" s="259">
        <v>7247.2374766000003</v>
      </c>
      <c r="M49" s="259">
        <v>15761.717000000001</v>
      </c>
      <c r="N49" s="259">
        <v>305</v>
      </c>
      <c r="O49" s="244">
        <v>0.45979999999999999</v>
      </c>
      <c r="P49" s="259">
        <v>2011.9758273999998</v>
      </c>
      <c r="Q49" s="259">
        <v>4375.7629999999999</v>
      </c>
      <c r="R49" s="259">
        <v>135</v>
      </c>
      <c r="S49" s="244">
        <v>0.45979999999999999</v>
      </c>
      <c r="T49" s="259">
        <v>10668.514557800001</v>
      </c>
      <c r="U49" s="259">
        <v>23202.510999999999</v>
      </c>
      <c r="V49" s="259">
        <v>1164</v>
      </c>
      <c r="W49" s="244">
        <v>0.4598000000000001</v>
      </c>
      <c r="X49" s="259" t="s">
        <v>547</v>
      </c>
      <c r="Y49" s="148">
        <v>12</v>
      </c>
      <c r="Z49" t="s">
        <v>925</v>
      </c>
      <c r="AA49" t="s">
        <v>2143</v>
      </c>
    </row>
    <row r="50" spans="1:27" x14ac:dyDescent="0.25">
      <c r="A50" t="s">
        <v>1239</v>
      </c>
      <c r="B50">
        <v>332430</v>
      </c>
      <c r="C50">
        <v>45</v>
      </c>
      <c r="D50" s="148" t="s">
        <v>311</v>
      </c>
      <c r="E50" s="148" t="s">
        <v>956</v>
      </c>
      <c r="F50" s="148" t="s">
        <v>955</v>
      </c>
      <c r="G50" s="26" t="s">
        <v>6</v>
      </c>
      <c r="H50" s="244">
        <v>2148.8279979916665</v>
      </c>
      <c r="I50" s="257">
        <v>5093.317</v>
      </c>
      <c r="J50" s="258">
        <v>1013</v>
      </c>
      <c r="K50" s="343">
        <v>0.42189166666666661</v>
      </c>
      <c r="L50" s="259">
        <v>4554.575364233332</v>
      </c>
      <c r="M50" s="259">
        <v>10795.603999999999</v>
      </c>
      <c r="N50" s="259">
        <v>411</v>
      </c>
      <c r="O50" s="244">
        <v>0.42189166666666655</v>
      </c>
      <c r="P50" s="259">
        <v>801.30474898333318</v>
      </c>
      <c r="Q50" s="259">
        <v>1899.3139999999999</v>
      </c>
      <c r="R50" s="259">
        <v>107</v>
      </c>
      <c r="S50" s="244">
        <v>0.42189166666666661</v>
      </c>
      <c r="T50" s="259">
        <v>7504.7081112083324</v>
      </c>
      <c r="U50" s="259">
        <v>17795.578999999998</v>
      </c>
      <c r="V50" s="259">
        <v>1530</v>
      </c>
      <c r="W50" s="244">
        <v>0.42171755755788182</v>
      </c>
      <c r="X50" s="259" t="s">
        <v>547</v>
      </c>
      <c r="Y50" s="148">
        <v>12</v>
      </c>
      <c r="Z50" t="s">
        <v>956</v>
      </c>
      <c r="AA50" t="s">
        <v>2143</v>
      </c>
    </row>
    <row r="51" spans="1:27" x14ac:dyDescent="0.25">
      <c r="A51" t="s">
        <v>1180</v>
      </c>
      <c r="C51">
        <v>10</v>
      </c>
      <c r="D51" t="s">
        <v>784</v>
      </c>
      <c r="E51" t="s">
        <v>784</v>
      </c>
      <c r="F51" t="s">
        <v>786</v>
      </c>
      <c r="G51" s="26" t="s">
        <v>7</v>
      </c>
      <c r="H51" s="244">
        <v>4167</v>
      </c>
      <c r="I51" s="257">
        <v>15840</v>
      </c>
      <c r="J51" s="258">
        <v>3002</v>
      </c>
      <c r="K51" s="343">
        <v>0.26306818181818181</v>
      </c>
      <c r="L51" s="259">
        <v>15642</v>
      </c>
      <c r="M51" s="259">
        <v>67222</v>
      </c>
      <c r="N51" s="259">
        <v>822</v>
      </c>
      <c r="O51" s="244">
        <v>0.23269167831959775</v>
      </c>
      <c r="P51" s="259">
        <v>0</v>
      </c>
      <c r="Q51" s="259">
        <v>0</v>
      </c>
      <c r="R51" s="259">
        <v>0</v>
      </c>
      <c r="S51" s="244" t="s">
        <v>501</v>
      </c>
      <c r="T51" s="259">
        <v>19809</v>
      </c>
      <c r="U51" s="259">
        <v>83062</v>
      </c>
      <c r="V51" s="259">
        <v>3824</v>
      </c>
      <c r="W51" s="244">
        <v>0.23848450555007103</v>
      </c>
      <c r="X51" s="259" t="s">
        <v>1072</v>
      </c>
      <c r="Y51" s="148">
        <v>12</v>
      </c>
      <c r="Z51" t="s">
        <v>538</v>
      </c>
      <c r="AA51" t="s">
        <v>2143</v>
      </c>
    </row>
    <row r="52" spans="1:27" x14ac:dyDescent="0.25">
      <c r="A52" t="s">
        <v>1257</v>
      </c>
      <c r="B52">
        <v>332610</v>
      </c>
      <c r="C52">
        <v>586</v>
      </c>
      <c r="D52" s="148" t="s">
        <v>353</v>
      </c>
      <c r="E52" s="148" t="s">
        <v>354</v>
      </c>
      <c r="F52" s="148" t="s">
        <v>997</v>
      </c>
      <c r="G52" s="26" t="s">
        <v>7</v>
      </c>
      <c r="H52" s="244">
        <v>107.83044000000001</v>
      </c>
      <c r="I52" s="257">
        <v>117.20700000000001</v>
      </c>
      <c r="J52" s="258">
        <v>40</v>
      </c>
      <c r="K52" s="343">
        <v>0.92</v>
      </c>
      <c r="L52" s="259">
        <v>46.929200000000009</v>
      </c>
      <c r="M52" s="259">
        <v>51.010000000000005</v>
      </c>
      <c r="N52" s="259">
        <v>13</v>
      </c>
      <c r="O52" s="244">
        <v>0.92</v>
      </c>
      <c r="P52" s="259">
        <v>122.65808000000001</v>
      </c>
      <c r="Q52" s="259">
        <v>133.32400000000001</v>
      </c>
      <c r="R52" s="259">
        <v>10</v>
      </c>
      <c r="S52" s="244">
        <v>0.92</v>
      </c>
      <c r="T52" s="259">
        <v>277.41772000000003</v>
      </c>
      <c r="U52" s="259">
        <v>314.14200000000005</v>
      </c>
      <c r="V52" s="259">
        <v>65</v>
      </c>
      <c r="W52" s="244">
        <v>0.8830965614276346</v>
      </c>
      <c r="X52" s="259" t="s">
        <v>547</v>
      </c>
      <c r="Y52" s="148">
        <v>12</v>
      </c>
      <c r="Z52" t="s">
        <v>354</v>
      </c>
      <c r="AA52" t="s">
        <v>2143</v>
      </c>
    </row>
    <row r="53" spans="1:27" x14ac:dyDescent="0.25">
      <c r="A53" t="s">
        <v>1176</v>
      </c>
      <c r="B53">
        <v>331890</v>
      </c>
      <c r="C53">
        <v>368</v>
      </c>
      <c r="D53" s="148" t="s">
        <v>185</v>
      </c>
      <c r="E53" s="148" t="s">
        <v>186</v>
      </c>
      <c r="F53" s="148" t="s">
        <v>772</v>
      </c>
      <c r="G53" s="26" t="s">
        <v>7</v>
      </c>
      <c r="H53" s="244">
        <v>74.486750000000001</v>
      </c>
      <c r="I53" s="257">
        <v>109.00499999999998</v>
      </c>
      <c r="J53" s="258">
        <v>46</v>
      </c>
      <c r="K53" s="343">
        <v>0.68333333333333346</v>
      </c>
      <c r="L53" s="259">
        <v>147.58975000000001</v>
      </c>
      <c r="M53" s="259">
        <v>215.98499999999999</v>
      </c>
      <c r="N53" s="259">
        <v>34</v>
      </c>
      <c r="O53" s="244">
        <v>0.68333333333333346</v>
      </c>
      <c r="P53" s="259">
        <v>23.150650000000002</v>
      </c>
      <c r="Q53" s="259">
        <v>33.878999999999998</v>
      </c>
      <c r="R53" s="259">
        <v>6</v>
      </c>
      <c r="S53" s="244">
        <v>0.68333333333333346</v>
      </c>
      <c r="T53" s="259">
        <v>245.22715000000002</v>
      </c>
      <c r="U53" s="259">
        <v>365.76899999999995</v>
      </c>
      <c r="V53" s="259">
        <v>82</v>
      </c>
      <c r="W53" s="244">
        <v>0.67044268377035798</v>
      </c>
      <c r="X53" s="259" t="s">
        <v>547</v>
      </c>
      <c r="Y53" s="148">
        <v>12</v>
      </c>
      <c r="Z53" t="s">
        <v>186</v>
      </c>
      <c r="AA53" t="s">
        <v>2143</v>
      </c>
    </row>
    <row r="54" spans="1:27" x14ac:dyDescent="0.25">
      <c r="A54" t="s">
        <v>1181</v>
      </c>
      <c r="B54">
        <v>331920</v>
      </c>
      <c r="C54">
        <v>160</v>
      </c>
      <c r="D54" s="148" t="s">
        <v>200</v>
      </c>
      <c r="E54" s="148" t="s">
        <v>793</v>
      </c>
      <c r="F54" s="148" t="s">
        <v>792</v>
      </c>
      <c r="G54" s="26" t="s">
        <v>7</v>
      </c>
      <c r="H54" s="244">
        <v>1799.5422996666664</v>
      </c>
      <c r="I54" s="257">
        <v>4752.9399999999996</v>
      </c>
      <c r="J54" s="258">
        <v>969</v>
      </c>
      <c r="K54" s="343">
        <v>0.37861666666666666</v>
      </c>
      <c r="L54" s="259">
        <v>6192.050306416666</v>
      </c>
      <c r="M54" s="259">
        <v>16354.404999999999</v>
      </c>
      <c r="N54" s="259">
        <v>629</v>
      </c>
      <c r="O54" s="244">
        <v>0.37861666666666666</v>
      </c>
      <c r="P54" s="259">
        <v>1555.8820293666668</v>
      </c>
      <c r="Q54" s="259">
        <v>4109.3860000000004</v>
      </c>
      <c r="R54" s="259">
        <v>106</v>
      </c>
      <c r="S54" s="244">
        <v>0.37861666666666666</v>
      </c>
      <c r="T54" s="259">
        <v>9547.4746354499985</v>
      </c>
      <c r="U54" s="259">
        <v>25216.731</v>
      </c>
      <c r="V54" s="259">
        <v>1701</v>
      </c>
      <c r="W54" s="244">
        <v>0.3786166666666666</v>
      </c>
      <c r="X54" s="259" t="s">
        <v>547</v>
      </c>
      <c r="Y54" s="148">
        <v>12</v>
      </c>
      <c r="Z54" t="s">
        <v>793</v>
      </c>
      <c r="AA54" t="s">
        <v>2143</v>
      </c>
    </row>
    <row r="55" spans="1:27" ht="30" x14ac:dyDescent="0.25">
      <c r="A55" t="s">
        <v>1091</v>
      </c>
      <c r="B55">
        <v>331160</v>
      </c>
      <c r="C55">
        <v>2</v>
      </c>
      <c r="D55" s="148" t="s">
        <v>78</v>
      </c>
      <c r="E55" s="148" t="s">
        <v>392</v>
      </c>
      <c r="F55" s="148" t="s">
        <v>619</v>
      </c>
      <c r="G55" s="26" t="s">
        <v>7</v>
      </c>
      <c r="H55" s="244">
        <v>88.426081824999997</v>
      </c>
      <c r="I55" s="257">
        <v>135.899</v>
      </c>
      <c r="J55" s="258">
        <v>48</v>
      </c>
      <c r="K55" s="343">
        <v>0.650675</v>
      </c>
      <c r="L55" s="259">
        <v>85.067948150000007</v>
      </c>
      <c r="M55" s="259">
        <v>130.738</v>
      </c>
      <c r="N55" s="259">
        <v>16</v>
      </c>
      <c r="O55" s="244">
        <v>0.650675</v>
      </c>
      <c r="P55" s="259">
        <v>68.685253000000003</v>
      </c>
      <c r="Q55" s="259">
        <v>105.56</v>
      </c>
      <c r="R55" s="259">
        <v>9</v>
      </c>
      <c r="S55" s="244">
        <v>0.650675</v>
      </c>
      <c r="T55" s="259">
        <v>242.17928297499998</v>
      </c>
      <c r="U55" s="259">
        <v>372.197</v>
      </c>
      <c r="V55" s="259">
        <v>73</v>
      </c>
      <c r="W55" s="244">
        <v>0.65067499999999989</v>
      </c>
      <c r="X55" s="259" t="s">
        <v>547</v>
      </c>
      <c r="Y55" s="148">
        <v>12</v>
      </c>
      <c r="Z55" t="s">
        <v>392</v>
      </c>
      <c r="AA55" t="s">
        <v>2143</v>
      </c>
    </row>
    <row r="56" spans="1:27" ht="30" x14ac:dyDescent="0.25">
      <c r="A56" t="s">
        <v>1095</v>
      </c>
      <c r="B56">
        <v>331195</v>
      </c>
      <c r="C56">
        <v>2</v>
      </c>
      <c r="D56" s="148" t="s">
        <v>78</v>
      </c>
      <c r="E56" s="148" t="s">
        <v>94</v>
      </c>
      <c r="F56" s="148" t="s">
        <v>619</v>
      </c>
      <c r="G56" s="26" t="s">
        <v>7</v>
      </c>
      <c r="H56" s="244">
        <v>218.11701739999998</v>
      </c>
      <c r="I56" s="257">
        <v>335.238</v>
      </c>
      <c r="J56" s="258">
        <v>83</v>
      </c>
      <c r="K56" s="343">
        <v>0.65063333333333329</v>
      </c>
      <c r="L56" s="259">
        <v>46.718075866666652</v>
      </c>
      <c r="M56" s="259">
        <v>71.803999999999988</v>
      </c>
      <c r="N56" s="259">
        <v>12</v>
      </c>
      <c r="O56" s="244">
        <v>0.65063333333333329</v>
      </c>
      <c r="P56" s="259">
        <v>62.495283566666657</v>
      </c>
      <c r="Q56" s="259">
        <v>96.052999999999997</v>
      </c>
      <c r="R56" s="259">
        <v>6</v>
      </c>
      <c r="S56" s="244">
        <v>0.65063333333333329</v>
      </c>
      <c r="T56" s="259">
        <v>327.33037683333328</v>
      </c>
      <c r="U56" s="259">
        <v>503.09500000000003</v>
      </c>
      <c r="V56" s="259">
        <v>101</v>
      </c>
      <c r="W56" s="244">
        <v>0.65063333333333317</v>
      </c>
      <c r="X56" s="259" t="s">
        <v>547</v>
      </c>
      <c r="Y56" s="148">
        <v>4</v>
      </c>
      <c r="Z56" t="s">
        <v>94</v>
      </c>
      <c r="AA56" t="s">
        <v>2143</v>
      </c>
    </row>
    <row r="57" spans="1:27" ht="30" x14ac:dyDescent="0.25">
      <c r="A57" t="s">
        <v>1078</v>
      </c>
      <c r="B57">
        <v>331070</v>
      </c>
      <c r="C57">
        <v>2</v>
      </c>
      <c r="D57" s="148" t="s">
        <v>78</v>
      </c>
      <c r="E57" s="148" t="s">
        <v>83</v>
      </c>
      <c r="F57" s="148" t="s">
        <v>619</v>
      </c>
      <c r="G57" s="26" t="s">
        <v>7</v>
      </c>
      <c r="H57" s="244">
        <v>97.896846449999984</v>
      </c>
      <c r="I57" s="257">
        <v>150.46199999999999</v>
      </c>
      <c r="J57" s="258">
        <v>49</v>
      </c>
      <c r="K57" s="343">
        <v>0.65064166666666656</v>
      </c>
      <c r="L57" s="259">
        <v>99.232613791666637</v>
      </c>
      <c r="M57" s="259">
        <v>152.51499999999999</v>
      </c>
      <c r="N57" s="259">
        <v>19</v>
      </c>
      <c r="O57" s="244">
        <v>0.65064166666666656</v>
      </c>
      <c r="P57" s="259">
        <v>13.565228108333329</v>
      </c>
      <c r="Q57" s="259">
        <v>20.848999999999997</v>
      </c>
      <c r="R57" s="259">
        <v>2</v>
      </c>
      <c r="S57" s="244">
        <v>0.65064166666666656</v>
      </c>
      <c r="T57" s="259">
        <v>210.69468834999995</v>
      </c>
      <c r="U57" s="259">
        <v>323.82600000000008</v>
      </c>
      <c r="V57" s="259">
        <v>70</v>
      </c>
      <c r="W57" s="244">
        <v>0.65064166666666634</v>
      </c>
      <c r="X57" s="259" t="s">
        <v>547</v>
      </c>
      <c r="Y57" s="148">
        <v>12</v>
      </c>
      <c r="Z57" t="s">
        <v>83</v>
      </c>
      <c r="AA57" t="s">
        <v>2143</v>
      </c>
    </row>
    <row r="58" spans="1:27" x14ac:dyDescent="0.25">
      <c r="A58" t="s">
        <v>1172</v>
      </c>
      <c r="B58">
        <v>331850</v>
      </c>
      <c r="C58">
        <v>686</v>
      </c>
      <c r="D58" s="148" t="s">
        <v>177</v>
      </c>
      <c r="E58" s="148" t="s">
        <v>178</v>
      </c>
      <c r="F58" s="148" t="s">
        <v>764</v>
      </c>
      <c r="G58" s="26" t="s">
        <v>7</v>
      </c>
      <c r="H58" s="244">
        <v>50.538670000000003</v>
      </c>
      <c r="I58" s="257">
        <v>75.998000000000005</v>
      </c>
      <c r="J58" s="258">
        <v>25</v>
      </c>
      <c r="K58" s="343">
        <v>0.66500000000000004</v>
      </c>
      <c r="L58" s="259">
        <v>51.935834999999997</v>
      </c>
      <c r="M58" s="259">
        <v>78.09899999999999</v>
      </c>
      <c r="N58" s="259">
        <v>17</v>
      </c>
      <c r="O58" s="244">
        <v>0.66500000000000004</v>
      </c>
      <c r="P58" s="259">
        <v>38.802084999999998</v>
      </c>
      <c r="Q58" s="259">
        <v>58.348999999999997</v>
      </c>
      <c r="R58" s="259">
        <v>13</v>
      </c>
      <c r="S58" s="244">
        <v>0.66500000000000004</v>
      </c>
      <c r="T58" s="259">
        <v>141.27659</v>
      </c>
      <c r="U58" s="259">
        <v>212.446</v>
      </c>
      <c r="V58" s="259">
        <v>55</v>
      </c>
      <c r="W58" s="244">
        <v>0.66500000000000004</v>
      </c>
      <c r="X58" s="259" t="s">
        <v>547</v>
      </c>
      <c r="Y58" s="148">
        <v>12</v>
      </c>
      <c r="Z58" t="s">
        <v>178</v>
      </c>
      <c r="AA58" t="s">
        <v>2143</v>
      </c>
    </row>
    <row r="59" spans="1:27" ht="30" x14ac:dyDescent="0.25">
      <c r="A59" t="s">
        <v>1206</v>
      </c>
      <c r="B59">
        <v>0</v>
      </c>
      <c r="C59">
        <v>16</v>
      </c>
      <c r="D59" s="148" t="s">
        <v>255</v>
      </c>
      <c r="E59" s="148" t="s">
        <v>255</v>
      </c>
      <c r="F59" s="148" t="s">
        <v>872</v>
      </c>
      <c r="G59" s="26" t="s">
        <v>8</v>
      </c>
      <c r="H59" s="244">
        <v>6134</v>
      </c>
      <c r="I59" s="257">
        <v>35154</v>
      </c>
      <c r="J59" s="258">
        <v>4797</v>
      </c>
      <c r="K59" s="343">
        <v>0.17448938954315299</v>
      </c>
      <c r="L59" s="259">
        <v>3563</v>
      </c>
      <c r="M59" s="259">
        <v>20921</v>
      </c>
      <c r="N59" s="259">
        <v>1044</v>
      </c>
      <c r="O59" s="244">
        <v>0.17030734668514888</v>
      </c>
      <c r="P59" s="259">
        <v>12914</v>
      </c>
      <c r="Q59" s="259">
        <v>81640</v>
      </c>
      <c r="R59" s="259">
        <v>107</v>
      </c>
      <c r="S59" s="244">
        <v>0.15818226359627632</v>
      </c>
      <c r="T59" s="259">
        <v>22611</v>
      </c>
      <c r="U59" s="259">
        <v>137715</v>
      </c>
      <c r="V59" s="259">
        <v>5948</v>
      </c>
      <c r="W59" s="244">
        <v>0.16418690774425443</v>
      </c>
      <c r="X59" s="259" t="s">
        <v>1072</v>
      </c>
      <c r="Y59" s="148">
        <v>12</v>
      </c>
      <c r="Z59" t="s">
        <v>543</v>
      </c>
      <c r="AA59" t="s">
        <v>2143</v>
      </c>
    </row>
    <row r="60" spans="1:27" x14ac:dyDescent="0.25">
      <c r="A60" t="s">
        <v>1240</v>
      </c>
      <c r="B60">
        <v>332440</v>
      </c>
      <c r="C60">
        <v>357</v>
      </c>
      <c r="D60" s="148" t="s">
        <v>313</v>
      </c>
      <c r="E60" s="148" t="s">
        <v>314</v>
      </c>
      <c r="F60" s="148" t="s">
        <v>958</v>
      </c>
      <c r="G60" s="26" t="s">
        <v>8</v>
      </c>
      <c r="H60" s="244">
        <v>111.27475800000002</v>
      </c>
      <c r="I60" s="257">
        <v>259.745</v>
      </c>
      <c r="J60" s="258">
        <v>78</v>
      </c>
      <c r="K60" s="343">
        <v>0.42840000000000006</v>
      </c>
      <c r="L60" s="259">
        <v>83.310519599999992</v>
      </c>
      <c r="M60" s="259">
        <v>194.46899999999997</v>
      </c>
      <c r="N60" s="259">
        <v>20</v>
      </c>
      <c r="O60" s="244">
        <v>0.42840000000000006</v>
      </c>
      <c r="P60" s="259">
        <v>63.766911600000007</v>
      </c>
      <c r="Q60" s="259">
        <v>148.84899999999999</v>
      </c>
      <c r="R60" s="259">
        <v>18</v>
      </c>
      <c r="S60" s="244">
        <v>0.42840000000000006</v>
      </c>
      <c r="T60" s="259">
        <v>258.3521892</v>
      </c>
      <c r="U60" s="259">
        <v>603.0630000000001</v>
      </c>
      <c r="V60" s="259">
        <v>114</v>
      </c>
      <c r="W60" s="244">
        <v>0.42839999999999995</v>
      </c>
      <c r="X60" s="259" t="s">
        <v>547</v>
      </c>
      <c r="Y60" s="148">
        <v>12</v>
      </c>
      <c r="Z60" t="s">
        <v>314</v>
      </c>
      <c r="AA60" t="s">
        <v>2143</v>
      </c>
    </row>
    <row r="61" spans="1:27" ht="30" x14ac:dyDescent="0.25">
      <c r="A61" t="s">
        <v>1139</v>
      </c>
      <c r="B61">
        <v>331540</v>
      </c>
      <c r="C61">
        <v>169</v>
      </c>
      <c r="D61" s="148" t="s">
        <v>101</v>
      </c>
      <c r="E61" s="148" t="s">
        <v>133</v>
      </c>
      <c r="F61" s="148" t="s">
        <v>724</v>
      </c>
      <c r="G61" s="26" t="s">
        <v>8</v>
      </c>
      <c r="H61" s="244">
        <v>223.65403279999992</v>
      </c>
      <c r="I61" s="257">
        <v>405.15199999999993</v>
      </c>
      <c r="J61" s="258">
        <v>99</v>
      </c>
      <c r="K61" s="343">
        <v>0.55202499999999988</v>
      </c>
      <c r="L61" s="259">
        <v>0</v>
      </c>
      <c r="M61" s="259">
        <v>0</v>
      </c>
      <c r="N61" s="259">
        <v>20</v>
      </c>
      <c r="O61" s="244">
        <v>0</v>
      </c>
      <c r="P61" s="259">
        <v>182.88864262499996</v>
      </c>
      <c r="Q61" s="259">
        <v>331.30500000000001</v>
      </c>
      <c r="R61" s="259">
        <v>17</v>
      </c>
      <c r="S61" s="244">
        <v>0.55202499999999988</v>
      </c>
      <c r="T61" s="259">
        <v>406.54267542499986</v>
      </c>
      <c r="U61" s="259">
        <v>736.45699999999999</v>
      </c>
      <c r="V61" s="259">
        <v>135</v>
      </c>
      <c r="W61" s="244">
        <v>0.55202499999999977</v>
      </c>
      <c r="X61" s="259" t="s">
        <v>547</v>
      </c>
      <c r="Y61" s="148">
        <v>6</v>
      </c>
      <c r="Z61" t="s">
        <v>133</v>
      </c>
      <c r="AA61" t="s">
        <v>2143</v>
      </c>
    </row>
    <row r="62" spans="1:27" x14ac:dyDescent="0.25">
      <c r="A62" t="s">
        <v>1212</v>
      </c>
      <c r="B62">
        <v>332170</v>
      </c>
      <c r="C62">
        <v>353</v>
      </c>
      <c r="D62" s="148" t="s">
        <v>266</v>
      </c>
      <c r="E62" s="148" t="s">
        <v>267</v>
      </c>
      <c r="F62" s="148" t="s">
        <v>897</v>
      </c>
      <c r="G62" s="26" t="s">
        <v>8</v>
      </c>
      <c r="H62" s="244">
        <v>59.869098333333341</v>
      </c>
      <c r="I62" s="257">
        <v>145.726</v>
      </c>
      <c r="J62" s="258">
        <v>52</v>
      </c>
      <c r="K62" s="343">
        <v>0.41083333333333338</v>
      </c>
      <c r="L62" s="259">
        <v>199.33140333333336</v>
      </c>
      <c r="M62" s="259">
        <v>485.18799999999999</v>
      </c>
      <c r="N62" s="259">
        <v>29</v>
      </c>
      <c r="O62" s="244">
        <v>0.41083333333333338</v>
      </c>
      <c r="P62" s="259">
        <v>72.619721666666678</v>
      </c>
      <c r="Q62" s="259">
        <v>176.762</v>
      </c>
      <c r="R62" s="259">
        <v>14</v>
      </c>
      <c r="S62" s="244">
        <v>0.41083333333333338</v>
      </c>
      <c r="T62" s="259">
        <v>331.82022333333339</v>
      </c>
      <c r="U62" s="259">
        <v>807.67600000000016</v>
      </c>
      <c r="V62" s="259">
        <v>95</v>
      </c>
      <c r="W62" s="244">
        <v>0.41083333333333333</v>
      </c>
      <c r="X62" s="259" t="s">
        <v>547</v>
      </c>
      <c r="Y62" s="148">
        <v>12</v>
      </c>
      <c r="Z62" t="s">
        <v>267</v>
      </c>
      <c r="AA62" t="s">
        <v>2143</v>
      </c>
    </row>
    <row r="63" spans="1:27" x14ac:dyDescent="0.25">
      <c r="A63" t="s">
        <v>1161</v>
      </c>
      <c r="B63">
        <v>331740</v>
      </c>
      <c r="C63">
        <v>683</v>
      </c>
      <c r="D63" s="148" t="s">
        <v>152</v>
      </c>
      <c r="E63" s="148" t="s">
        <v>153</v>
      </c>
      <c r="F63" s="148" t="s">
        <v>736</v>
      </c>
      <c r="G63" s="26" t="s">
        <v>8</v>
      </c>
      <c r="H63" s="244">
        <v>45.446099999999994</v>
      </c>
      <c r="I63" s="257">
        <v>64.922999999999988</v>
      </c>
      <c r="J63" s="258">
        <v>14</v>
      </c>
      <c r="K63" s="343">
        <v>0.70000000000000007</v>
      </c>
      <c r="L63" s="259">
        <v>78.914500000000018</v>
      </c>
      <c r="M63" s="259">
        <v>112.73500000000001</v>
      </c>
      <c r="N63" s="259">
        <v>9</v>
      </c>
      <c r="O63" s="244">
        <v>0.70000000000000007</v>
      </c>
      <c r="P63" s="259">
        <v>13.612900000000002</v>
      </c>
      <c r="Q63" s="259">
        <v>19.446999999999999</v>
      </c>
      <c r="R63" s="259">
        <v>5</v>
      </c>
      <c r="S63" s="244">
        <v>0.70000000000000007</v>
      </c>
      <c r="T63" s="259">
        <v>137.9735</v>
      </c>
      <c r="U63" s="259">
        <v>197.10500000000002</v>
      </c>
      <c r="V63" s="259">
        <v>30</v>
      </c>
      <c r="W63" s="244">
        <v>0.7</v>
      </c>
      <c r="X63" s="259" t="s">
        <v>547</v>
      </c>
      <c r="Y63" s="148">
        <v>12</v>
      </c>
      <c r="Z63" t="s">
        <v>153</v>
      </c>
      <c r="AA63" t="s">
        <v>2143</v>
      </c>
    </row>
    <row r="64" spans="1:27" x14ac:dyDescent="0.25">
      <c r="A64" t="s">
        <v>1067</v>
      </c>
      <c r="B64">
        <v>331010</v>
      </c>
      <c r="C64">
        <v>449</v>
      </c>
      <c r="D64" s="148" t="s">
        <v>59</v>
      </c>
      <c r="E64" s="148" t="s">
        <v>60</v>
      </c>
      <c r="F64" s="148" t="s">
        <v>574</v>
      </c>
      <c r="G64" s="26" t="s">
        <v>8</v>
      </c>
      <c r="H64" s="244">
        <v>66.938400000000001</v>
      </c>
      <c r="I64" s="257">
        <v>83.673000000000002</v>
      </c>
      <c r="J64" s="258">
        <v>27</v>
      </c>
      <c r="K64" s="343">
        <v>0.8</v>
      </c>
      <c r="L64" s="259">
        <v>87.850399999999979</v>
      </c>
      <c r="M64" s="259">
        <v>109.81299999999999</v>
      </c>
      <c r="N64" s="259">
        <v>7</v>
      </c>
      <c r="O64" s="244">
        <v>0.79999999999999993</v>
      </c>
      <c r="P64" s="259">
        <v>25.480800000000002</v>
      </c>
      <c r="Q64" s="259">
        <v>31.851000000000006</v>
      </c>
      <c r="R64" s="259">
        <v>11</v>
      </c>
      <c r="S64" s="244">
        <v>0.79999999999999993</v>
      </c>
      <c r="T64" s="259">
        <v>180.26959999999997</v>
      </c>
      <c r="U64" s="259">
        <v>225.33699999999999</v>
      </c>
      <c r="V64" s="259">
        <v>43</v>
      </c>
      <c r="W64" s="244">
        <v>0.79999999999999993</v>
      </c>
      <c r="X64" s="259" t="s">
        <v>547</v>
      </c>
      <c r="Y64" s="148">
        <v>12</v>
      </c>
      <c r="Z64" t="s">
        <v>60</v>
      </c>
      <c r="AA64" t="s">
        <v>2143</v>
      </c>
    </row>
    <row r="65" spans="1:27" x14ac:dyDescent="0.25">
      <c r="A65" t="s">
        <v>1214</v>
      </c>
      <c r="B65">
        <v>332190</v>
      </c>
      <c r="C65">
        <v>570</v>
      </c>
      <c r="D65" s="148" t="s">
        <v>402</v>
      </c>
      <c r="E65" s="148" t="s">
        <v>403</v>
      </c>
      <c r="F65" s="148" t="s">
        <v>901</v>
      </c>
      <c r="G65" s="26" t="s">
        <v>9</v>
      </c>
      <c r="H65" s="244">
        <v>25.159082414285709</v>
      </c>
      <c r="I65" s="257">
        <v>14.1755</v>
      </c>
      <c r="J65" s="258">
        <v>18</v>
      </c>
      <c r="K65" s="343">
        <v>1.7748285714285712</v>
      </c>
      <c r="L65" s="259">
        <v>16.088820999999999</v>
      </c>
      <c r="M65" s="259">
        <v>9.0650000000000013</v>
      </c>
      <c r="N65" s="259">
        <v>1</v>
      </c>
      <c r="O65" s="244">
        <v>1.7748285714285712</v>
      </c>
      <c r="P65" s="259">
        <v>12.626130457142855</v>
      </c>
      <c r="Q65" s="259">
        <v>7.1139999999999999</v>
      </c>
      <c r="R65" s="259">
        <v>6</v>
      </c>
      <c r="S65" s="244">
        <v>1.7748285714285712</v>
      </c>
      <c r="T65" s="259">
        <v>53.874033871428566</v>
      </c>
      <c r="U65" s="259">
        <v>30.354499999999998</v>
      </c>
      <c r="V65" s="259">
        <v>25</v>
      </c>
      <c r="W65" s="244">
        <v>1.7748285714285714</v>
      </c>
      <c r="X65" s="259" t="s">
        <v>547</v>
      </c>
      <c r="Y65" s="148">
        <v>12</v>
      </c>
      <c r="Z65" t="s">
        <v>403</v>
      </c>
      <c r="AA65" t="s">
        <v>2143</v>
      </c>
    </row>
    <row r="66" spans="1:27" x14ac:dyDescent="0.25">
      <c r="A66" t="s">
        <v>1225</v>
      </c>
      <c r="B66">
        <v>332300</v>
      </c>
      <c r="C66">
        <v>625</v>
      </c>
      <c r="D66" s="148" t="s">
        <v>405</v>
      </c>
      <c r="E66" s="148" t="s">
        <v>406</v>
      </c>
      <c r="F66" s="148" t="s">
        <v>927</v>
      </c>
      <c r="G66" s="26" t="s">
        <v>9</v>
      </c>
      <c r="H66" s="244">
        <v>265.39210646666675</v>
      </c>
      <c r="I66" s="257">
        <v>379.25800000000004</v>
      </c>
      <c r="J66" s="258">
        <v>111</v>
      </c>
      <c r="K66" s="343">
        <v>0.69976666666666676</v>
      </c>
      <c r="L66" s="259">
        <v>115.30405250000003</v>
      </c>
      <c r="M66" s="259">
        <v>164.77500000000001</v>
      </c>
      <c r="N66" s="259">
        <v>20</v>
      </c>
      <c r="O66" s="244">
        <v>0.69976666666666676</v>
      </c>
      <c r="P66" s="259">
        <v>37.159709300000003</v>
      </c>
      <c r="Q66" s="259">
        <v>53.102999999999994</v>
      </c>
      <c r="R66" s="259">
        <v>11</v>
      </c>
      <c r="S66" s="244">
        <v>0.69976666666666676</v>
      </c>
      <c r="T66" s="259">
        <v>417.85586826666679</v>
      </c>
      <c r="U66" s="259">
        <v>645.58600000000013</v>
      </c>
      <c r="V66" s="259">
        <v>152</v>
      </c>
      <c r="W66" s="244">
        <v>0.64725051080207241</v>
      </c>
      <c r="X66" s="259" t="s">
        <v>547</v>
      </c>
      <c r="Y66" s="148">
        <v>12</v>
      </c>
      <c r="Z66" t="s">
        <v>406</v>
      </c>
      <c r="AA66" t="s">
        <v>2143</v>
      </c>
    </row>
    <row r="67" spans="1:27" x14ac:dyDescent="0.25">
      <c r="A67" t="s">
        <v>1263</v>
      </c>
      <c r="B67">
        <v>332720</v>
      </c>
      <c r="C67">
        <v>344</v>
      </c>
      <c r="D67" s="148" t="s">
        <v>365</v>
      </c>
      <c r="E67" s="148" t="s">
        <v>366</v>
      </c>
      <c r="F67" s="148" t="s">
        <v>1019</v>
      </c>
      <c r="G67" s="26" t="s">
        <v>9</v>
      </c>
      <c r="H67" s="244">
        <v>315.33775000000009</v>
      </c>
      <c r="I67" s="257">
        <v>485.13500000000005</v>
      </c>
      <c r="J67" s="258">
        <v>144</v>
      </c>
      <c r="K67" s="343">
        <v>0.65000000000000013</v>
      </c>
      <c r="L67" s="259">
        <v>264.5487</v>
      </c>
      <c r="M67" s="259">
        <v>406.99799999999993</v>
      </c>
      <c r="N67" s="259">
        <v>27</v>
      </c>
      <c r="O67" s="244">
        <v>0.65000000000000013</v>
      </c>
      <c r="P67" s="259">
        <v>39.52065000000001</v>
      </c>
      <c r="Q67" s="259">
        <v>60.801000000000002</v>
      </c>
      <c r="R67" s="259">
        <v>16</v>
      </c>
      <c r="S67" s="244">
        <v>0.65000000000000013</v>
      </c>
      <c r="T67" s="259">
        <v>619.40710000000013</v>
      </c>
      <c r="U67" s="259">
        <v>970.51099999999997</v>
      </c>
      <c r="V67" s="259">
        <v>196</v>
      </c>
      <c r="W67" s="244">
        <v>0.63822779958186993</v>
      </c>
      <c r="X67" s="259" t="s">
        <v>547</v>
      </c>
      <c r="Y67" s="148">
        <v>12</v>
      </c>
      <c r="Z67" t="s">
        <v>366</v>
      </c>
      <c r="AA67" t="s">
        <v>2143</v>
      </c>
    </row>
    <row r="68" spans="1:27" x14ac:dyDescent="0.25">
      <c r="A68" t="s">
        <v>1205</v>
      </c>
      <c r="B68">
        <v>332080</v>
      </c>
      <c r="C68">
        <v>446</v>
      </c>
      <c r="D68" s="148" t="s">
        <v>400</v>
      </c>
      <c r="E68" s="148" t="s">
        <v>401</v>
      </c>
      <c r="F68" s="148" t="s">
        <v>869</v>
      </c>
      <c r="G68" s="26" t="s">
        <v>9</v>
      </c>
      <c r="H68" s="244">
        <v>430.62276700000007</v>
      </c>
      <c r="I68" s="257">
        <v>817.12100000000009</v>
      </c>
      <c r="J68" s="258">
        <v>183</v>
      </c>
      <c r="K68" s="343">
        <v>0.52700000000000002</v>
      </c>
      <c r="L68" s="259">
        <v>328.07436400000006</v>
      </c>
      <c r="M68" s="259">
        <v>622.53200000000004</v>
      </c>
      <c r="N68" s="259">
        <v>51</v>
      </c>
      <c r="O68" s="244">
        <v>0.52700000000000002</v>
      </c>
      <c r="P68" s="259">
        <v>157.56456800000004</v>
      </c>
      <c r="Q68" s="259">
        <v>298.98400000000004</v>
      </c>
      <c r="R68" s="259">
        <v>15</v>
      </c>
      <c r="S68" s="244">
        <v>0.52700000000000002</v>
      </c>
      <c r="T68" s="259">
        <v>916.26169900000014</v>
      </c>
      <c r="U68" s="259">
        <v>1815.2239999999999</v>
      </c>
      <c r="V68" s="259">
        <v>274</v>
      </c>
      <c r="W68" s="244">
        <v>0.50476508629238048</v>
      </c>
      <c r="X68" s="259" t="s">
        <v>547</v>
      </c>
      <c r="Y68" s="148">
        <v>12</v>
      </c>
      <c r="Z68" t="s">
        <v>401</v>
      </c>
      <c r="AA68" t="s">
        <v>2143</v>
      </c>
    </row>
    <row r="69" spans="1:27" ht="30" x14ac:dyDescent="0.25">
      <c r="A69" t="s">
        <v>1128</v>
      </c>
      <c r="B69">
        <v>331430</v>
      </c>
      <c r="C69">
        <v>169</v>
      </c>
      <c r="D69" s="148" t="s">
        <v>101</v>
      </c>
      <c r="E69" s="148" t="s">
        <v>395</v>
      </c>
      <c r="F69" s="148" t="s">
        <v>700</v>
      </c>
      <c r="G69" s="26" t="s">
        <v>9</v>
      </c>
      <c r="H69" s="244">
        <v>165.84386880000005</v>
      </c>
      <c r="I69" s="257">
        <v>325.95100000000008</v>
      </c>
      <c r="J69" s="258">
        <v>89</v>
      </c>
      <c r="K69" s="343">
        <v>0.50880000000000003</v>
      </c>
      <c r="L69" s="259">
        <v>30.813945600000004</v>
      </c>
      <c r="M69" s="259">
        <v>60.562000000000005</v>
      </c>
      <c r="N69" s="259">
        <v>8</v>
      </c>
      <c r="O69" s="244">
        <v>0.50880000000000003</v>
      </c>
      <c r="P69" s="259">
        <v>138.46025280000001</v>
      </c>
      <c r="Q69" s="259">
        <v>272.13099999999997</v>
      </c>
      <c r="R69" s="259">
        <v>10</v>
      </c>
      <c r="S69" s="244">
        <v>0.50880000000000003</v>
      </c>
      <c r="T69" s="259">
        <v>335.11806720000004</v>
      </c>
      <c r="U69" s="259">
        <v>658.64399999999989</v>
      </c>
      <c r="V69" s="259">
        <v>107</v>
      </c>
      <c r="W69" s="244">
        <v>0.50880000000000014</v>
      </c>
      <c r="X69" s="259" t="s">
        <v>547</v>
      </c>
      <c r="Y69" s="148">
        <v>12</v>
      </c>
      <c r="Z69" t="s">
        <v>395</v>
      </c>
      <c r="AA69" t="s">
        <v>2143</v>
      </c>
    </row>
    <row r="70" spans="1:27" ht="30" x14ac:dyDescent="0.25">
      <c r="A70" t="s">
        <v>1129</v>
      </c>
      <c r="B70">
        <v>331440</v>
      </c>
      <c r="C70">
        <v>169</v>
      </c>
      <c r="D70" s="148" t="s">
        <v>101</v>
      </c>
      <c r="E70" s="148" t="s">
        <v>123</v>
      </c>
      <c r="F70" s="148" t="s">
        <v>666</v>
      </c>
      <c r="G70" s="26" t="s">
        <v>9</v>
      </c>
      <c r="H70" s="244">
        <v>276.85881000000001</v>
      </c>
      <c r="I70" s="257">
        <v>553.27499999999998</v>
      </c>
      <c r="J70" s="258">
        <v>111</v>
      </c>
      <c r="K70" s="343">
        <v>0.50040000000000007</v>
      </c>
      <c r="L70" s="259">
        <v>49.200328800000008</v>
      </c>
      <c r="M70" s="259">
        <v>98.322000000000003</v>
      </c>
      <c r="N70" s="259">
        <v>13</v>
      </c>
      <c r="O70" s="244">
        <v>0.50040000000000007</v>
      </c>
      <c r="P70" s="259">
        <v>378.66368880000005</v>
      </c>
      <c r="Q70" s="259">
        <v>756.72199999999998</v>
      </c>
      <c r="R70" s="259">
        <v>27</v>
      </c>
      <c r="S70" s="244">
        <v>0.50040000000000007</v>
      </c>
      <c r="T70" s="259">
        <v>704.72282760000007</v>
      </c>
      <c r="U70" s="259">
        <v>1408.319</v>
      </c>
      <c r="V70" s="259">
        <v>151</v>
      </c>
      <c r="W70" s="244">
        <v>0.50040000000000007</v>
      </c>
      <c r="X70" s="259" t="s">
        <v>547</v>
      </c>
      <c r="Y70" s="148">
        <v>3</v>
      </c>
      <c r="Z70" t="s">
        <v>123</v>
      </c>
      <c r="AA70" t="s">
        <v>2143</v>
      </c>
    </row>
    <row r="71" spans="1:27" ht="30" x14ac:dyDescent="0.25">
      <c r="A71" t="s">
        <v>1130</v>
      </c>
      <c r="B71">
        <v>331450</v>
      </c>
      <c r="C71">
        <v>169</v>
      </c>
      <c r="D71" s="148" t="s">
        <v>101</v>
      </c>
      <c r="E71" s="148" t="s">
        <v>124</v>
      </c>
      <c r="F71" s="148" t="s">
        <v>718</v>
      </c>
      <c r="G71" s="26" t="s">
        <v>9</v>
      </c>
      <c r="H71" s="244">
        <v>159.08332282500001</v>
      </c>
      <c r="I71" s="257">
        <v>304.13100000000003</v>
      </c>
      <c r="J71" s="258">
        <v>93</v>
      </c>
      <c r="K71" s="343">
        <v>0.52307499999999996</v>
      </c>
      <c r="L71" s="259">
        <v>56.378592725000004</v>
      </c>
      <c r="M71" s="259">
        <v>107.78300000000002</v>
      </c>
      <c r="N71" s="259">
        <v>15</v>
      </c>
      <c r="O71" s="244">
        <v>0.52307499999999996</v>
      </c>
      <c r="P71" s="259">
        <v>193.3055047</v>
      </c>
      <c r="Q71" s="259">
        <v>369.55600000000004</v>
      </c>
      <c r="R71" s="259">
        <v>23</v>
      </c>
      <c r="S71" s="244">
        <v>0.52307499999999996</v>
      </c>
      <c r="T71" s="259">
        <v>408.76742024999999</v>
      </c>
      <c r="U71" s="259">
        <v>781.47</v>
      </c>
      <c r="V71" s="259">
        <v>131</v>
      </c>
      <c r="W71" s="244">
        <v>0.52307499999999996</v>
      </c>
      <c r="X71" s="259" t="s">
        <v>547</v>
      </c>
      <c r="Y71" s="148">
        <v>12</v>
      </c>
      <c r="Z71" t="s">
        <v>124</v>
      </c>
      <c r="AA71" t="s">
        <v>2143</v>
      </c>
    </row>
    <row r="72" spans="1:27" ht="30" x14ac:dyDescent="0.25">
      <c r="A72" t="s">
        <v>1132</v>
      </c>
      <c r="B72">
        <v>331470</v>
      </c>
      <c r="C72">
        <v>169</v>
      </c>
      <c r="D72" s="148" t="s">
        <v>101</v>
      </c>
      <c r="E72" s="148" t="s">
        <v>126</v>
      </c>
      <c r="F72" s="148" t="s">
        <v>668</v>
      </c>
      <c r="G72" s="26" t="s">
        <v>9</v>
      </c>
      <c r="H72" s="244">
        <v>458.86707652500007</v>
      </c>
      <c r="I72" s="257">
        <v>896.18100000000004</v>
      </c>
      <c r="J72" s="258">
        <v>185</v>
      </c>
      <c r="K72" s="343">
        <v>0.51202500000000006</v>
      </c>
      <c r="L72" s="259">
        <v>179.75252055000004</v>
      </c>
      <c r="M72" s="259">
        <v>351.06200000000001</v>
      </c>
      <c r="N72" s="259">
        <v>24</v>
      </c>
      <c r="O72" s="244">
        <v>0.51202500000000006</v>
      </c>
      <c r="P72" s="259">
        <v>692.17587600000002</v>
      </c>
      <c r="Q72" s="259">
        <v>1351.84</v>
      </c>
      <c r="R72" s="259">
        <v>41</v>
      </c>
      <c r="S72" s="244">
        <v>0.51202500000000006</v>
      </c>
      <c r="T72" s="259">
        <v>1330.7954730750002</v>
      </c>
      <c r="U72" s="259">
        <v>2599.0829999999996</v>
      </c>
      <c r="V72" s="259">
        <v>247</v>
      </c>
      <c r="W72" s="244">
        <v>0.51202500000000017</v>
      </c>
      <c r="X72" s="259" t="s">
        <v>547</v>
      </c>
      <c r="Y72" s="148">
        <v>12</v>
      </c>
      <c r="Z72" t="s">
        <v>126</v>
      </c>
      <c r="AA72" t="s">
        <v>2143</v>
      </c>
    </row>
    <row r="73" spans="1:27" ht="30" x14ac:dyDescent="0.25">
      <c r="A73" t="s">
        <v>1134</v>
      </c>
      <c r="B73">
        <v>331490</v>
      </c>
      <c r="C73">
        <v>169</v>
      </c>
      <c r="D73" s="148" t="s">
        <v>101</v>
      </c>
      <c r="E73" s="148" t="s">
        <v>128</v>
      </c>
      <c r="F73" s="148" t="s">
        <v>698</v>
      </c>
      <c r="G73" s="26" t="s">
        <v>9</v>
      </c>
      <c r="H73" s="244">
        <v>138.97107037500001</v>
      </c>
      <c r="I73" s="257">
        <v>279.83099999999996</v>
      </c>
      <c r="J73" s="258">
        <v>56</v>
      </c>
      <c r="K73" s="343">
        <v>0.49662500000000009</v>
      </c>
      <c r="L73" s="259">
        <v>21.083717750000002</v>
      </c>
      <c r="M73" s="259">
        <v>42.453999999999994</v>
      </c>
      <c r="N73" s="259">
        <v>16</v>
      </c>
      <c r="O73" s="244">
        <v>0.49662500000000009</v>
      </c>
      <c r="P73" s="259">
        <v>255.443538375</v>
      </c>
      <c r="Q73" s="259">
        <v>514.35899999999992</v>
      </c>
      <c r="R73" s="259">
        <v>17</v>
      </c>
      <c r="S73" s="244">
        <v>0.49662500000000009</v>
      </c>
      <c r="T73" s="259">
        <v>415.49832650000002</v>
      </c>
      <c r="U73" s="259">
        <v>836.64400000000012</v>
      </c>
      <c r="V73" s="259">
        <v>88</v>
      </c>
      <c r="W73" s="244">
        <v>0.49662499999999993</v>
      </c>
      <c r="X73" s="259" t="s">
        <v>547</v>
      </c>
      <c r="Y73" s="148">
        <v>12</v>
      </c>
      <c r="Z73" t="s">
        <v>128</v>
      </c>
      <c r="AA73" t="s">
        <v>2143</v>
      </c>
    </row>
    <row r="74" spans="1:27" ht="30" x14ac:dyDescent="0.25">
      <c r="A74" t="s">
        <v>1138</v>
      </c>
      <c r="B74">
        <v>331530</v>
      </c>
      <c r="C74">
        <v>169</v>
      </c>
      <c r="D74" s="148" t="s">
        <v>101</v>
      </c>
      <c r="E74" s="148" t="s">
        <v>132</v>
      </c>
      <c r="F74" s="148" t="s">
        <v>656</v>
      </c>
      <c r="G74" s="26" t="s">
        <v>9</v>
      </c>
      <c r="H74" s="244">
        <v>323.02860037499994</v>
      </c>
      <c r="I74" s="257">
        <v>641.40700000000004</v>
      </c>
      <c r="J74" s="258">
        <v>132</v>
      </c>
      <c r="K74" s="343">
        <v>0.50362499999999988</v>
      </c>
      <c r="L74" s="259">
        <v>55.050745124999978</v>
      </c>
      <c r="M74" s="259">
        <v>109.30899999999998</v>
      </c>
      <c r="N74" s="259">
        <v>13</v>
      </c>
      <c r="O74" s="244">
        <v>0.50362499999999988</v>
      </c>
      <c r="P74" s="259">
        <v>221.12713237499997</v>
      </c>
      <c r="Q74" s="259">
        <v>439.07100000000003</v>
      </c>
      <c r="R74" s="259">
        <v>25</v>
      </c>
      <c r="S74" s="244">
        <v>0.50362499999999988</v>
      </c>
      <c r="T74" s="259">
        <v>599.2064778749999</v>
      </c>
      <c r="U74" s="259">
        <v>1189.787</v>
      </c>
      <c r="V74" s="259">
        <v>168</v>
      </c>
      <c r="W74" s="244">
        <v>0.50362499999999988</v>
      </c>
      <c r="X74" s="259" t="s">
        <v>547</v>
      </c>
      <c r="Y74" s="148">
        <v>6</v>
      </c>
      <c r="Z74" t="s">
        <v>132</v>
      </c>
      <c r="AA74" t="s">
        <v>2143</v>
      </c>
    </row>
    <row r="75" spans="1:27" ht="30" x14ac:dyDescent="0.25">
      <c r="A75" t="s">
        <v>1140</v>
      </c>
      <c r="B75">
        <v>331550</v>
      </c>
      <c r="C75">
        <v>169</v>
      </c>
      <c r="D75" s="148" t="s">
        <v>101</v>
      </c>
      <c r="E75" s="148" t="s">
        <v>134</v>
      </c>
      <c r="F75" s="148" t="s">
        <v>676</v>
      </c>
      <c r="G75" s="26" t="s">
        <v>9</v>
      </c>
      <c r="H75" s="244">
        <v>348.61365534999999</v>
      </c>
      <c r="I75" s="257">
        <v>649.12700000000007</v>
      </c>
      <c r="J75" s="258">
        <v>140</v>
      </c>
      <c r="K75" s="343">
        <v>0.53704999999999992</v>
      </c>
      <c r="L75" s="259">
        <v>127.43552039999999</v>
      </c>
      <c r="M75" s="259">
        <v>237.28800000000001</v>
      </c>
      <c r="N75" s="259">
        <v>10</v>
      </c>
      <c r="O75" s="244">
        <v>0.53704999999999992</v>
      </c>
      <c r="P75" s="259">
        <v>449.92169324999986</v>
      </c>
      <c r="Q75" s="259">
        <v>837.76499999999987</v>
      </c>
      <c r="R75" s="259">
        <v>27</v>
      </c>
      <c r="S75" s="244">
        <v>0.53704999999999992</v>
      </c>
      <c r="T75" s="259">
        <v>925.97086899999977</v>
      </c>
      <c r="U75" s="259">
        <v>1724.1799999999998</v>
      </c>
      <c r="V75" s="259">
        <v>176</v>
      </c>
      <c r="W75" s="244">
        <v>0.53704999999999992</v>
      </c>
      <c r="X75" s="259" t="s">
        <v>547</v>
      </c>
      <c r="Y75" s="148">
        <v>6</v>
      </c>
      <c r="Z75" t="s">
        <v>134</v>
      </c>
      <c r="AA75" t="s">
        <v>2143</v>
      </c>
    </row>
    <row r="76" spans="1:27" ht="30" x14ac:dyDescent="0.25">
      <c r="A76" t="s">
        <v>1141</v>
      </c>
      <c r="B76">
        <v>331560</v>
      </c>
      <c r="C76">
        <v>169</v>
      </c>
      <c r="D76" s="148" t="s">
        <v>101</v>
      </c>
      <c r="E76" s="148" t="s">
        <v>396</v>
      </c>
      <c r="F76" s="148" t="s">
        <v>680</v>
      </c>
      <c r="G76" s="26" t="s">
        <v>9</v>
      </c>
      <c r="H76" s="244">
        <v>64.884431675000002</v>
      </c>
      <c r="I76" s="257">
        <v>122.893</v>
      </c>
      <c r="J76" s="258">
        <v>32</v>
      </c>
      <c r="K76" s="343">
        <v>0.52797499999999997</v>
      </c>
      <c r="L76" s="259">
        <v>0</v>
      </c>
      <c r="M76" s="259">
        <v>0</v>
      </c>
      <c r="N76" s="259">
        <v>4</v>
      </c>
      <c r="O76" s="244">
        <v>0</v>
      </c>
      <c r="P76" s="259">
        <v>111.17199992499999</v>
      </c>
      <c r="Q76" s="259">
        <v>210.56299999999999</v>
      </c>
      <c r="R76" s="259">
        <v>6</v>
      </c>
      <c r="S76" s="244">
        <v>0.52797499999999997</v>
      </c>
      <c r="T76" s="259">
        <v>176.0564316</v>
      </c>
      <c r="U76" s="259">
        <v>333.45600000000007</v>
      </c>
      <c r="V76" s="259">
        <v>42</v>
      </c>
      <c r="W76" s="244">
        <v>0.52797499999999986</v>
      </c>
      <c r="X76" s="259" t="s">
        <v>547</v>
      </c>
      <c r="Y76" s="148">
        <v>6</v>
      </c>
      <c r="Z76" t="s">
        <v>396</v>
      </c>
      <c r="AA76" t="s">
        <v>2143</v>
      </c>
    </row>
    <row r="77" spans="1:27" ht="30" x14ac:dyDescent="0.25">
      <c r="A77" t="s">
        <v>1142</v>
      </c>
      <c r="B77">
        <v>331570</v>
      </c>
      <c r="C77">
        <v>169</v>
      </c>
      <c r="D77" s="148" t="s">
        <v>101</v>
      </c>
      <c r="E77" s="148" t="s">
        <v>135</v>
      </c>
      <c r="F77" s="148" t="s">
        <v>678</v>
      </c>
      <c r="G77" s="26" t="s">
        <v>9</v>
      </c>
      <c r="H77" s="244">
        <v>506.43143897499999</v>
      </c>
      <c r="I77" s="257">
        <v>995.98099999999999</v>
      </c>
      <c r="J77" s="258">
        <v>197</v>
      </c>
      <c r="K77" s="343">
        <v>0.50847500000000001</v>
      </c>
      <c r="L77" s="259">
        <v>147.59452977499998</v>
      </c>
      <c r="M77" s="259">
        <v>290.26899999999995</v>
      </c>
      <c r="N77" s="259">
        <v>19</v>
      </c>
      <c r="O77" s="244">
        <v>0.50847500000000001</v>
      </c>
      <c r="P77" s="259">
        <v>377.24116182499995</v>
      </c>
      <c r="Q77" s="259">
        <v>741.90699999999993</v>
      </c>
      <c r="R77" s="259">
        <v>23</v>
      </c>
      <c r="S77" s="244">
        <v>0.50847500000000001</v>
      </c>
      <c r="T77" s="259">
        <v>1031.267130575</v>
      </c>
      <c r="U77" s="259">
        <v>2028.1570000000002</v>
      </c>
      <c r="V77" s="259">
        <v>238</v>
      </c>
      <c r="W77" s="244">
        <v>0.50847500000000001</v>
      </c>
      <c r="X77" s="259" t="s">
        <v>547</v>
      </c>
      <c r="Y77" s="148">
        <v>6</v>
      </c>
      <c r="Z77" t="s">
        <v>135</v>
      </c>
      <c r="AA77" t="s">
        <v>2143</v>
      </c>
    </row>
    <row r="78" spans="1:27" ht="30" x14ac:dyDescent="0.25">
      <c r="A78" t="s">
        <v>1143</v>
      </c>
      <c r="B78">
        <v>331580</v>
      </c>
      <c r="C78">
        <v>169</v>
      </c>
      <c r="D78" s="148" t="s">
        <v>101</v>
      </c>
      <c r="E78" s="148" t="s">
        <v>136</v>
      </c>
      <c r="F78" s="148" t="s">
        <v>726</v>
      </c>
      <c r="G78" s="26" t="s">
        <v>9</v>
      </c>
      <c r="H78" s="244">
        <v>220.52521160000001</v>
      </c>
      <c r="I78" s="257">
        <v>414.87199999999996</v>
      </c>
      <c r="J78" s="258">
        <v>79</v>
      </c>
      <c r="K78" s="343">
        <v>0.53155000000000008</v>
      </c>
      <c r="L78" s="259">
        <v>21.263594650000002</v>
      </c>
      <c r="M78" s="259">
        <v>40.003</v>
      </c>
      <c r="N78" s="259">
        <v>7</v>
      </c>
      <c r="O78" s="244">
        <v>0.53155000000000008</v>
      </c>
      <c r="P78" s="259">
        <v>259.49207900000005</v>
      </c>
      <c r="Q78" s="259">
        <v>488.18</v>
      </c>
      <c r="R78" s="259">
        <v>14</v>
      </c>
      <c r="S78" s="244">
        <v>0.53155000000000008</v>
      </c>
      <c r="T78" s="259">
        <v>501.2808852500001</v>
      </c>
      <c r="U78" s="259">
        <v>943.05500000000006</v>
      </c>
      <c r="V78" s="259">
        <v>100</v>
      </c>
      <c r="W78" s="244">
        <v>0.53155000000000008</v>
      </c>
      <c r="X78" s="259" t="s">
        <v>547</v>
      </c>
      <c r="Y78" s="148">
        <v>6</v>
      </c>
      <c r="Z78" t="s">
        <v>136</v>
      </c>
      <c r="AA78" t="s">
        <v>2143</v>
      </c>
    </row>
    <row r="79" spans="1:27" x14ac:dyDescent="0.25">
      <c r="A79" t="s">
        <v>1144</v>
      </c>
      <c r="B79">
        <v>331660</v>
      </c>
      <c r="C79">
        <v>169</v>
      </c>
      <c r="D79" t="s">
        <v>101</v>
      </c>
      <c r="E79" t="s">
        <v>1145</v>
      </c>
      <c r="F79" t="s">
        <v>680</v>
      </c>
      <c r="G79" s="26" t="s">
        <v>9</v>
      </c>
      <c r="H79" s="244">
        <v>407.79521859999994</v>
      </c>
      <c r="I79" s="257">
        <v>772.37599999999998</v>
      </c>
      <c r="J79" s="258">
        <v>182</v>
      </c>
      <c r="K79" s="343">
        <v>0.52797499999999997</v>
      </c>
      <c r="L79" s="259">
        <v>227.54402562499999</v>
      </c>
      <c r="M79" s="259">
        <v>430.97500000000002</v>
      </c>
      <c r="N79" s="259">
        <v>43</v>
      </c>
      <c r="O79" s="244">
        <v>0.52797499999999997</v>
      </c>
      <c r="P79" s="259">
        <v>725.74915524999994</v>
      </c>
      <c r="Q79" s="259">
        <v>1374.59</v>
      </c>
      <c r="R79" s="259">
        <v>38</v>
      </c>
      <c r="S79" s="244">
        <v>0.52797499999999997</v>
      </c>
      <c r="T79" s="259">
        <v>1361.088399475</v>
      </c>
      <c r="U79" s="259">
        <v>2577.9410000000003</v>
      </c>
      <c r="V79" s="259">
        <v>257</v>
      </c>
      <c r="W79" s="244">
        <v>0.52797499999999997</v>
      </c>
      <c r="X79" s="259" t="s">
        <v>547</v>
      </c>
      <c r="Y79" s="148">
        <v>6</v>
      </c>
      <c r="Z79" t="s">
        <v>1145</v>
      </c>
      <c r="AA79" t="s">
        <v>2143</v>
      </c>
    </row>
    <row r="80" spans="1:27" ht="30" x14ac:dyDescent="0.25">
      <c r="A80" t="s">
        <v>1148</v>
      </c>
      <c r="B80">
        <v>331600</v>
      </c>
      <c r="C80">
        <v>169</v>
      </c>
      <c r="D80" s="148" t="s">
        <v>101</v>
      </c>
      <c r="E80" s="148" t="s">
        <v>140</v>
      </c>
      <c r="F80" s="148" t="s">
        <v>685</v>
      </c>
      <c r="G80" s="26" t="s">
        <v>9</v>
      </c>
      <c r="H80" s="244">
        <v>313.73881880000005</v>
      </c>
      <c r="I80" s="257">
        <v>602.99599999999998</v>
      </c>
      <c r="J80" s="258">
        <v>127</v>
      </c>
      <c r="K80" s="343">
        <v>0.5203000000000001</v>
      </c>
      <c r="L80" s="259">
        <v>37.57086300000001</v>
      </c>
      <c r="M80" s="259">
        <v>72.210000000000008</v>
      </c>
      <c r="N80" s="259">
        <v>15</v>
      </c>
      <c r="O80" s="244">
        <v>0.5203000000000001</v>
      </c>
      <c r="P80" s="259">
        <v>455.57520030000006</v>
      </c>
      <c r="Q80" s="259">
        <v>875.601</v>
      </c>
      <c r="R80" s="259">
        <v>29</v>
      </c>
      <c r="S80" s="244">
        <v>0.5203000000000001</v>
      </c>
      <c r="T80" s="259">
        <v>806.88488210000014</v>
      </c>
      <c r="U80" s="259">
        <v>1550.8069999999998</v>
      </c>
      <c r="V80" s="259">
        <v>168</v>
      </c>
      <c r="W80" s="244">
        <v>0.52030000000000021</v>
      </c>
      <c r="X80" s="259" t="s">
        <v>547</v>
      </c>
      <c r="Y80" s="148">
        <v>12</v>
      </c>
      <c r="Z80" t="s">
        <v>140</v>
      </c>
      <c r="AA80" t="s">
        <v>2143</v>
      </c>
    </row>
    <row r="81" spans="1:27" ht="30" x14ac:dyDescent="0.25">
      <c r="A81" t="s">
        <v>1102</v>
      </c>
      <c r="B81">
        <v>331240</v>
      </c>
      <c r="C81">
        <v>169</v>
      </c>
      <c r="D81" s="148" t="s">
        <v>101</v>
      </c>
      <c r="E81" s="148" t="s">
        <v>102</v>
      </c>
      <c r="F81" s="148" t="s">
        <v>638</v>
      </c>
      <c r="G81" s="26" t="s">
        <v>9</v>
      </c>
      <c r="H81" s="244">
        <v>425.72405095000011</v>
      </c>
      <c r="I81" s="257">
        <v>833.20100000000002</v>
      </c>
      <c r="J81" s="258">
        <v>164</v>
      </c>
      <c r="K81" s="343">
        <v>0.51095000000000013</v>
      </c>
      <c r="L81" s="259">
        <v>86.346973349999999</v>
      </c>
      <c r="M81" s="259">
        <v>168.99299999999997</v>
      </c>
      <c r="N81" s="259">
        <v>19</v>
      </c>
      <c r="O81" s="244">
        <v>0.51095000000000013</v>
      </c>
      <c r="P81" s="259">
        <v>499.17209155000018</v>
      </c>
      <c r="Q81" s="259">
        <v>976.94900000000007</v>
      </c>
      <c r="R81" s="259">
        <v>27</v>
      </c>
      <c r="S81" s="244">
        <v>0.51095000000000013</v>
      </c>
      <c r="T81" s="259">
        <v>1011.2431158500003</v>
      </c>
      <c r="U81" s="259">
        <v>1979.1430000000003</v>
      </c>
      <c r="V81" s="259">
        <v>209</v>
      </c>
      <c r="W81" s="244">
        <v>0.51095000000000013</v>
      </c>
      <c r="X81" s="259" t="s">
        <v>547</v>
      </c>
      <c r="Y81" s="148">
        <v>12</v>
      </c>
      <c r="Z81" t="s">
        <v>102</v>
      </c>
      <c r="AA81" t="s">
        <v>2143</v>
      </c>
    </row>
    <row r="82" spans="1:27" ht="30" x14ac:dyDescent="0.25">
      <c r="A82" t="s">
        <v>1157</v>
      </c>
      <c r="B82">
        <v>331700</v>
      </c>
      <c r="C82">
        <v>169</v>
      </c>
      <c r="D82" s="148" t="s">
        <v>101</v>
      </c>
      <c r="E82" s="148" t="s">
        <v>149</v>
      </c>
      <c r="F82" s="148" t="s">
        <v>698</v>
      </c>
      <c r="G82" s="26" t="s">
        <v>9</v>
      </c>
      <c r="H82" s="244">
        <v>397.13065087500013</v>
      </c>
      <c r="I82" s="257">
        <v>799.65900000000011</v>
      </c>
      <c r="J82" s="258">
        <v>138</v>
      </c>
      <c r="K82" s="343">
        <v>0.49662500000000009</v>
      </c>
      <c r="L82" s="259">
        <v>27.569640250000003</v>
      </c>
      <c r="M82" s="259">
        <v>55.513999999999996</v>
      </c>
      <c r="N82" s="259">
        <v>24</v>
      </c>
      <c r="O82" s="244">
        <v>0.49662500000000009</v>
      </c>
      <c r="P82" s="259">
        <v>373.98941575000009</v>
      </c>
      <c r="Q82" s="259">
        <v>753.06200000000001</v>
      </c>
      <c r="R82" s="259">
        <v>23</v>
      </c>
      <c r="S82" s="244">
        <v>0.49662500000000009</v>
      </c>
      <c r="T82" s="259">
        <v>798.68970687500018</v>
      </c>
      <c r="U82" s="259">
        <v>1608.2349999999999</v>
      </c>
      <c r="V82" s="259">
        <v>183</v>
      </c>
      <c r="W82" s="244">
        <v>0.49662500000000015</v>
      </c>
      <c r="X82" s="259" t="s">
        <v>547</v>
      </c>
      <c r="Y82" s="148">
        <v>12</v>
      </c>
      <c r="Z82" t="s">
        <v>149</v>
      </c>
      <c r="AA82" t="s">
        <v>2143</v>
      </c>
    </row>
    <row r="83" spans="1:27" ht="30" x14ac:dyDescent="0.25">
      <c r="A83" t="s">
        <v>1158</v>
      </c>
      <c r="B83">
        <v>331710</v>
      </c>
      <c r="C83">
        <v>169</v>
      </c>
      <c r="D83" s="148" t="s">
        <v>101</v>
      </c>
      <c r="E83" s="148" t="s">
        <v>150</v>
      </c>
      <c r="F83" s="148" t="s">
        <v>698</v>
      </c>
      <c r="G83" s="26" t="s">
        <v>9</v>
      </c>
      <c r="H83" s="244">
        <v>198.84765675000006</v>
      </c>
      <c r="I83" s="257">
        <v>400.39800000000002</v>
      </c>
      <c r="J83" s="258">
        <v>94</v>
      </c>
      <c r="K83" s="343">
        <v>0.49662500000000009</v>
      </c>
      <c r="L83" s="259">
        <v>0</v>
      </c>
      <c r="M83" s="259">
        <v>0</v>
      </c>
      <c r="N83" s="259">
        <v>13</v>
      </c>
      <c r="O83" s="244">
        <v>0</v>
      </c>
      <c r="P83" s="259">
        <v>290.6189905</v>
      </c>
      <c r="Q83" s="259">
        <v>585.18799999999987</v>
      </c>
      <c r="R83" s="259">
        <v>22</v>
      </c>
      <c r="S83" s="244">
        <v>0.49662500000000009</v>
      </c>
      <c r="T83" s="259">
        <v>489.46664725000005</v>
      </c>
      <c r="U83" s="259">
        <v>985.58599999999979</v>
      </c>
      <c r="V83" s="259">
        <v>129</v>
      </c>
      <c r="W83" s="244">
        <v>0.49662500000000015</v>
      </c>
      <c r="X83" s="259" t="s">
        <v>547</v>
      </c>
      <c r="Y83" s="148">
        <v>12</v>
      </c>
      <c r="Z83" t="s">
        <v>150</v>
      </c>
      <c r="AA83" t="s">
        <v>2143</v>
      </c>
    </row>
    <row r="84" spans="1:27" ht="30" x14ac:dyDescent="0.25">
      <c r="A84" t="s">
        <v>1108</v>
      </c>
      <c r="B84">
        <v>331280</v>
      </c>
      <c r="C84">
        <v>169</v>
      </c>
      <c r="D84" s="148" t="s">
        <v>101</v>
      </c>
      <c r="E84" s="148" t="s">
        <v>106</v>
      </c>
      <c r="F84" s="148" t="s">
        <v>647</v>
      </c>
      <c r="G84" s="26" t="s">
        <v>9</v>
      </c>
      <c r="H84" s="244">
        <v>506.48198947499986</v>
      </c>
      <c r="I84" s="257">
        <v>973.48899999999992</v>
      </c>
      <c r="J84" s="258">
        <v>211</v>
      </c>
      <c r="K84" s="343">
        <v>0.52027499999999993</v>
      </c>
      <c r="L84" s="259">
        <v>102.61748017500001</v>
      </c>
      <c r="M84" s="259">
        <v>197.23700000000005</v>
      </c>
      <c r="N84" s="259">
        <v>19</v>
      </c>
      <c r="O84" s="244">
        <v>0.52027499999999993</v>
      </c>
      <c r="P84" s="259">
        <v>608.98969162499998</v>
      </c>
      <c r="Q84" s="259">
        <v>1170.5150000000001</v>
      </c>
      <c r="R84" s="259">
        <v>30</v>
      </c>
      <c r="S84" s="244">
        <v>0.52027499999999993</v>
      </c>
      <c r="T84" s="259">
        <v>1218.0891612749997</v>
      </c>
      <c r="U84" s="259">
        <v>2341.2409999999995</v>
      </c>
      <c r="V84" s="259">
        <v>259</v>
      </c>
      <c r="W84" s="244">
        <v>0.52027499999999993</v>
      </c>
      <c r="X84" s="259" t="s">
        <v>547</v>
      </c>
      <c r="Y84" s="148">
        <v>12</v>
      </c>
      <c r="Z84" t="s">
        <v>106</v>
      </c>
      <c r="AA84" t="s">
        <v>2143</v>
      </c>
    </row>
    <row r="85" spans="1:27" ht="30" x14ac:dyDescent="0.25">
      <c r="A85" t="s">
        <v>1109</v>
      </c>
      <c r="B85">
        <v>331290</v>
      </c>
      <c r="C85">
        <v>169</v>
      </c>
      <c r="D85" s="148" t="s">
        <v>101</v>
      </c>
      <c r="E85" s="148" t="s">
        <v>107</v>
      </c>
      <c r="F85" s="148" t="s">
        <v>706</v>
      </c>
      <c r="G85" s="26" t="s">
        <v>9</v>
      </c>
      <c r="H85" s="244">
        <v>231.66342249999994</v>
      </c>
      <c r="I85" s="257">
        <v>445.09999999999997</v>
      </c>
      <c r="J85" s="258">
        <v>112</v>
      </c>
      <c r="K85" s="343">
        <v>0.52047499999999991</v>
      </c>
      <c r="L85" s="259">
        <v>53.838454474999992</v>
      </c>
      <c r="M85" s="259">
        <v>103.441</v>
      </c>
      <c r="N85" s="259">
        <v>16</v>
      </c>
      <c r="O85" s="244">
        <v>0.52047499999999991</v>
      </c>
      <c r="P85" s="259">
        <v>193.27578887499999</v>
      </c>
      <c r="Q85" s="259">
        <v>371.34500000000003</v>
      </c>
      <c r="R85" s="259">
        <v>18</v>
      </c>
      <c r="S85" s="244">
        <v>0.52047499999999991</v>
      </c>
      <c r="T85" s="259">
        <v>478.77766584999995</v>
      </c>
      <c r="U85" s="259">
        <v>919.88599999999997</v>
      </c>
      <c r="V85" s="259">
        <v>144</v>
      </c>
      <c r="W85" s="244">
        <v>0.52047499999999991</v>
      </c>
      <c r="X85" s="259" t="s">
        <v>547</v>
      </c>
      <c r="Y85" s="148">
        <v>12</v>
      </c>
      <c r="Z85" t="s">
        <v>107</v>
      </c>
      <c r="AA85" t="s">
        <v>2143</v>
      </c>
    </row>
    <row r="86" spans="1:27" ht="30" x14ac:dyDescent="0.25">
      <c r="A86" t="s">
        <v>1113</v>
      </c>
      <c r="B86">
        <v>331310</v>
      </c>
      <c r="C86">
        <v>169</v>
      </c>
      <c r="D86" s="148" t="s">
        <v>101</v>
      </c>
      <c r="E86" s="148" t="s">
        <v>110</v>
      </c>
      <c r="F86" s="148" t="s">
        <v>638</v>
      </c>
      <c r="G86" s="26" t="s">
        <v>9</v>
      </c>
      <c r="H86" s="244">
        <v>535.84552780000024</v>
      </c>
      <c r="I86" s="257">
        <v>1048.7240000000002</v>
      </c>
      <c r="J86" s="258">
        <v>221</v>
      </c>
      <c r="K86" s="343">
        <v>0.51095000000000013</v>
      </c>
      <c r="L86" s="259">
        <v>570.08990775000007</v>
      </c>
      <c r="M86" s="259">
        <v>1115.7449999999999</v>
      </c>
      <c r="N86" s="259">
        <v>34</v>
      </c>
      <c r="O86" s="244">
        <v>0.51095000000000013</v>
      </c>
      <c r="P86" s="259">
        <v>804.2225262500001</v>
      </c>
      <c r="Q86" s="259">
        <v>1573.9749999999999</v>
      </c>
      <c r="R86" s="259">
        <v>56</v>
      </c>
      <c r="S86" s="244">
        <v>0.51095000000000013</v>
      </c>
      <c r="T86" s="259">
        <v>1910.1579618000005</v>
      </c>
      <c r="U86" s="259">
        <v>3738.444</v>
      </c>
      <c r="V86" s="259">
        <v>308</v>
      </c>
      <c r="W86" s="244">
        <v>0.51095000000000013</v>
      </c>
      <c r="X86" s="259" t="s">
        <v>547</v>
      </c>
      <c r="Y86" s="148">
        <v>12</v>
      </c>
      <c r="Z86" t="s">
        <v>110</v>
      </c>
      <c r="AA86" t="s">
        <v>2143</v>
      </c>
    </row>
    <row r="87" spans="1:27" ht="30" x14ac:dyDescent="0.25">
      <c r="A87" t="s">
        <v>1115</v>
      </c>
      <c r="B87">
        <v>331330</v>
      </c>
      <c r="C87">
        <v>169</v>
      </c>
      <c r="D87" s="148" t="s">
        <v>101</v>
      </c>
      <c r="E87" s="148" t="s">
        <v>112</v>
      </c>
      <c r="F87" s="148" t="s">
        <v>708</v>
      </c>
      <c r="G87" s="26" t="s">
        <v>9</v>
      </c>
      <c r="H87" s="244">
        <v>209.23117967499994</v>
      </c>
      <c r="I87" s="257">
        <v>405.70299999999997</v>
      </c>
      <c r="J87" s="258">
        <v>82</v>
      </c>
      <c r="K87" s="343">
        <v>0.51572499999999988</v>
      </c>
      <c r="L87" s="259">
        <v>27.456683274999996</v>
      </c>
      <c r="M87" s="259">
        <v>53.239000000000004</v>
      </c>
      <c r="N87" s="259">
        <v>6</v>
      </c>
      <c r="O87" s="244">
        <v>0.51572499999999988</v>
      </c>
      <c r="P87" s="259">
        <v>120.05613847499998</v>
      </c>
      <c r="Q87" s="259">
        <v>232.79100000000003</v>
      </c>
      <c r="R87" s="259">
        <v>16</v>
      </c>
      <c r="S87" s="244">
        <v>0.51572499999999988</v>
      </c>
      <c r="T87" s="259">
        <v>356.74400142499991</v>
      </c>
      <c r="U87" s="259">
        <v>691.73300000000006</v>
      </c>
      <c r="V87" s="259">
        <v>104</v>
      </c>
      <c r="W87" s="244">
        <v>0.51572499999999977</v>
      </c>
      <c r="X87" s="259" t="s">
        <v>547</v>
      </c>
      <c r="Y87" s="148">
        <v>12</v>
      </c>
      <c r="Z87" t="s">
        <v>112</v>
      </c>
      <c r="AA87" t="s">
        <v>2143</v>
      </c>
    </row>
    <row r="88" spans="1:27" ht="30" x14ac:dyDescent="0.25">
      <c r="A88" t="s">
        <v>1118</v>
      </c>
      <c r="B88">
        <v>331360</v>
      </c>
      <c r="C88">
        <v>169</v>
      </c>
      <c r="D88" s="148" t="s">
        <v>101</v>
      </c>
      <c r="E88" s="148" t="s">
        <v>115</v>
      </c>
      <c r="F88" s="148" t="s">
        <v>654</v>
      </c>
      <c r="G88" s="26" t="s">
        <v>9</v>
      </c>
      <c r="H88" s="244">
        <v>656.95685572500008</v>
      </c>
      <c r="I88" s="257">
        <v>1295.7090000000001</v>
      </c>
      <c r="J88" s="258">
        <v>279</v>
      </c>
      <c r="K88" s="343">
        <v>0.50702500000000006</v>
      </c>
      <c r="L88" s="259">
        <v>197.23373905</v>
      </c>
      <c r="M88" s="259">
        <v>389.00199999999995</v>
      </c>
      <c r="N88" s="259">
        <v>36</v>
      </c>
      <c r="O88" s="244">
        <v>0.50702500000000006</v>
      </c>
      <c r="P88" s="259">
        <v>796.77001352499997</v>
      </c>
      <c r="Q88" s="259">
        <v>1571.4609999999998</v>
      </c>
      <c r="R88" s="259">
        <v>43</v>
      </c>
      <c r="S88" s="244">
        <v>0.50702500000000006</v>
      </c>
      <c r="T88" s="259">
        <v>1650.9606082999999</v>
      </c>
      <c r="U88" s="259">
        <v>3256.1719999999996</v>
      </c>
      <c r="V88" s="259">
        <v>355</v>
      </c>
      <c r="W88" s="244">
        <v>0.50702500000000006</v>
      </c>
      <c r="X88" s="259" t="s">
        <v>547</v>
      </c>
      <c r="Y88" s="148">
        <v>12</v>
      </c>
      <c r="Z88" t="s">
        <v>115</v>
      </c>
      <c r="AA88" t="s">
        <v>2143</v>
      </c>
    </row>
    <row r="89" spans="1:27" x14ac:dyDescent="0.25">
      <c r="A89" t="s">
        <v>1120</v>
      </c>
      <c r="B89">
        <v>331720</v>
      </c>
      <c r="C89">
        <v>169</v>
      </c>
      <c r="D89" t="s">
        <v>101</v>
      </c>
      <c r="E89" t="s">
        <v>394</v>
      </c>
      <c r="F89" t="s">
        <v>700</v>
      </c>
      <c r="G89" s="26" t="s">
        <v>9</v>
      </c>
      <c r="H89" s="244">
        <v>181.17757440000003</v>
      </c>
      <c r="I89" s="257">
        <v>356.08800000000002</v>
      </c>
      <c r="J89" s="258">
        <v>69</v>
      </c>
      <c r="K89" s="343">
        <v>0.50880000000000003</v>
      </c>
      <c r="L89" s="259">
        <v>33.336576000000008</v>
      </c>
      <c r="M89" s="259">
        <v>65.52000000000001</v>
      </c>
      <c r="N89" s="259">
        <v>21</v>
      </c>
      <c r="O89" s="244">
        <v>0.50880000000000003</v>
      </c>
      <c r="P89" s="259">
        <v>196.27163519999999</v>
      </c>
      <c r="Q89" s="259">
        <v>385.75399999999996</v>
      </c>
      <c r="R89" s="259">
        <v>11</v>
      </c>
      <c r="S89" s="244">
        <v>0.50880000000000003</v>
      </c>
      <c r="T89" s="259">
        <v>410.78578560000005</v>
      </c>
      <c r="U89" s="259">
        <v>807.36199999999985</v>
      </c>
      <c r="V89" s="259">
        <v>100</v>
      </c>
      <c r="W89" s="244">
        <v>0.50880000000000014</v>
      </c>
      <c r="X89" s="259" t="s">
        <v>547</v>
      </c>
      <c r="Y89" s="148">
        <v>12</v>
      </c>
      <c r="Z89" t="s">
        <v>394</v>
      </c>
      <c r="AA89" t="s">
        <v>2143</v>
      </c>
    </row>
    <row r="90" spans="1:27" ht="30" x14ac:dyDescent="0.25">
      <c r="A90" t="s">
        <v>1122</v>
      </c>
      <c r="B90">
        <v>331390</v>
      </c>
      <c r="C90">
        <v>169</v>
      </c>
      <c r="D90" s="148" t="s">
        <v>101</v>
      </c>
      <c r="E90" s="148" t="s">
        <v>118</v>
      </c>
      <c r="F90" s="148" t="s">
        <v>656</v>
      </c>
      <c r="G90" s="26" t="s">
        <v>9</v>
      </c>
      <c r="H90" s="244">
        <v>369.14352712499988</v>
      </c>
      <c r="I90" s="257">
        <v>732.97299999999996</v>
      </c>
      <c r="J90" s="258">
        <v>125</v>
      </c>
      <c r="K90" s="343">
        <v>0.50362499999999988</v>
      </c>
      <c r="L90" s="259">
        <v>63.769501124999984</v>
      </c>
      <c r="M90" s="259">
        <v>126.621</v>
      </c>
      <c r="N90" s="259">
        <v>14</v>
      </c>
      <c r="O90" s="244">
        <v>0.50362499999999988</v>
      </c>
      <c r="P90" s="259">
        <v>384.05737424999984</v>
      </c>
      <c r="Q90" s="259">
        <v>762.5859999999999</v>
      </c>
      <c r="R90" s="259">
        <v>19</v>
      </c>
      <c r="S90" s="244">
        <v>0.50362499999999988</v>
      </c>
      <c r="T90" s="259">
        <v>816.97040249999964</v>
      </c>
      <c r="U90" s="259">
        <v>1622.1800000000003</v>
      </c>
      <c r="V90" s="259">
        <v>157</v>
      </c>
      <c r="W90" s="244">
        <v>0.50362499999999966</v>
      </c>
      <c r="X90" s="259" t="s">
        <v>547</v>
      </c>
      <c r="Y90" s="148">
        <v>12</v>
      </c>
      <c r="Z90" t="s">
        <v>118</v>
      </c>
      <c r="AA90" t="s">
        <v>2143</v>
      </c>
    </row>
    <row r="91" spans="1:27" ht="30" x14ac:dyDescent="0.25">
      <c r="A91" t="s">
        <v>1126</v>
      </c>
      <c r="B91">
        <v>332120</v>
      </c>
      <c r="C91">
        <v>285</v>
      </c>
      <c r="D91" s="148" t="s">
        <v>101</v>
      </c>
      <c r="E91" s="148" t="s">
        <v>121</v>
      </c>
      <c r="F91" s="148" t="s">
        <v>662</v>
      </c>
      <c r="G91" s="26" t="s">
        <v>9</v>
      </c>
      <c r="H91" s="244">
        <v>363.36543979999999</v>
      </c>
      <c r="I91" s="257">
        <v>687.476</v>
      </c>
      <c r="J91" s="258">
        <v>129</v>
      </c>
      <c r="K91" s="343">
        <v>0.52854999999999996</v>
      </c>
      <c r="L91" s="259">
        <v>173.52137934999999</v>
      </c>
      <c r="M91" s="259">
        <v>328.29700000000003</v>
      </c>
      <c r="N91" s="259">
        <v>19</v>
      </c>
      <c r="O91" s="244">
        <v>0.52854999999999996</v>
      </c>
      <c r="P91" s="259">
        <v>430.41412149999996</v>
      </c>
      <c r="Q91" s="259">
        <v>814.33</v>
      </c>
      <c r="R91" s="259">
        <v>27</v>
      </c>
      <c r="S91" s="244">
        <v>0.52854999999999996</v>
      </c>
      <c r="T91" s="259">
        <v>967.30094064999992</v>
      </c>
      <c r="U91" s="259">
        <v>1830.1030000000001</v>
      </c>
      <c r="V91" s="259">
        <v>172</v>
      </c>
      <c r="W91" s="244">
        <v>0.52854999999999996</v>
      </c>
      <c r="X91" s="259" t="s">
        <v>547</v>
      </c>
      <c r="Y91" s="148">
        <v>12</v>
      </c>
      <c r="Z91" t="s">
        <v>121</v>
      </c>
      <c r="AA91" t="s">
        <v>2143</v>
      </c>
    </row>
    <row r="92" spans="1:27" x14ac:dyDescent="0.25">
      <c r="A92" t="s">
        <v>1166</v>
      </c>
      <c r="B92">
        <v>331780</v>
      </c>
      <c r="C92">
        <v>337</v>
      </c>
      <c r="D92" s="148" t="s">
        <v>163</v>
      </c>
      <c r="E92" s="148" t="s">
        <v>164</v>
      </c>
      <c r="F92" s="148" t="s">
        <v>748</v>
      </c>
      <c r="G92" s="26" t="s">
        <v>9</v>
      </c>
      <c r="H92" s="244">
        <v>214.97182666666669</v>
      </c>
      <c r="I92" s="257">
        <v>308.572</v>
      </c>
      <c r="J92" s="258">
        <v>72</v>
      </c>
      <c r="K92" s="343">
        <v>0.69666666666666677</v>
      </c>
      <c r="L92" s="259">
        <v>207.68608666666671</v>
      </c>
      <c r="M92" s="259">
        <v>298.11400000000003</v>
      </c>
      <c r="N92" s="259">
        <v>9</v>
      </c>
      <c r="O92" s="244">
        <v>0.69666666666666677</v>
      </c>
      <c r="P92" s="259">
        <v>75.300610000000006</v>
      </c>
      <c r="Q92" s="259">
        <v>108.08699999999999</v>
      </c>
      <c r="R92" s="259">
        <v>11</v>
      </c>
      <c r="S92" s="244">
        <v>0.69666666666666677</v>
      </c>
      <c r="T92" s="259">
        <v>497.9585233333334</v>
      </c>
      <c r="U92" s="259">
        <v>715.04599999999994</v>
      </c>
      <c r="V92" s="259">
        <v>92</v>
      </c>
      <c r="W92" s="244">
        <v>0.69640068377885267</v>
      </c>
      <c r="X92" s="259" t="s">
        <v>547</v>
      </c>
      <c r="Y92" s="148">
        <v>4</v>
      </c>
      <c r="Z92" t="s">
        <v>164</v>
      </c>
      <c r="AA92" t="s">
        <v>2143</v>
      </c>
    </row>
    <row r="93" spans="1:27" x14ac:dyDescent="0.25">
      <c r="A93" t="s">
        <v>1211</v>
      </c>
      <c r="B93">
        <v>332160</v>
      </c>
      <c r="C93">
        <v>376</v>
      </c>
      <c r="D93" s="148" t="s">
        <v>264</v>
      </c>
      <c r="E93" s="148" t="s">
        <v>265</v>
      </c>
      <c r="F93" s="148" t="s">
        <v>895</v>
      </c>
      <c r="G93" s="26" t="s">
        <v>9</v>
      </c>
      <c r="H93" s="244">
        <v>352.09942929166681</v>
      </c>
      <c r="I93" s="257">
        <v>525.5150000000001</v>
      </c>
      <c r="J93" s="258">
        <v>105</v>
      </c>
      <c r="K93" s="343">
        <v>0.67000833333333343</v>
      </c>
      <c r="L93" s="259">
        <v>359.44004059166673</v>
      </c>
      <c r="M93" s="259">
        <v>536.471</v>
      </c>
      <c r="N93" s="259">
        <v>17</v>
      </c>
      <c r="O93" s="244">
        <v>0.67000833333333343</v>
      </c>
      <c r="P93" s="259">
        <v>41.983392175000006</v>
      </c>
      <c r="Q93" s="259">
        <v>62.661000000000001</v>
      </c>
      <c r="R93" s="259">
        <v>6</v>
      </c>
      <c r="S93" s="244">
        <v>0.67000833333333343</v>
      </c>
      <c r="T93" s="259">
        <v>753.52286205833354</v>
      </c>
      <c r="U93" s="259">
        <v>1160.9650000000001</v>
      </c>
      <c r="V93" s="259">
        <v>132</v>
      </c>
      <c r="W93" s="244">
        <v>0.64904873278551334</v>
      </c>
      <c r="X93" s="259" t="s">
        <v>547</v>
      </c>
      <c r="Y93" s="148">
        <v>12</v>
      </c>
      <c r="Z93" t="s">
        <v>265</v>
      </c>
      <c r="AA93" t="s">
        <v>2143</v>
      </c>
    </row>
    <row r="94" spans="1:27" x14ac:dyDescent="0.25">
      <c r="A94" t="s">
        <v>1268</v>
      </c>
      <c r="B94">
        <v>332870</v>
      </c>
      <c r="C94">
        <v>375</v>
      </c>
      <c r="D94" s="148" t="s">
        <v>408</v>
      </c>
      <c r="E94" s="148" t="s">
        <v>409</v>
      </c>
      <c r="F94" s="148" t="s">
        <v>1033</v>
      </c>
      <c r="G94" s="26" t="s">
        <v>9</v>
      </c>
      <c r="H94" s="244">
        <v>182.29279999999997</v>
      </c>
      <c r="I94" s="257">
        <v>227.86599999999999</v>
      </c>
      <c r="J94" s="258">
        <v>72</v>
      </c>
      <c r="K94" s="343">
        <v>0.79999999999999993</v>
      </c>
      <c r="L94" s="259">
        <v>79.271199999999993</v>
      </c>
      <c r="M94" s="259">
        <v>99.088999999999999</v>
      </c>
      <c r="N94" s="259">
        <v>16</v>
      </c>
      <c r="O94" s="244">
        <v>0.79999999999999993</v>
      </c>
      <c r="P94" s="259">
        <v>19.7072</v>
      </c>
      <c r="Q94" s="259">
        <v>24.634</v>
      </c>
      <c r="R94" s="259">
        <v>5</v>
      </c>
      <c r="S94" s="244">
        <v>0.8</v>
      </c>
      <c r="T94" s="259">
        <v>281.27119999999996</v>
      </c>
      <c r="U94" s="259">
        <v>354.64800000000002</v>
      </c>
      <c r="V94" s="259">
        <v>97</v>
      </c>
      <c r="W94" s="244">
        <v>0.79309963682299056</v>
      </c>
      <c r="X94" s="259" t="s">
        <v>547</v>
      </c>
      <c r="Y94" s="148">
        <v>12</v>
      </c>
      <c r="Z94" t="s">
        <v>409</v>
      </c>
      <c r="AA94" t="s">
        <v>2143</v>
      </c>
    </row>
    <row r="95" spans="1:27" x14ac:dyDescent="0.25">
      <c r="A95" t="s">
        <v>1245</v>
      </c>
      <c r="B95">
        <v>332510</v>
      </c>
      <c r="C95">
        <v>395</v>
      </c>
      <c r="D95" s="148" t="s">
        <v>328</v>
      </c>
      <c r="E95" s="148" t="s">
        <v>329</v>
      </c>
      <c r="F95" s="148" t="s">
        <v>971</v>
      </c>
      <c r="G95" s="26" t="s">
        <v>9</v>
      </c>
      <c r="H95" s="244">
        <v>428.00615000000016</v>
      </c>
      <c r="I95" s="257">
        <v>658.47100000000012</v>
      </c>
      <c r="J95" s="258">
        <v>114</v>
      </c>
      <c r="K95" s="343">
        <v>0.65000000000000013</v>
      </c>
      <c r="L95" s="259">
        <v>217.6434000000001</v>
      </c>
      <c r="M95" s="259">
        <v>334.83600000000007</v>
      </c>
      <c r="N95" s="259">
        <v>13</v>
      </c>
      <c r="O95" s="244">
        <v>0.65000000000000013</v>
      </c>
      <c r="P95" s="259">
        <v>63.155950000000018</v>
      </c>
      <c r="Q95" s="259">
        <v>97.163000000000011</v>
      </c>
      <c r="R95" s="259">
        <v>8</v>
      </c>
      <c r="S95" s="244">
        <v>0.65000000000000013</v>
      </c>
      <c r="T95" s="259">
        <v>708.80550000000028</v>
      </c>
      <c r="U95" s="259">
        <v>1140.116</v>
      </c>
      <c r="V95" s="259">
        <v>143</v>
      </c>
      <c r="W95" s="244">
        <v>0.62169595023664281</v>
      </c>
      <c r="X95" s="259" t="s">
        <v>547</v>
      </c>
      <c r="Y95" s="148">
        <v>4</v>
      </c>
      <c r="Z95" t="s">
        <v>329</v>
      </c>
      <c r="AA95" t="s">
        <v>2143</v>
      </c>
    </row>
    <row r="96" spans="1:27" x14ac:dyDescent="0.25">
      <c r="A96" t="s">
        <v>1163</v>
      </c>
      <c r="B96">
        <v>331760</v>
      </c>
      <c r="C96">
        <v>5</v>
      </c>
      <c r="D96" s="148" t="s">
        <v>157</v>
      </c>
      <c r="E96" s="148" t="s">
        <v>158</v>
      </c>
      <c r="F96" s="148" t="s">
        <v>742</v>
      </c>
      <c r="G96" s="26" t="s">
        <v>9</v>
      </c>
      <c r="H96" s="244">
        <v>607.65040750000003</v>
      </c>
      <c r="I96" s="257">
        <v>966.44200000000001</v>
      </c>
      <c r="J96" s="258">
        <v>197</v>
      </c>
      <c r="K96" s="343">
        <v>0.62875000000000003</v>
      </c>
      <c r="L96" s="259">
        <v>499.03321625000007</v>
      </c>
      <c r="M96" s="259">
        <v>793.69100000000003</v>
      </c>
      <c r="N96" s="259">
        <v>45</v>
      </c>
      <c r="O96" s="244">
        <v>0.62875000000000003</v>
      </c>
      <c r="P96" s="259">
        <v>218.96030124999999</v>
      </c>
      <c r="Q96" s="259">
        <v>348.24699999999996</v>
      </c>
      <c r="R96" s="259">
        <v>38</v>
      </c>
      <c r="S96" s="244">
        <v>0.62875000000000003</v>
      </c>
      <c r="T96" s="259">
        <v>1325.6439250000001</v>
      </c>
      <c r="U96" s="259">
        <v>2160.6459999999997</v>
      </c>
      <c r="V96" s="259">
        <v>274</v>
      </c>
      <c r="W96" s="244">
        <v>0.61354054528136504</v>
      </c>
      <c r="X96" s="259" t="s">
        <v>547</v>
      </c>
      <c r="Y96" s="148">
        <v>12</v>
      </c>
      <c r="Z96" t="s">
        <v>158</v>
      </c>
      <c r="AA96" t="s">
        <v>2143</v>
      </c>
    </row>
    <row r="97" spans="1:27" x14ac:dyDescent="0.25">
      <c r="A97" t="s">
        <v>1220</v>
      </c>
      <c r="B97">
        <v>332250</v>
      </c>
      <c r="C97">
        <v>343</v>
      </c>
      <c r="D97" s="148" t="s">
        <v>279</v>
      </c>
      <c r="E97" s="148" t="s">
        <v>282</v>
      </c>
      <c r="F97" s="148" t="s">
        <v>918</v>
      </c>
      <c r="G97" s="26" t="s">
        <v>9</v>
      </c>
      <c r="H97" s="244">
        <v>36.572535333333335</v>
      </c>
      <c r="I97" s="257">
        <v>31.144999999999996</v>
      </c>
      <c r="J97" s="258">
        <v>14</v>
      </c>
      <c r="K97" s="343">
        <v>1.1742666666666668</v>
      </c>
      <c r="L97" s="259">
        <v>13.545166000000002</v>
      </c>
      <c r="M97" s="259">
        <v>11.535</v>
      </c>
      <c r="N97" s="259">
        <v>3</v>
      </c>
      <c r="O97" s="244">
        <v>1.1742666666666668</v>
      </c>
      <c r="P97" s="259">
        <v>9.9143334666666689</v>
      </c>
      <c r="Q97" s="259">
        <v>8.4430000000000014</v>
      </c>
      <c r="R97" s="259">
        <v>4</v>
      </c>
      <c r="S97" s="244">
        <v>1.1742666666666668</v>
      </c>
      <c r="T97" s="259">
        <v>60.032034800000005</v>
      </c>
      <c r="U97" s="259">
        <v>51.12299999999999</v>
      </c>
      <c r="V97" s="259">
        <v>20</v>
      </c>
      <c r="W97" s="244">
        <v>1.174266666666667</v>
      </c>
      <c r="X97" s="259" t="s">
        <v>547</v>
      </c>
      <c r="Y97" s="148">
        <v>12</v>
      </c>
      <c r="Z97" t="s">
        <v>282</v>
      </c>
      <c r="AA97" t="s">
        <v>2143</v>
      </c>
    </row>
    <row r="98" spans="1:27" x14ac:dyDescent="0.25">
      <c r="A98" t="s">
        <v>1221</v>
      </c>
      <c r="B98">
        <v>332260</v>
      </c>
      <c r="C98">
        <v>343</v>
      </c>
      <c r="D98" s="148" t="s">
        <v>279</v>
      </c>
      <c r="E98" s="148" t="s">
        <v>283</v>
      </c>
      <c r="F98" s="148" t="s">
        <v>920</v>
      </c>
      <c r="G98" s="26" t="s">
        <v>9</v>
      </c>
      <c r="H98" s="244">
        <v>97.45356493333334</v>
      </c>
      <c r="I98" s="257">
        <v>82.991</v>
      </c>
      <c r="J98" s="258">
        <v>34</v>
      </c>
      <c r="K98" s="343">
        <v>1.1742666666666668</v>
      </c>
      <c r="L98" s="259">
        <v>83.208536000000009</v>
      </c>
      <c r="M98" s="259">
        <v>70.86</v>
      </c>
      <c r="N98" s="259">
        <v>6</v>
      </c>
      <c r="O98" s="244">
        <v>1.1742666666666668</v>
      </c>
      <c r="P98" s="259">
        <v>82.379503733333351</v>
      </c>
      <c r="Q98" s="259">
        <v>70.154000000000011</v>
      </c>
      <c r="R98" s="259">
        <v>9</v>
      </c>
      <c r="S98" s="244">
        <v>1.1742666666666668</v>
      </c>
      <c r="T98" s="259">
        <v>263.04160466666667</v>
      </c>
      <c r="U98" s="259">
        <v>224.005</v>
      </c>
      <c r="V98" s="259">
        <v>49</v>
      </c>
      <c r="W98" s="244">
        <v>1.1742666666666668</v>
      </c>
      <c r="X98" s="259" t="s">
        <v>547</v>
      </c>
      <c r="Y98" s="148">
        <v>12</v>
      </c>
      <c r="Z98" t="s">
        <v>283</v>
      </c>
      <c r="AA98" t="s">
        <v>2143</v>
      </c>
    </row>
    <row r="99" spans="1:27" x14ac:dyDescent="0.25">
      <c r="A99" t="s">
        <v>1222</v>
      </c>
      <c r="B99">
        <v>332270</v>
      </c>
      <c r="C99">
        <v>343</v>
      </c>
      <c r="D99" s="148" t="s">
        <v>279</v>
      </c>
      <c r="E99" s="148" t="s">
        <v>284</v>
      </c>
      <c r="F99" s="148" t="s">
        <v>922</v>
      </c>
      <c r="G99" s="26" t="s">
        <v>9</v>
      </c>
      <c r="H99" s="244">
        <v>43.840071733333339</v>
      </c>
      <c r="I99" s="257">
        <v>37.334000000000003</v>
      </c>
      <c r="J99" s="258">
        <v>18</v>
      </c>
      <c r="K99" s="343">
        <v>1.1742666666666668</v>
      </c>
      <c r="L99" s="259">
        <v>57.18913520000001</v>
      </c>
      <c r="M99" s="259">
        <v>48.702000000000005</v>
      </c>
      <c r="N99" s="259">
        <v>4</v>
      </c>
      <c r="O99" s="244">
        <v>1.1742666666666668</v>
      </c>
      <c r="P99" s="259">
        <v>21.862496800000006</v>
      </c>
      <c r="Q99" s="259">
        <v>18.618000000000002</v>
      </c>
      <c r="R99" s="259">
        <v>6</v>
      </c>
      <c r="S99" s="244">
        <v>1.1742666666666668</v>
      </c>
      <c r="T99" s="259">
        <v>122.89170373333334</v>
      </c>
      <c r="U99" s="259">
        <v>104.65400000000002</v>
      </c>
      <c r="V99" s="259">
        <v>29</v>
      </c>
      <c r="W99" s="244">
        <v>1.1742666666666666</v>
      </c>
      <c r="X99" s="259" t="s">
        <v>547</v>
      </c>
      <c r="Y99" s="148">
        <v>12</v>
      </c>
      <c r="Z99" t="s">
        <v>284</v>
      </c>
      <c r="AA99" t="s">
        <v>2143</v>
      </c>
    </row>
    <row r="100" spans="1:27" x14ac:dyDescent="0.25">
      <c r="A100" t="s">
        <v>1218</v>
      </c>
      <c r="B100">
        <v>332230</v>
      </c>
      <c r="C100">
        <v>343</v>
      </c>
      <c r="D100" s="148" t="s">
        <v>279</v>
      </c>
      <c r="E100" s="148" t="s">
        <v>280</v>
      </c>
      <c r="F100" s="148" t="s">
        <v>914</v>
      </c>
      <c r="G100" s="26" t="s">
        <v>9</v>
      </c>
      <c r="H100" s="244">
        <v>92.265365499999987</v>
      </c>
      <c r="I100" s="257">
        <v>80.780999999999992</v>
      </c>
      <c r="J100" s="258">
        <v>32</v>
      </c>
      <c r="K100" s="343">
        <v>1.1421666666666666</v>
      </c>
      <c r="L100" s="259">
        <v>71.857131500000008</v>
      </c>
      <c r="M100" s="259">
        <v>62.913000000000011</v>
      </c>
      <c r="N100" s="259">
        <v>4</v>
      </c>
      <c r="O100" s="244">
        <v>1.1421666666666666</v>
      </c>
      <c r="P100" s="259">
        <v>67.783023</v>
      </c>
      <c r="Q100" s="259">
        <v>59.346000000000004</v>
      </c>
      <c r="R100" s="259">
        <v>13</v>
      </c>
      <c r="S100" s="244">
        <v>1.1421666666666666</v>
      </c>
      <c r="T100" s="259">
        <v>231.90551999999997</v>
      </c>
      <c r="U100" s="259">
        <v>203.04000000000002</v>
      </c>
      <c r="V100" s="259">
        <v>49</v>
      </c>
      <c r="W100" s="244">
        <v>1.1421666666666663</v>
      </c>
      <c r="X100" s="259" t="s">
        <v>547</v>
      </c>
      <c r="Y100" s="148">
        <v>4</v>
      </c>
      <c r="Z100" t="s">
        <v>280</v>
      </c>
      <c r="AA100" t="s">
        <v>2143</v>
      </c>
    </row>
    <row r="101" spans="1:27" ht="30" x14ac:dyDescent="0.25">
      <c r="A101" t="s">
        <v>1219</v>
      </c>
      <c r="B101">
        <v>332240</v>
      </c>
      <c r="C101">
        <v>343</v>
      </c>
      <c r="D101" s="148" t="s">
        <v>279</v>
      </c>
      <c r="E101" s="148" t="s">
        <v>281</v>
      </c>
      <c r="F101" s="148" t="s">
        <v>916</v>
      </c>
      <c r="G101" s="26" t="s">
        <v>9</v>
      </c>
      <c r="H101" s="244">
        <v>89.282541966666685</v>
      </c>
      <c r="I101" s="257">
        <v>83.078000000000003</v>
      </c>
      <c r="J101" s="258">
        <v>33</v>
      </c>
      <c r="K101" s="343">
        <v>1.0746833333333334</v>
      </c>
      <c r="L101" s="259">
        <v>103.34369870000002</v>
      </c>
      <c r="M101" s="259">
        <v>96.162000000000006</v>
      </c>
      <c r="N101" s="259">
        <v>10</v>
      </c>
      <c r="O101" s="244">
        <v>1.0746833333333334</v>
      </c>
      <c r="P101" s="259">
        <v>39.320513800000008</v>
      </c>
      <c r="Q101" s="259">
        <v>36.588000000000001</v>
      </c>
      <c r="R101" s="259">
        <v>6</v>
      </c>
      <c r="S101" s="244">
        <v>1.0746833333333334</v>
      </c>
      <c r="T101" s="259">
        <v>231.9467544666667</v>
      </c>
      <c r="U101" s="259">
        <v>215.82800000000003</v>
      </c>
      <c r="V101" s="259">
        <v>49</v>
      </c>
      <c r="W101" s="244">
        <v>1.0746833333333334</v>
      </c>
      <c r="X101" s="259" t="s">
        <v>547</v>
      </c>
      <c r="Y101" s="148">
        <v>3</v>
      </c>
      <c r="Z101" t="s">
        <v>281</v>
      </c>
      <c r="AA101" t="s">
        <v>2143</v>
      </c>
    </row>
    <row r="102" spans="1:27" ht="30" x14ac:dyDescent="0.25">
      <c r="A102" t="s">
        <v>1105</v>
      </c>
      <c r="B102">
        <v>331800</v>
      </c>
      <c r="C102">
        <v>43</v>
      </c>
      <c r="D102" s="148" t="s">
        <v>101</v>
      </c>
      <c r="E102" s="148" t="s">
        <v>1106</v>
      </c>
      <c r="F102" s="148" t="s">
        <v>642</v>
      </c>
      <c r="G102" s="26" t="s">
        <v>9</v>
      </c>
      <c r="H102" s="244">
        <v>3756.7969090749989</v>
      </c>
      <c r="I102" s="257">
        <v>10362.862999999999</v>
      </c>
      <c r="J102" s="258">
        <v>1897</v>
      </c>
      <c r="K102" s="343">
        <v>0.36252499999999993</v>
      </c>
      <c r="L102" s="259">
        <v>5473.9737893999991</v>
      </c>
      <c r="M102" s="259">
        <v>15099.575999999999</v>
      </c>
      <c r="N102" s="259">
        <v>809</v>
      </c>
      <c r="O102" s="244">
        <v>0.36252499999999999</v>
      </c>
      <c r="P102" s="259">
        <v>5193.119508974999</v>
      </c>
      <c r="Q102" s="259">
        <v>14324.859</v>
      </c>
      <c r="R102" s="259">
        <v>133</v>
      </c>
      <c r="S102" s="244">
        <v>0.36252499999999993</v>
      </c>
      <c r="T102" s="259">
        <v>14423.890207449998</v>
      </c>
      <c r="U102" s="259">
        <v>39787.298000000003</v>
      </c>
      <c r="V102" s="259">
        <v>2839</v>
      </c>
      <c r="W102" s="244">
        <v>0.36252499999999993</v>
      </c>
      <c r="X102" s="259" t="s">
        <v>547</v>
      </c>
      <c r="Y102" s="148">
        <v>12</v>
      </c>
      <c r="Z102" t="s">
        <v>1106</v>
      </c>
      <c r="AA102" t="s">
        <v>2143</v>
      </c>
    </row>
    <row r="103" spans="1:27" x14ac:dyDescent="0.25">
      <c r="A103" t="s">
        <v>1238</v>
      </c>
      <c r="B103">
        <v>332420</v>
      </c>
      <c r="C103">
        <v>408</v>
      </c>
      <c r="D103" s="148" t="s">
        <v>309</v>
      </c>
      <c r="E103" s="148" t="s">
        <v>310</v>
      </c>
      <c r="F103" s="148" t="s">
        <v>953</v>
      </c>
      <c r="G103" s="26" t="s">
        <v>9</v>
      </c>
      <c r="H103" s="244">
        <v>83.95928928333332</v>
      </c>
      <c r="I103" s="257">
        <v>205.05799999999999</v>
      </c>
      <c r="J103" s="258">
        <v>45</v>
      </c>
      <c r="K103" s="343">
        <v>0.40944166666666659</v>
      </c>
      <c r="L103" s="259">
        <v>132.67383989999999</v>
      </c>
      <c r="M103" s="259">
        <v>324.036</v>
      </c>
      <c r="N103" s="259">
        <v>10</v>
      </c>
      <c r="O103" s="244">
        <v>0.40944166666666665</v>
      </c>
      <c r="P103" s="259">
        <v>72.919923066666669</v>
      </c>
      <c r="Q103" s="259">
        <v>178.096</v>
      </c>
      <c r="R103" s="259">
        <v>11</v>
      </c>
      <c r="S103" s="244">
        <v>0.40944166666666665</v>
      </c>
      <c r="T103" s="259">
        <v>289.55305224999995</v>
      </c>
      <c r="U103" s="259">
        <v>715.08799999999997</v>
      </c>
      <c r="V103" s="259">
        <v>71</v>
      </c>
      <c r="W103" s="244">
        <v>0.40491946760398717</v>
      </c>
      <c r="X103" s="259" t="s">
        <v>547</v>
      </c>
      <c r="Y103" s="148">
        <v>12</v>
      </c>
      <c r="Z103" t="s">
        <v>310</v>
      </c>
      <c r="AA103" t="s">
        <v>2143</v>
      </c>
    </row>
    <row r="104" spans="1:27" x14ac:dyDescent="0.25">
      <c r="A104" t="s">
        <v>1224</v>
      </c>
      <c r="B104">
        <v>332290</v>
      </c>
      <c r="C104">
        <v>319</v>
      </c>
      <c r="D104" s="148" t="s">
        <v>287</v>
      </c>
      <c r="E104" s="148" t="s">
        <v>288</v>
      </c>
      <c r="F104" s="148" t="s">
        <v>642</v>
      </c>
      <c r="G104" s="26" t="s">
        <v>9</v>
      </c>
      <c r="H104" s="244">
        <v>221.67975320000011</v>
      </c>
      <c r="I104" s="257">
        <v>321.78800000000007</v>
      </c>
      <c r="J104" s="258">
        <v>110</v>
      </c>
      <c r="K104" s="343">
        <v>0.68890000000000018</v>
      </c>
      <c r="L104" s="259">
        <v>101.46601430000001</v>
      </c>
      <c r="M104" s="259">
        <v>147.28699999999998</v>
      </c>
      <c r="N104" s="259">
        <v>12</v>
      </c>
      <c r="O104" s="244">
        <v>0.68890000000000018</v>
      </c>
      <c r="P104" s="259">
        <v>43.473723400000004</v>
      </c>
      <c r="Q104" s="259">
        <v>63.105999999999995</v>
      </c>
      <c r="R104" s="259">
        <v>13</v>
      </c>
      <c r="S104" s="244">
        <v>0.68890000000000018</v>
      </c>
      <c r="T104" s="259">
        <v>366.61949090000013</v>
      </c>
      <c r="U104" s="259">
        <v>596.83924999999999</v>
      </c>
      <c r="V104" s="259">
        <v>139</v>
      </c>
      <c r="W104" s="244">
        <v>0.61426839957325219</v>
      </c>
      <c r="X104" s="259" t="s">
        <v>547</v>
      </c>
      <c r="Y104" s="148">
        <v>12</v>
      </c>
      <c r="Z104" t="s">
        <v>288</v>
      </c>
      <c r="AA104" t="s">
        <v>2143</v>
      </c>
    </row>
    <row r="105" spans="1:27" x14ac:dyDescent="0.25">
      <c r="A105" t="s">
        <v>1069</v>
      </c>
      <c r="B105">
        <v>331030</v>
      </c>
      <c r="C105">
        <v>635</v>
      </c>
      <c r="D105" s="148" t="s">
        <v>63</v>
      </c>
      <c r="E105" s="148" t="s">
        <v>64</v>
      </c>
      <c r="F105" s="148" t="s">
        <v>578</v>
      </c>
      <c r="G105" s="26" t="s">
        <v>9</v>
      </c>
      <c r="H105" s="244">
        <v>197.01637000000008</v>
      </c>
      <c r="I105" s="257">
        <v>371.72900000000004</v>
      </c>
      <c r="J105" s="258">
        <v>110</v>
      </c>
      <c r="K105" s="343">
        <v>0.53000000000000014</v>
      </c>
      <c r="L105" s="259">
        <v>262.73955000000007</v>
      </c>
      <c r="M105" s="259">
        <v>495.73500000000001</v>
      </c>
      <c r="N105" s="259">
        <v>28</v>
      </c>
      <c r="O105" s="244">
        <v>0.53000000000000014</v>
      </c>
      <c r="P105" s="259">
        <v>95.007270000000005</v>
      </c>
      <c r="Q105" s="259">
        <v>179.25899999999996</v>
      </c>
      <c r="R105" s="259">
        <v>11</v>
      </c>
      <c r="S105" s="244">
        <v>0.53000000000000014</v>
      </c>
      <c r="T105" s="259">
        <v>554.76319000000012</v>
      </c>
      <c r="U105" s="259">
        <v>1052.4880000000001</v>
      </c>
      <c r="V105" s="259">
        <v>147</v>
      </c>
      <c r="W105" s="244">
        <v>0.52709692652077755</v>
      </c>
      <c r="X105" s="259" t="s">
        <v>547</v>
      </c>
      <c r="Y105" s="148">
        <v>12</v>
      </c>
      <c r="Z105" t="s">
        <v>64</v>
      </c>
      <c r="AA105" t="s">
        <v>2143</v>
      </c>
    </row>
    <row r="106" spans="1:27" ht="30" x14ac:dyDescent="0.25">
      <c r="A106" t="s">
        <v>1226</v>
      </c>
      <c r="B106">
        <v>332310</v>
      </c>
      <c r="C106">
        <v>365</v>
      </c>
      <c r="D106" s="148" t="s">
        <v>289</v>
      </c>
      <c r="E106" s="148" t="s">
        <v>290</v>
      </c>
      <c r="F106" s="148" t="s">
        <v>929</v>
      </c>
      <c r="G106" s="26" t="s">
        <v>9</v>
      </c>
      <c r="H106" s="244">
        <v>256.18626000000012</v>
      </c>
      <c r="I106" s="257">
        <v>517.54800000000012</v>
      </c>
      <c r="J106" s="258">
        <v>114</v>
      </c>
      <c r="K106" s="343">
        <v>0.49500000000000011</v>
      </c>
      <c r="L106" s="259">
        <v>79.907850000000025</v>
      </c>
      <c r="M106" s="259">
        <v>161.43</v>
      </c>
      <c r="N106" s="259">
        <v>12</v>
      </c>
      <c r="O106" s="244">
        <v>0.49500000000000011</v>
      </c>
      <c r="P106" s="259">
        <v>315.02097000000003</v>
      </c>
      <c r="Q106" s="259">
        <v>636.40599999999995</v>
      </c>
      <c r="R106" s="259">
        <v>39</v>
      </c>
      <c r="S106" s="244">
        <v>0.49500000000000011</v>
      </c>
      <c r="T106" s="259">
        <v>651.11508000000026</v>
      </c>
      <c r="U106" s="259">
        <v>1330.9039999999998</v>
      </c>
      <c r="V106" s="259">
        <v>168</v>
      </c>
      <c r="W106" s="244">
        <v>0.48922768283813134</v>
      </c>
      <c r="X106" s="259" t="s">
        <v>547</v>
      </c>
      <c r="Y106" s="148">
        <v>12</v>
      </c>
      <c r="Z106" t="s">
        <v>290</v>
      </c>
      <c r="AA106" t="s">
        <v>2143</v>
      </c>
    </row>
    <row r="107" spans="1:27" ht="30" x14ac:dyDescent="0.25">
      <c r="A107" t="s">
        <v>1210</v>
      </c>
      <c r="B107">
        <v>332150</v>
      </c>
      <c r="C107">
        <v>281</v>
      </c>
      <c r="D107" s="148" t="s">
        <v>262</v>
      </c>
      <c r="E107" s="148" t="s">
        <v>263</v>
      </c>
      <c r="F107" s="148" t="s">
        <v>893</v>
      </c>
      <c r="G107" s="26" t="s">
        <v>9</v>
      </c>
      <c r="H107" s="244">
        <v>424.99651999999986</v>
      </c>
      <c r="I107" s="257">
        <v>817.30099999999993</v>
      </c>
      <c r="J107" s="258">
        <v>190</v>
      </c>
      <c r="K107" s="343">
        <v>0.51999999999999991</v>
      </c>
      <c r="L107" s="259">
        <v>273.65415999999999</v>
      </c>
      <c r="M107" s="259">
        <v>526.25800000000004</v>
      </c>
      <c r="N107" s="259">
        <v>21</v>
      </c>
      <c r="O107" s="244">
        <v>0.51999999999999991</v>
      </c>
      <c r="P107" s="259">
        <v>23.140519999999995</v>
      </c>
      <c r="Q107" s="259">
        <v>44.500999999999998</v>
      </c>
      <c r="R107" s="259">
        <v>7</v>
      </c>
      <c r="S107" s="244">
        <v>0.51999999999999991</v>
      </c>
      <c r="T107" s="259">
        <v>721.79119999999989</v>
      </c>
      <c r="U107" s="259">
        <v>1488.9780000000003</v>
      </c>
      <c r="V107" s="259">
        <v>230</v>
      </c>
      <c r="W107" s="244">
        <v>0.48475612131273915</v>
      </c>
      <c r="X107" s="259" t="s">
        <v>547</v>
      </c>
      <c r="Y107" s="148">
        <v>12</v>
      </c>
      <c r="Z107" t="s">
        <v>263</v>
      </c>
      <c r="AA107" t="s">
        <v>2143</v>
      </c>
    </row>
    <row r="108" spans="1:27" x14ac:dyDescent="0.25">
      <c r="A108" t="s">
        <v>1068</v>
      </c>
      <c r="B108">
        <v>331020</v>
      </c>
      <c r="C108">
        <v>412</v>
      </c>
      <c r="D108" s="148" t="s">
        <v>61</v>
      </c>
      <c r="E108" s="148" t="s">
        <v>62</v>
      </c>
      <c r="F108" s="148" t="s">
        <v>576</v>
      </c>
      <c r="G108" s="26" t="s">
        <v>9</v>
      </c>
      <c r="H108" s="244">
        <v>417.5383702499999</v>
      </c>
      <c r="I108" s="257">
        <v>689.86099999999999</v>
      </c>
      <c r="J108" s="258">
        <v>195</v>
      </c>
      <c r="K108" s="343">
        <v>0.60524999999999984</v>
      </c>
      <c r="L108" s="259">
        <v>126.79926974999998</v>
      </c>
      <c r="M108" s="259">
        <v>209.49900000000002</v>
      </c>
      <c r="N108" s="259">
        <v>38</v>
      </c>
      <c r="O108" s="244">
        <v>0.60524999999999984</v>
      </c>
      <c r="P108" s="259">
        <v>473.49312749999984</v>
      </c>
      <c r="Q108" s="259">
        <v>782.31</v>
      </c>
      <c r="R108" s="259">
        <v>23</v>
      </c>
      <c r="S108" s="244">
        <v>0.60524999999999984</v>
      </c>
      <c r="T108" s="259">
        <v>1017.8307674999996</v>
      </c>
      <c r="U108" s="259">
        <v>1734.0789999999997</v>
      </c>
      <c r="V108" s="259">
        <v>251</v>
      </c>
      <c r="W108" s="244">
        <v>0.58695755354859835</v>
      </c>
      <c r="X108" s="259" t="s">
        <v>547</v>
      </c>
      <c r="Y108" s="148">
        <v>12</v>
      </c>
      <c r="Z108" t="s">
        <v>62</v>
      </c>
      <c r="AA108" t="s">
        <v>2143</v>
      </c>
    </row>
    <row r="109" spans="1:27" ht="30" x14ac:dyDescent="0.25">
      <c r="A109" t="s">
        <v>1262</v>
      </c>
      <c r="B109">
        <v>332710</v>
      </c>
      <c r="C109">
        <v>664</v>
      </c>
      <c r="D109" s="148" t="s">
        <v>363</v>
      </c>
      <c r="E109" s="148" t="s">
        <v>364</v>
      </c>
      <c r="F109" s="148" t="s">
        <v>1017</v>
      </c>
      <c r="G109" s="330" t="s">
        <v>9</v>
      </c>
      <c r="H109" s="244">
        <v>161.71875000000003</v>
      </c>
      <c r="I109" s="257">
        <v>215.62500000000003</v>
      </c>
      <c r="J109" s="258">
        <v>101</v>
      </c>
      <c r="K109" s="343">
        <v>0.75</v>
      </c>
      <c r="L109" s="259">
        <v>118.52249999999998</v>
      </c>
      <c r="M109" s="259">
        <v>158.02999999999997</v>
      </c>
      <c r="N109" s="259">
        <v>8</v>
      </c>
      <c r="O109" s="244">
        <v>0.75</v>
      </c>
      <c r="P109" s="259">
        <v>33.7425</v>
      </c>
      <c r="Q109" s="259">
        <v>44.99</v>
      </c>
      <c r="R109" s="259">
        <v>10</v>
      </c>
      <c r="S109" s="244">
        <v>0.75</v>
      </c>
      <c r="T109" s="259">
        <v>313.98374999999999</v>
      </c>
      <c r="U109" s="259">
        <v>436.149</v>
      </c>
      <c r="V109" s="259">
        <v>122</v>
      </c>
      <c r="W109" s="244">
        <v>0.71990019465824751</v>
      </c>
      <c r="X109" s="259" t="s">
        <v>547</v>
      </c>
      <c r="Y109" s="148">
        <v>12</v>
      </c>
      <c r="Z109" t="s">
        <v>364</v>
      </c>
      <c r="AA109" t="s">
        <v>2143</v>
      </c>
    </row>
    <row r="110" spans="1:27" ht="45" x14ac:dyDescent="0.25">
      <c r="A110" t="s">
        <v>1167</v>
      </c>
      <c r="B110">
        <v>0</v>
      </c>
      <c r="C110">
        <v>214</v>
      </c>
      <c r="D110" s="148" t="s">
        <v>167</v>
      </c>
      <c r="E110" s="148" t="s">
        <v>167</v>
      </c>
      <c r="F110" s="148" t="s">
        <v>753</v>
      </c>
      <c r="G110" s="26" t="s">
        <v>10</v>
      </c>
      <c r="H110" s="244">
        <v>1543</v>
      </c>
      <c r="I110" s="257">
        <v>11121</v>
      </c>
      <c r="J110" s="258">
        <v>1529</v>
      </c>
      <c r="K110" s="343">
        <v>0.13874651560111501</v>
      </c>
      <c r="L110" s="259">
        <v>4527.6000000000004</v>
      </c>
      <c r="M110" s="259">
        <v>37132</v>
      </c>
      <c r="N110" s="259">
        <v>506</v>
      </c>
      <c r="O110" s="244">
        <v>0.12193256490358721</v>
      </c>
      <c r="P110" s="259">
        <v>0</v>
      </c>
      <c r="Q110" s="259">
        <v>0</v>
      </c>
      <c r="R110" s="259">
        <v>0</v>
      </c>
      <c r="S110" s="244" t="s">
        <v>501</v>
      </c>
      <c r="T110" s="259">
        <v>6070.6</v>
      </c>
      <c r="U110" s="259">
        <v>48253</v>
      </c>
      <c r="V110" s="259">
        <v>2035</v>
      </c>
      <c r="W110" s="244">
        <v>0.12580772179968086</v>
      </c>
      <c r="X110" s="259" t="s">
        <v>1072</v>
      </c>
      <c r="Y110" s="148">
        <v>12</v>
      </c>
      <c r="Z110" t="s">
        <v>752</v>
      </c>
      <c r="AA110" t="s">
        <v>2143</v>
      </c>
    </row>
    <row r="111" spans="1:27" x14ac:dyDescent="0.25">
      <c r="A111" t="s">
        <v>1260</v>
      </c>
      <c r="B111">
        <v>0</v>
      </c>
      <c r="C111">
        <v>227</v>
      </c>
      <c r="D111" t="s">
        <v>1276</v>
      </c>
      <c r="E111" t="s">
        <v>1005</v>
      </c>
      <c r="F111" t="s">
        <v>1008</v>
      </c>
      <c r="G111" s="26" t="s">
        <v>10</v>
      </c>
      <c r="H111" s="244">
        <v>0</v>
      </c>
      <c r="I111" s="257">
        <v>0</v>
      </c>
      <c r="J111" s="258">
        <v>0</v>
      </c>
      <c r="K111" s="343">
        <v>0</v>
      </c>
      <c r="L111" s="259">
        <v>12587</v>
      </c>
      <c r="M111" s="259">
        <v>57320</v>
      </c>
      <c r="N111" s="259">
        <v>164</v>
      </c>
      <c r="O111" s="244">
        <v>0.21959176552686671</v>
      </c>
      <c r="P111" s="259">
        <v>0</v>
      </c>
      <c r="Q111" s="259">
        <v>0</v>
      </c>
      <c r="R111" s="259">
        <v>0</v>
      </c>
      <c r="S111" s="244" t="s">
        <v>501</v>
      </c>
      <c r="T111" s="259">
        <v>12587</v>
      </c>
      <c r="U111" s="259">
        <v>57320</v>
      </c>
      <c r="V111" s="259">
        <v>164</v>
      </c>
      <c r="W111" s="244">
        <v>0.21959176552686671</v>
      </c>
      <c r="X111" s="259" t="s">
        <v>1072</v>
      </c>
      <c r="Y111" s="148">
        <v>12</v>
      </c>
      <c r="Z111" t="s">
        <v>1007</v>
      </c>
      <c r="AA111" t="s">
        <v>2143</v>
      </c>
    </row>
    <row r="112" spans="1:27" ht="30" x14ac:dyDescent="0.25">
      <c r="A112" t="s">
        <v>1234</v>
      </c>
      <c r="B112">
        <v>332380</v>
      </c>
      <c r="C112">
        <v>254</v>
      </c>
      <c r="D112" s="148" t="s">
        <v>301</v>
      </c>
      <c r="E112" s="148" t="s">
        <v>305</v>
      </c>
      <c r="F112" s="148" t="s">
        <v>945</v>
      </c>
      <c r="G112" s="26" t="s">
        <v>10</v>
      </c>
      <c r="H112" s="244">
        <v>83.632719999999978</v>
      </c>
      <c r="I112" s="257">
        <v>1045.4089999999999</v>
      </c>
      <c r="J112" s="258">
        <v>113</v>
      </c>
      <c r="K112" s="343">
        <v>7.9999999999999988E-2</v>
      </c>
      <c r="L112" s="259">
        <v>376.3291999999999</v>
      </c>
      <c r="M112" s="259">
        <v>4704.1149999999998</v>
      </c>
      <c r="N112" s="259">
        <v>71</v>
      </c>
      <c r="O112" s="244">
        <v>7.9999999999999988E-2</v>
      </c>
      <c r="P112" s="259">
        <v>11.98568</v>
      </c>
      <c r="Q112" s="259">
        <v>149.82100000000003</v>
      </c>
      <c r="R112" s="259">
        <v>6</v>
      </c>
      <c r="S112" s="244">
        <v>7.9999999999999988E-2</v>
      </c>
      <c r="T112" s="259">
        <v>471.94759999999985</v>
      </c>
      <c r="U112" s="259">
        <v>5899.3450000000012</v>
      </c>
      <c r="V112" s="259">
        <v>190</v>
      </c>
      <c r="W112" s="244">
        <v>7.999999999999996E-2</v>
      </c>
      <c r="X112" s="259" t="s">
        <v>547</v>
      </c>
      <c r="Y112" s="148">
        <v>12</v>
      </c>
      <c r="Z112" t="s">
        <v>305</v>
      </c>
      <c r="AA112" t="s">
        <v>2143</v>
      </c>
    </row>
    <row r="113" spans="1:27" ht="30" x14ac:dyDescent="0.25">
      <c r="A113" t="s">
        <v>1235</v>
      </c>
      <c r="B113">
        <v>332390</v>
      </c>
      <c r="C113">
        <v>254</v>
      </c>
      <c r="D113" s="148" t="s">
        <v>301</v>
      </c>
      <c r="E113" s="148" t="s">
        <v>306</v>
      </c>
      <c r="F113" s="148" t="s">
        <v>947</v>
      </c>
      <c r="G113" s="330" t="s">
        <v>10</v>
      </c>
      <c r="H113" s="244">
        <v>415.80067925000003</v>
      </c>
      <c r="I113" s="257">
        <v>1676.3339999999998</v>
      </c>
      <c r="J113" s="258">
        <v>190</v>
      </c>
      <c r="K113" s="343">
        <v>0.24804166666666672</v>
      </c>
      <c r="L113" s="259">
        <v>982.78573083333345</v>
      </c>
      <c r="M113" s="259">
        <v>3962.18</v>
      </c>
      <c r="N113" s="259">
        <v>83</v>
      </c>
      <c r="O113" s="244">
        <v>0.24804166666666672</v>
      </c>
      <c r="P113" s="259">
        <v>23.469702500000007</v>
      </c>
      <c r="Q113" s="259">
        <v>94.62</v>
      </c>
      <c r="R113" s="259">
        <v>8</v>
      </c>
      <c r="S113" s="244">
        <v>0.24804166666666674</v>
      </c>
      <c r="T113" s="259">
        <v>1422.0561125833335</v>
      </c>
      <c r="U113" s="259">
        <v>5733.1340000000009</v>
      </c>
      <c r="V113" s="259">
        <v>277</v>
      </c>
      <c r="W113" s="244">
        <v>0.24804166666666666</v>
      </c>
      <c r="X113" s="259" t="s">
        <v>547</v>
      </c>
      <c r="Y113" s="148">
        <v>12</v>
      </c>
      <c r="Z113" t="s">
        <v>306</v>
      </c>
      <c r="AA113" t="s">
        <v>2143</v>
      </c>
    </row>
    <row r="114" spans="1:27" ht="30" x14ac:dyDescent="0.25">
      <c r="A114" t="s">
        <v>1236</v>
      </c>
      <c r="B114">
        <v>332400</v>
      </c>
      <c r="C114">
        <v>254</v>
      </c>
      <c r="D114" s="148" t="s">
        <v>301</v>
      </c>
      <c r="E114" s="148" t="s">
        <v>307</v>
      </c>
      <c r="F114" s="148" t="s">
        <v>949</v>
      </c>
      <c r="G114" s="26" t="s">
        <v>10</v>
      </c>
      <c r="H114" s="244">
        <v>139.00397437499998</v>
      </c>
      <c r="I114" s="257">
        <v>622.98699999999997</v>
      </c>
      <c r="J114" s="258">
        <v>65</v>
      </c>
      <c r="K114" s="343">
        <v>0.22312499999999999</v>
      </c>
      <c r="L114" s="259">
        <v>521.40206999999998</v>
      </c>
      <c r="M114" s="259">
        <v>2336.8159999999998</v>
      </c>
      <c r="N114" s="259">
        <v>42</v>
      </c>
      <c r="O114" s="244">
        <v>0.22312500000000002</v>
      </c>
      <c r="P114" s="259">
        <v>18.111948749999996</v>
      </c>
      <c r="Q114" s="259">
        <v>81.173999999999992</v>
      </c>
      <c r="R114" s="259">
        <v>3</v>
      </c>
      <c r="S114" s="244">
        <v>0.22312499999999996</v>
      </c>
      <c r="T114" s="259">
        <v>678.51799312499998</v>
      </c>
      <c r="U114" s="259">
        <v>3040.9770000000003</v>
      </c>
      <c r="V114" s="259">
        <v>110</v>
      </c>
      <c r="W114" s="244">
        <v>0.22312499999999996</v>
      </c>
      <c r="X114" s="259" t="s">
        <v>547</v>
      </c>
      <c r="Y114" s="148">
        <v>12</v>
      </c>
      <c r="Z114" t="s">
        <v>307</v>
      </c>
      <c r="AA114" t="s">
        <v>2143</v>
      </c>
    </row>
    <row r="115" spans="1:27" ht="30" x14ac:dyDescent="0.25">
      <c r="A115" t="s">
        <v>1237</v>
      </c>
      <c r="B115">
        <v>332410</v>
      </c>
      <c r="C115">
        <v>254</v>
      </c>
      <c r="D115" s="148" t="s">
        <v>301</v>
      </c>
      <c r="E115" s="148" t="s">
        <v>308</v>
      </c>
      <c r="F115" s="148" t="s">
        <v>951</v>
      </c>
      <c r="G115" s="26" t="s">
        <v>10</v>
      </c>
      <c r="H115" s="244">
        <v>277.74783769166669</v>
      </c>
      <c r="I115" s="257">
        <v>1436.441</v>
      </c>
      <c r="J115" s="258">
        <v>152</v>
      </c>
      <c r="K115" s="343">
        <v>0.19335833333333335</v>
      </c>
      <c r="L115" s="259">
        <v>904.66795446666674</v>
      </c>
      <c r="M115" s="259">
        <v>4678.7120000000004</v>
      </c>
      <c r="N115" s="259">
        <v>68</v>
      </c>
      <c r="O115" s="244">
        <v>0.19335833333333333</v>
      </c>
      <c r="P115" s="259">
        <v>28.902816950000002</v>
      </c>
      <c r="Q115" s="259">
        <v>149.47800000000001</v>
      </c>
      <c r="R115" s="259">
        <v>7</v>
      </c>
      <c r="S115" s="244">
        <v>0.19335833333333333</v>
      </c>
      <c r="T115" s="259">
        <v>1211.3186091083335</v>
      </c>
      <c r="U115" s="259">
        <v>6264.6309999999994</v>
      </c>
      <c r="V115" s="259">
        <v>227</v>
      </c>
      <c r="W115" s="244">
        <v>0.19335833333333338</v>
      </c>
      <c r="X115" s="259" t="s">
        <v>547</v>
      </c>
      <c r="Y115" s="148">
        <v>12</v>
      </c>
      <c r="Z115" t="s">
        <v>308</v>
      </c>
      <c r="AA115" t="s">
        <v>2143</v>
      </c>
    </row>
    <row r="116" spans="1:27" ht="30" x14ac:dyDescent="0.25">
      <c r="A116" t="s">
        <v>1231</v>
      </c>
      <c r="B116">
        <v>332350</v>
      </c>
      <c r="C116">
        <v>254</v>
      </c>
      <c r="D116" s="148" t="s">
        <v>301</v>
      </c>
      <c r="E116" s="148" t="s">
        <v>302</v>
      </c>
      <c r="F116" s="148" t="s">
        <v>939</v>
      </c>
      <c r="G116" s="26" t="s">
        <v>10</v>
      </c>
      <c r="H116" s="244">
        <v>113.81933569166664</v>
      </c>
      <c r="I116" s="257">
        <v>723.77299999999991</v>
      </c>
      <c r="J116" s="258">
        <v>101</v>
      </c>
      <c r="K116" s="343">
        <v>0.15725833333333331</v>
      </c>
      <c r="L116" s="259">
        <v>441.7900818083333</v>
      </c>
      <c r="M116" s="259">
        <v>2809.3270000000002</v>
      </c>
      <c r="N116" s="259">
        <v>64</v>
      </c>
      <c r="O116" s="244">
        <v>0.15725833333333331</v>
      </c>
      <c r="P116" s="259">
        <v>10.851768549999997</v>
      </c>
      <c r="Q116" s="259">
        <v>69.006</v>
      </c>
      <c r="R116" s="259">
        <v>5</v>
      </c>
      <c r="S116" s="244">
        <v>0.15725833333333331</v>
      </c>
      <c r="T116" s="259">
        <v>566.46118604999992</v>
      </c>
      <c r="U116" s="259">
        <v>3602.1059999999998</v>
      </c>
      <c r="V116" s="259">
        <v>169</v>
      </c>
      <c r="W116" s="244">
        <v>0.15725833333333333</v>
      </c>
      <c r="X116" s="259" t="s">
        <v>547</v>
      </c>
      <c r="Y116" s="148">
        <v>12</v>
      </c>
      <c r="Z116" t="s">
        <v>302</v>
      </c>
      <c r="AA116" t="s">
        <v>2143</v>
      </c>
    </row>
    <row r="117" spans="1:27" x14ac:dyDescent="0.25">
      <c r="A117" t="s">
        <v>1232</v>
      </c>
      <c r="B117">
        <v>332360</v>
      </c>
      <c r="C117">
        <v>254</v>
      </c>
      <c r="D117" t="s">
        <v>301</v>
      </c>
      <c r="E117" t="s">
        <v>303</v>
      </c>
      <c r="F117" t="s">
        <v>941</v>
      </c>
      <c r="G117" s="26" t="s">
        <v>10</v>
      </c>
      <c r="H117" s="244">
        <v>133.448715725</v>
      </c>
      <c r="I117" s="257">
        <v>603.68100000000004</v>
      </c>
      <c r="J117" s="258">
        <v>61</v>
      </c>
      <c r="K117" s="343">
        <v>0.22105833333333333</v>
      </c>
      <c r="L117" s="259">
        <v>509.22179750833334</v>
      </c>
      <c r="M117" s="259">
        <v>2303.5630000000001</v>
      </c>
      <c r="N117" s="259">
        <v>52</v>
      </c>
      <c r="O117" s="244">
        <v>0.22105833333333333</v>
      </c>
      <c r="P117" s="259">
        <v>15.482925666666665</v>
      </c>
      <c r="Q117" s="259">
        <v>70.039999999999992</v>
      </c>
      <c r="R117" s="259">
        <v>4</v>
      </c>
      <c r="S117" s="244">
        <v>0.22105833333333333</v>
      </c>
      <c r="T117" s="259">
        <v>658.15343890000008</v>
      </c>
      <c r="U117" s="259">
        <v>2977.2840000000006</v>
      </c>
      <c r="V117" s="259">
        <v>117</v>
      </c>
      <c r="W117" s="244">
        <v>0.22105833333333333</v>
      </c>
      <c r="X117" s="259" t="s">
        <v>547</v>
      </c>
      <c r="Y117" s="148">
        <v>12</v>
      </c>
      <c r="Z117" t="s">
        <v>303</v>
      </c>
      <c r="AA117" t="s">
        <v>2143</v>
      </c>
    </row>
    <row r="118" spans="1:27" ht="30" x14ac:dyDescent="0.25">
      <c r="A118" t="s">
        <v>1233</v>
      </c>
      <c r="B118">
        <v>332370</v>
      </c>
      <c r="C118">
        <v>254</v>
      </c>
      <c r="D118" s="148" t="s">
        <v>301</v>
      </c>
      <c r="E118" s="148" t="s">
        <v>304</v>
      </c>
      <c r="F118" s="148" t="s">
        <v>943</v>
      </c>
      <c r="G118" s="26" t="s">
        <v>10</v>
      </c>
      <c r="H118" s="244">
        <v>187.72388609999999</v>
      </c>
      <c r="I118" s="257">
        <v>726.22800000000007</v>
      </c>
      <c r="J118" s="258">
        <v>79</v>
      </c>
      <c r="K118" s="343">
        <v>0.25849166666666662</v>
      </c>
      <c r="L118" s="259">
        <v>716.03846013333327</v>
      </c>
      <c r="M118" s="259">
        <v>2770.0640000000003</v>
      </c>
      <c r="N118" s="259">
        <v>50</v>
      </c>
      <c r="O118" s="244">
        <v>0.25849166666666662</v>
      </c>
      <c r="P118" s="259">
        <v>196.84709098333335</v>
      </c>
      <c r="Q118" s="259">
        <v>761.52200000000016</v>
      </c>
      <c r="R118" s="259">
        <v>9</v>
      </c>
      <c r="S118" s="244">
        <v>0.25849166666666662</v>
      </c>
      <c r="T118" s="259">
        <v>1100.6094372166667</v>
      </c>
      <c r="U118" s="259">
        <v>4257.8140000000003</v>
      </c>
      <c r="V118" s="259">
        <v>136</v>
      </c>
      <c r="W118" s="244">
        <v>0.25849166666666668</v>
      </c>
      <c r="X118" s="259" t="s">
        <v>547</v>
      </c>
      <c r="Y118" s="148">
        <v>12</v>
      </c>
      <c r="Z118" t="s">
        <v>304</v>
      </c>
      <c r="AA118" t="s">
        <v>2143</v>
      </c>
    </row>
    <row r="119" spans="1:27" ht="30" x14ac:dyDescent="0.25">
      <c r="A119" t="s">
        <v>1135</v>
      </c>
      <c r="B119">
        <v>331500</v>
      </c>
      <c r="C119">
        <v>169</v>
      </c>
      <c r="D119" s="148" t="s">
        <v>101</v>
      </c>
      <c r="E119" s="148" t="s">
        <v>129</v>
      </c>
      <c r="F119" s="148" t="s">
        <v>672</v>
      </c>
      <c r="G119" s="26" t="s">
        <v>11</v>
      </c>
      <c r="H119" s="244">
        <v>619.33485310000003</v>
      </c>
      <c r="I119" s="257">
        <v>787.53200000000004</v>
      </c>
      <c r="J119" s="258">
        <v>120</v>
      </c>
      <c r="K119" s="343">
        <v>0.78642500000000004</v>
      </c>
      <c r="L119" s="259">
        <v>108.79403450000001</v>
      </c>
      <c r="M119" s="259">
        <v>138.34</v>
      </c>
      <c r="N119" s="259">
        <v>12</v>
      </c>
      <c r="O119" s="244">
        <v>0.78642500000000004</v>
      </c>
      <c r="P119" s="259">
        <v>673.91510737500005</v>
      </c>
      <c r="Q119" s="259">
        <v>856.93500000000006</v>
      </c>
      <c r="R119" s="259">
        <v>25</v>
      </c>
      <c r="S119" s="244">
        <v>0.78642500000000004</v>
      </c>
      <c r="T119" s="259">
        <v>1402.0439949750003</v>
      </c>
      <c r="U119" s="259">
        <v>1782.807</v>
      </c>
      <c r="V119" s="259">
        <v>155</v>
      </c>
      <c r="W119" s="244">
        <v>0.78642500000000015</v>
      </c>
      <c r="X119" s="259" t="s">
        <v>547</v>
      </c>
      <c r="Y119" s="148">
        <v>12</v>
      </c>
      <c r="Z119" t="s">
        <v>129</v>
      </c>
      <c r="AA119" t="s">
        <v>2143</v>
      </c>
    </row>
    <row r="120" spans="1:27" ht="30" x14ac:dyDescent="0.25">
      <c r="A120" t="s">
        <v>1136</v>
      </c>
      <c r="B120">
        <v>331510</v>
      </c>
      <c r="C120">
        <v>169</v>
      </c>
      <c r="D120" s="148" t="s">
        <v>101</v>
      </c>
      <c r="E120" s="148" t="s">
        <v>130</v>
      </c>
      <c r="F120" s="148" t="s">
        <v>674</v>
      </c>
      <c r="G120" s="26" t="s">
        <v>11</v>
      </c>
      <c r="H120" s="244">
        <v>453.73701092500005</v>
      </c>
      <c r="I120" s="257">
        <v>871.18899999999996</v>
      </c>
      <c r="J120" s="258">
        <v>140</v>
      </c>
      <c r="K120" s="343">
        <v>0.52082500000000009</v>
      </c>
      <c r="L120" s="259">
        <v>86.435075350000005</v>
      </c>
      <c r="M120" s="259">
        <v>165.95799999999997</v>
      </c>
      <c r="N120" s="259">
        <v>20</v>
      </c>
      <c r="O120" s="244">
        <v>0.52082500000000009</v>
      </c>
      <c r="P120" s="259">
        <v>450.26623312499999</v>
      </c>
      <c r="Q120" s="259">
        <v>864.52499999999986</v>
      </c>
      <c r="R120" s="259">
        <v>30</v>
      </c>
      <c r="S120" s="244">
        <v>0.52082500000000009</v>
      </c>
      <c r="T120" s="259">
        <v>990.43831940000007</v>
      </c>
      <c r="U120" s="259">
        <v>1901.6720000000003</v>
      </c>
      <c r="V120" s="259">
        <v>184</v>
      </c>
      <c r="W120" s="244">
        <v>0.52082499999999998</v>
      </c>
      <c r="X120" s="259" t="s">
        <v>547</v>
      </c>
      <c r="Y120" s="148">
        <v>12</v>
      </c>
      <c r="Z120" t="s">
        <v>130</v>
      </c>
      <c r="AA120" t="s">
        <v>2143</v>
      </c>
    </row>
    <row r="121" spans="1:27" ht="30" x14ac:dyDescent="0.25">
      <c r="A121" t="s">
        <v>1149</v>
      </c>
      <c r="B121">
        <v>331610</v>
      </c>
      <c r="C121">
        <v>169</v>
      </c>
      <c r="D121" s="148" t="s">
        <v>101</v>
      </c>
      <c r="E121" s="148" t="s">
        <v>141</v>
      </c>
      <c r="F121" s="148" t="s">
        <v>687</v>
      </c>
      <c r="G121" s="26" t="s">
        <v>11</v>
      </c>
      <c r="H121" s="244">
        <v>541.00136344999999</v>
      </c>
      <c r="I121" s="257">
        <v>1010.1789999999999</v>
      </c>
      <c r="J121" s="258">
        <v>171</v>
      </c>
      <c r="K121" s="343">
        <v>0.53555000000000008</v>
      </c>
      <c r="L121" s="259">
        <v>135.12622715000001</v>
      </c>
      <c r="M121" s="259">
        <v>252.31299999999999</v>
      </c>
      <c r="N121" s="259">
        <v>30</v>
      </c>
      <c r="O121" s="244">
        <v>0.53555000000000008</v>
      </c>
      <c r="P121" s="259">
        <v>685.30156210000018</v>
      </c>
      <c r="Q121" s="259">
        <v>1279.6220000000001</v>
      </c>
      <c r="R121" s="259">
        <v>43</v>
      </c>
      <c r="S121" s="244">
        <v>0.53555000000000008</v>
      </c>
      <c r="T121" s="259">
        <v>1361.4291527</v>
      </c>
      <c r="U121" s="259">
        <v>2542.1140000000005</v>
      </c>
      <c r="V121" s="259">
        <v>240</v>
      </c>
      <c r="W121" s="244">
        <v>0.53554999999999986</v>
      </c>
      <c r="X121" s="259" t="s">
        <v>547</v>
      </c>
      <c r="Y121" s="148">
        <v>12</v>
      </c>
      <c r="Z121" t="s">
        <v>141</v>
      </c>
      <c r="AA121" t="s">
        <v>2143</v>
      </c>
    </row>
    <row r="122" spans="1:27" ht="30" x14ac:dyDescent="0.25">
      <c r="A122" t="s">
        <v>1153</v>
      </c>
      <c r="B122">
        <v>331650</v>
      </c>
      <c r="C122">
        <v>169</v>
      </c>
      <c r="D122" s="148" t="s">
        <v>101</v>
      </c>
      <c r="E122" s="148" t="s">
        <v>145</v>
      </c>
      <c r="F122" s="148" t="s">
        <v>691</v>
      </c>
      <c r="G122" s="26" t="s">
        <v>11</v>
      </c>
      <c r="H122" s="244">
        <v>238.21238725000003</v>
      </c>
      <c r="I122" s="257">
        <v>380.68299999999999</v>
      </c>
      <c r="J122" s="258">
        <v>64</v>
      </c>
      <c r="K122" s="343">
        <v>0.62575000000000014</v>
      </c>
      <c r="L122" s="259">
        <v>53.343310250000023</v>
      </c>
      <c r="M122" s="259">
        <v>85.247000000000014</v>
      </c>
      <c r="N122" s="259">
        <v>13</v>
      </c>
      <c r="O122" s="244">
        <v>0.62575000000000014</v>
      </c>
      <c r="P122" s="259">
        <v>276.89812950000004</v>
      </c>
      <c r="Q122" s="259">
        <v>442.50599999999997</v>
      </c>
      <c r="R122" s="259">
        <v>15</v>
      </c>
      <c r="S122" s="244">
        <v>0.62575000000000014</v>
      </c>
      <c r="T122" s="259">
        <v>568.45382700000005</v>
      </c>
      <c r="U122" s="259">
        <v>908.43599999999992</v>
      </c>
      <c r="V122" s="259">
        <v>92</v>
      </c>
      <c r="W122" s="244">
        <v>0.62575000000000014</v>
      </c>
      <c r="X122" s="259" t="s">
        <v>547</v>
      </c>
      <c r="Y122" s="148">
        <v>12</v>
      </c>
      <c r="Z122" t="s">
        <v>145</v>
      </c>
      <c r="AA122" t="s">
        <v>2143</v>
      </c>
    </row>
    <row r="123" spans="1:27" ht="30" x14ac:dyDescent="0.25">
      <c r="A123" t="s">
        <v>1103</v>
      </c>
      <c r="B123">
        <v>331250</v>
      </c>
      <c r="C123">
        <v>169</v>
      </c>
      <c r="D123" s="148" t="s">
        <v>101</v>
      </c>
      <c r="E123" s="148" t="s">
        <v>103</v>
      </c>
      <c r="F123" s="148" t="s">
        <v>640</v>
      </c>
      <c r="G123" s="26" t="s">
        <v>11</v>
      </c>
      <c r="H123" s="244">
        <v>243.16633124999998</v>
      </c>
      <c r="I123" s="257">
        <v>437.625</v>
      </c>
      <c r="J123" s="258">
        <v>87</v>
      </c>
      <c r="K123" s="343">
        <v>0.55564999999999998</v>
      </c>
      <c r="L123" s="259">
        <v>21.583668599999999</v>
      </c>
      <c r="M123" s="259">
        <v>38.844000000000001</v>
      </c>
      <c r="N123" s="259">
        <v>10</v>
      </c>
      <c r="O123" s="244">
        <v>0.55564999999999998</v>
      </c>
      <c r="P123" s="259">
        <v>382.62670214999997</v>
      </c>
      <c r="Q123" s="259">
        <v>688.61099999999999</v>
      </c>
      <c r="R123" s="259">
        <v>25</v>
      </c>
      <c r="S123" s="244">
        <v>0.55564999999999998</v>
      </c>
      <c r="T123" s="259">
        <v>647.37670200000002</v>
      </c>
      <c r="U123" s="259">
        <v>1165.08</v>
      </c>
      <c r="V123" s="259">
        <v>122</v>
      </c>
      <c r="W123" s="244">
        <v>0.55565000000000009</v>
      </c>
      <c r="X123" s="259" t="s">
        <v>547</v>
      </c>
      <c r="Y123" s="148">
        <v>12</v>
      </c>
      <c r="Z123" t="s">
        <v>103</v>
      </c>
      <c r="AA123" t="s">
        <v>2143</v>
      </c>
    </row>
    <row r="124" spans="1:27" ht="30" x14ac:dyDescent="0.25">
      <c r="A124" t="s">
        <v>1123</v>
      </c>
      <c r="B124">
        <v>331400</v>
      </c>
      <c r="C124">
        <v>169</v>
      </c>
      <c r="D124" s="148" t="s">
        <v>101</v>
      </c>
      <c r="E124" s="148" t="s">
        <v>119</v>
      </c>
      <c r="F124" s="148" t="s">
        <v>658</v>
      </c>
      <c r="G124" s="26" t="s">
        <v>11</v>
      </c>
      <c r="H124" s="244">
        <v>382.59519337499989</v>
      </c>
      <c r="I124" s="257">
        <v>679.53499999999997</v>
      </c>
      <c r="J124" s="258">
        <v>128</v>
      </c>
      <c r="K124" s="343">
        <v>0.56302499999999989</v>
      </c>
      <c r="L124" s="259">
        <v>131.43593414999998</v>
      </c>
      <c r="M124" s="259">
        <v>233.44600000000003</v>
      </c>
      <c r="N124" s="259">
        <v>15</v>
      </c>
      <c r="O124" s="244">
        <v>0.56302499999999989</v>
      </c>
      <c r="P124" s="259">
        <v>350.29107097499991</v>
      </c>
      <c r="Q124" s="259">
        <v>622.15899999999999</v>
      </c>
      <c r="R124" s="259">
        <v>21</v>
      </c>
      <c r="S124" s="244">
        <v>0.56302499999999989</v>
      </c>
      <c r="T124" s="259">
        <v>864.32219849999979</v>
      </c>
      <c r="U124" s="259">
        <v>1535.14</v>
      </c>
      <c r="V124" s="259">
        <v>162</v>
      </c>
      <c r="W124" s="244">
        <v>0.56302499999999978</v>
      </c>
      <c r="X124" s="259" t="s">
        <v>547</v>
      </c>
      <c r="Y124" s="148">
        <v>12</v>
      </c>
      <c r="Z124" t="s">
        <v>119</v>
      </c>
      <c r="AA124" t="s">
        <v>2143</v>
      </c>
    </row>
    <row r="125" spans="1:27" ht="30" x14ac:dyDescent="0.25">
      <c r="A125" t="s">
        <v>1124</v>
      </c>
      <c r="B125">
        <v>331410</v>
      </c>
      <c r="C125">
        <v>169</v>
      </c>
      <c r="D125" s="148" t="s">
        <v>101</v>
      </c>
      <c r="E125" s="148" t="s">
        <v>120</v>
      </c>
      <c r="F125" s="148" t="s">
        <v>660</v>
      </c>
      <c r="G125" s="26" t="s">
        <v>11</v>
      </c>
      <c r="H125" s="244">
        <v>302.51298577499995</v>
      </c>
      <c r="I125" s="257">
        <v>540.0329999999999</v>
      </c>
      <c r="J125" s="258">
        <v>90</v>
      </c>
      <c r="K125" s="343">
        <v>0.56017499999999998</v>
      </c>
      <c r="L125" s="259">
        <v>46.004371875000004</v>
      </c>
      <c r="M125" s="259">
        <v>82.125000000000014</v>
      </c>
      <c r="N125" s="259">
        <v>16</v>
      </c>
      <c r="O125" s="244">
        <v>0.56017499999999998</v>
      </c>
      <c r="P125" s="259">
        <v>336.29209845000003</v>
      </c>
      <c r="Q125" s="259">
        <v>600.33400000000006</v>
      </c>
      <c r="R125" s="259">
        <v>17</v>
      </c>
      <c r="S125" s="244">
        <v>0.56017499999999998</v>
      </c>
      <c r="T125" s="259">
        <v>684.80945610000003</v>
      </c>
      <c r="U125" s="259">
        <v>1222.492</v>
      </c>
      <c r="V125" s="259">
        <v>119</v>
      </c>
      <c r="W125" s="244">
        <v>0.56017500000000009</v>
      </c>
      <c r="X125" s="259" t="s">
        <v>547</v>
      </c>
      <c r="Y125" s="148">
        <v>12</v>
      </c>
      <c r="Z125" t="s">
        <v>120</v>
      </c>
      <c r="AA125" t="s">
        <v>2143</v>
      </c>
    </row>
    <row r="126" spans="1:27" x14ac:dyDescent="0.25">
      <c r="A126" t="s">
        <v>1208</v>
      </c>
      <c r="B126">
        <v>332130</v>
      </c>
      <c r="C126">
        <v>17</v>
      </c>
      <c r="D126" s="148" t="s">
        <v>258</v>
      </c>
      <c r="E126" s="148" t="s">
        <v>259</v>
      </c>
      <c r="F126" s="148" t="s">
        <v>889</v>
      </c>
      <c r="G126" s="26" t="s">
        <v>11</v>
      </c>
      <c r="H126" s="244">
        <v>2507.0712740000004</v>
      </c>
      <c r="I126" s="257">
        <v>6545.8780000000006</v>
      </c>
      <c r="J126" s="258">
        <v>1084</v>
      </c>
      <c r="K126" s="343">
        <v>0.38300000000000001</v>
      </c>
      <c r="L126" s="259">
        <v>3846.6853949999995</v>
      </c>
      <c r="M126" s="259">
        <v>10043.564999999999</v>
      </c>
      <c r="N126" s="259">
        <v>108</v>
      </c>
      <c r="O126" s="244">
        <v>0.38300000000000001</v>
      </c>
      <c r="P126" s="259">
        <v>961.48243400000013</v>
      </c>
      <c r="Q126" s="259">
        <v>2510.3980000000001</v>
      </c>
      <c r="R126" s="259">
        <v>90</v>
      </c>
      <c r="S126" s="244">
        <v>0.38300000000000001</v>
      </c>
      <c r="T126" s="259">
        <v>7315.2391029999999</v>
      </c>
      <c r="U126" s="259">
        <v>19099.841</v>
      </c>
      <c r="V126" s="259">
        <v>1282</v>
      </c>
      <c r="W126" s="244">
        <v>0.38300000000000001</v>
      </c>
      <c r="X126" s="259" t="s">
        <v>547</v>
      </c>
      <c r="Y126" s="148">
        <v>12</v>
      </c>
      <c r="Z126" t="s">
        <v>259</v>
      </c>
      <c r="AA126" t="s">
        <v>2143</v>
      </c>
    </row>
    <row r="127" spans="1:27" x14ac:dyDescent="0.25">
      <c r="A127" t="s">
        <v>1202</v>
      </c>
      <c r="B127">
        <v>332060</v>
      </c>
      <c r="C127">
        <v>369</v>
      </c>
      <c r="D127" s="148" t="s">
        <v>243</v>
      </c>
      <c r="E127" s="148" t="s">
        <v>244</v>
      </c>
      <c r="F127" s="148" t="s">
        <v>858</v>
      </c>
      <c r="G127" s="330" t="s">
        <v>11</v>
      </c>
      <c r="H127" s="244">
        <v>144.00095410909091</v>
      </c>
      <c r="I127" s="257">
        <v>212.85599999999999</v>
      </c>
      <c r="J127" s="258">
        <v>53</v>
      </c>
      <c r="K127" s="343">
        <v>0.6765181818181818</v>
      </c>
      <c r="L127" s="259">
        <v>170.78498544545454</v>
      </c>
      <c r="M127" s="259">
        <v>252.447</v>
      </c>
      <c r="N127" s="259">
        <v>11</v>
      </c>
      <c r="O127" s="244">
        <v>0.6765181818181818</v>
      </c>
      <c r="P127" s="259">
        <v>79.739845054545455</v>
      </c>
      <c r="Q127" s="259">
        <v>117.86799999999999</v>
      </c>
      <c r="R127" s="259">
        <v>11</v>
      </c>
      <c r="S127" s="244">
        <v>0.67651818181818191</v>
      </c>
      <c r="T127" s="259">
        <v>394.52578460909092</v>
      </c>
      <c r="U127" s="259">
        <v>585.01900000000001</v>
      </c>
      <c r="V127" s="259">
        <v>77</v>
      </c>
      <c r="W127" s="244">
        <v>0.67438114763638601</v>
      </c>
      <c r="X127" s="259" t="s">
        <v>547</v>
      </c>
      <c r="Y127" s="148">
        <v>12</v>
      </c>
      <c r="Z127" t="s">
        <v>244</v>
      </c>
      <c r="AA127" t="s">
        <v>2143</v>
      </c>
    </row>
    <row r="128" spans="1:27" ht="30" x14ac:dyDescent="0.25">
      <c r="A128" t="s">
        <v>1125</v>
      </c>
      <c r="B128">
        <v>332090</v>
      </c>
      <c r="C128">
        <v>407</v>
      </c>
      <c r="D128" s="148" t="s">
        <v>101</v>
      </c>
      <c r="E128" s="148" t="s">
        <v>254</v>
      </c>
      <c r="F128" s="148" t="s">
        <v>691</v>
      </c>
      <c r="G128" s="26" t="s">
        <v>11</v>
      </c>
      <c r="H128" s="244">
        <v>120.37928200000003</v>
      </c>
      <c r="I128" s="257">
        <v>192.376</v>
      </c>
      <c r="J128" s="258">
        <v>40</v>
      </c>
      <c r="K128" s="343">
        <v>0.62575000000000014</v>
      </c>
      <c r="L128" s="259">
        <v>55.350716250000012</v>
      </c>
      <c r="M128" s="259">
        <v>88.454999999999998</v>
      </c>
      <c r="N128" s="259">
        <v>12</v>
      </c>
      <c r="O128" s="244">
        <v>0.62575000000000014</v>
      </c>
      <c r="P128" s="259">
        <v>195.04815225000002</v>
      </c>
      <c r="Q128" s="259">
        <v>311.70299999999997</v>
      </c>
      <c r="R128" s="259">
        <v>9</v>
      </c>
      <c r="S128" s="244">
        <v>0.62575000000000014</v>
      </c>
      <c r="T128" s="259">
        <v>370.77815050000004</v>
      </c>
      <c r="U128" s="259">
        <v>592.53399999999988</v>
      </c>
      <c r="V128" s="259">
        <v>60</v>
      </c>
      <c r="W128" s="244">
        <v>0.62575000000000014</v>
      </c>
      <c r="X128" s="259" t="s">
        <v>547</v>
      </c>
      <c r="Y128" s="148">
        <v>4</v>
      </c>
      <c r="Z128" t="s">
        <v>254</v>
      </c>
      <c r="AA128" t="s">
        <v>2143</v>
      </c>
    </row>
    <row r="129" spans="1:27" x14ac:dyDescent="0.25">
      <c r="A129" t="s">
        <v>1170</v>
      </c>
      <c r="B129">
        <v>331820</v>
      </c>
      <c r="C129">
        <v>432</v>
      </c>
      <c r="D129" s="148" t="s">
        <v>173</v>
      </c>
      <c r="E129" s="148" t="s">
        <v>174</v>
      </c>
      <c r="F129" s="148" t="s">
        <v>760</v>
      </c>
      <c r="G129" s="26" t="s">
        <v>11</v>
      </c>
      <c r="H129" s="244">
        <v>217.35825650000001</v>
      </c>
      <c r="I129" s="257">
        <v>458.46499999999997</v>
      </c>
      <c r="J129" s="258">
        <v>106</v>
      </c>
      <c r="K129" s="343">
        <v>0.47410000000000002</v>
      </c>
      <c r="L129" s="259">
        <v>50.325240900000004</v>
      </c>
      <c r="M129" s="259">
        <v>106.149</v>
      </c>
      <c r="N129" s="259">
        <v>20</v>
      </c>
      <c r="O129" s="244">
        <v>0.47410000000000002</v>
      </c>
      <c r="P129" s="259">
        <v>81.063514399999988</v>
      </c>
      <c r="Q129" s="259">
        <v>170.98399999999998</v>
      </c>
      <c r="R129" s="259">
        <v>27</v>
      </c>
      <c r="S129" s="244">
        <v>0.47409999999999997</v>
      </c>
      <c r="T129" s="259">
        <v>348.7470118</v>
      </c>
      <c r="U129" s="259">
        <v>740.88100000000009</v>
      </c>
      <c r="V129" s="259">
        <v>144</v>
      </c>
      <c r="W129" s="244">
        <v>0.47071933522387532</v>
      </c>
      <c r="X129" s="259" t="s">
        <v>547</v>
      </c>
      <c r="Y129" s="148">
        <v>12</v>
      </c>
      <c r="Z129" t="s">
        <v>174</v>
      </c>
      <c r="AA129" t="s">
        <v>2143</v>
      </c>
    </row>
    <row r="130" spans="1:27" ht="30" x14ac:dyDescent="0.25">
      <c r="A130" t="s">
        <v>1216</v>
      </c>
      <c r="B130">
        <v>0</v>
      </c>
      <c r="C130">
        <v>18</v>
      </c>
      <c r="D130" s="148" t="s">
        <v>404</v>
      </c>
      <c r="E130" s="148" t="s">
        <v>905</v>
      </c>
      <c r="F130" s="148" t="s">
        <v>596</v>
      </c>
      <c r="G130" s="26" t="s">
        <v>12</v>
      </c>
      <c r="H130" s="244">
        <v>91597</v>
      </c>
      <c r="I130" s="257">
        <v>428354</v>
      </c>
      <c r="J130" s="258">
        <v>58679</v>
      </c>
      <c r="K130" s="343">
        <v>0.21383481886477074</v>
      </c>
      <c r="L130" s="259">
        <v>54400.4</v>
      </c>
      <c r="M130" s="259">
        <v>294116</v>
      </c>
      <c r="N130" s="259">
        <v>6077</v>
      </c>
      <c r="O130" s="244">
        <v>0.18496239578941642</v>
      </c>
      <c r="P130" s="259">
        <v>0</v>
      </c>
      <c r="Q130" s="259">
        <v>0</v>
      </c>
      <c r="R130" s="259">
        <v>0</v>
      </c>
      <c r="S130" s="244" t="s">
        <v>501</v>
      </c>
      <c r="T130" s="259">
        <v>145997.4</v>
      </c>
      <c r="U130" s="259">
        <v>722470</v>
      </c>
      <c r="V130" s="259">
        <v>64756</v>
      </c>
      <c r="W130" s="244">
        <v>0.20208091685467908</v>
      </c>
      <c r="X130" s="259" t="s">
        <v>1072</v>
      </c>
      <c r="Y130" s="148">
        <v>6</v>
      </c>
      <c r="Z130" t="s">
        <v>541</v>
      </c>
      <c r="AA130" t="s">
        <v>2143</v>
      </c>
    </row>
    <row r="131" spans="1:27" ht="30" x14ac:dyDescent="0.25">
      <c r="A131" t="s">
        <v>1162</v>
      </c>
      <c r="B131">
        <v>0</v>
      </c>
      <c r="C131">
        <v>121</v>
      </c>
      <c r="D131" s="148" t="s">
        <v>1798</v>
      </c>
      <c r="E131" s="148" t="s">
        <v>1287</v>
      </c>
      <c r="F131" s="26" t="s">
        <v>596</v>
      </c>
      <c r="G131" t="s">
        <v>12</v>
      </c>
      <c r="H131" s="244">
        <v>24180.9</v>
      </c>
      <c r="I131" s="257">
        <v>120098</v>
      </c>
      <c r="J131" s="258">
        <v>24548</v>
      </c>
      <c r="K131" s="343">
        <v>0.20134306982630853</v>
      </c>
      <c r="L131" s="259">
        <v>118186.5</v>
      </c>
      <c r="M131" s="259">
        <v>811333</v>
      </c>
      <c r="N131" s="259">
        <v>6419</v>
      </c>
      <c r="O131" s="244">
        <v>0.14566953396447574</v>
      </c>
      <c r="P131" s="259">
        <v>0</v>
      </c>
      <c r="Q131" s="259">
        <v>0</v>
      </c>
      <c r="R131" s="259">
        <v>0</v>
      </c>
      <c r="S131" s="244" t="s">
        <v>501</v>
      </c>
      <c r="T131" s="259">
        <v>142367.4</v>
      </c>
      <c r="U131" s="259">
        <v>931431</v>
      </c>
      <c r="V131" s="259">
        <v>30967</v>
      </c>
      <c r="W131" s="244">
        <v>0.15284803705266412</v>
      </c>
      <c r="X131" s="259" t="s">
        <v>1072</v>
      </c>
      <c r="Y131" s="148">
        <v>12</v>
      </c>
      <c r="Z131" t="s">
        <v>155</v>
      </c>
      <c r="AA131" t="s">
        <v>2143</v>
      </c>
    </row>
    <row r="132" spans="1:27" ht="30" x14ac:dyDescent="0.25">
      <c r="A132" t="s">
        <v>1189</v>
      </c>
      <c r="B132">
        <v>0</v>
      </c>
      <c r="C132">
        <v>13</v>
      </c>
      <c r="D132" s="148" t="s">
        <v>2148</v>
      </c>
      <c r="E132" s="148" t="s">
        <v>218</v>
      </c>
      <c r="F132" s="148" t="s">
        <v>596</v>
      </c>
      <c r="G132" s="26" t="s">
        <v>12</v>
      </c>
      <c r="H132" s="244">
        <v>68513.7</v>
      </c>
      <c r="I132" s="257">
        <v>269185</v>
      </c>
      <c r="J132" s="258">
        <v>39244</v>
      </c>
      <c r="K132" s="343">
        <v>0.25452272600627818</v>
      </c>
      <c r="L132" s="259">
        <v>29117.4</v>
      </c>
      <c r="M132" s="259">
        <v>122837</v>
      </c>
      <c r="N132" s="259">
        <v>6605</v>
      </c>
      <c r="O132" s="244">
        <v>0.23704095671499631</v>
      </c>
      <c r="P132" s="259">
        <v>148474.6</v>
      </c>
      <c r="Q132" s="259">
        <v>812967</v>
      </c>
      <c r="R132" s="259">
        <v>527</v>
      </c>
      <c r="S132" s="244">
        <v>0.18263299740333863</v>
      </c>
      <c r="T132" s="259">
        <v>246105.7</v>
      </c>
      <c r="U132" s="259">
        <v>1204989</v>
      </c>
      <c r="V132" s="259">
        <v>46376</v>
      </c>
      <c r="W132" s="244">
        <v>0.20423895985772486</v>
      </c>
      <c r="X132" s="259" t="s">
        <v>1072</v>
      </c>
      <c r="Y132" s="148">
        <v>12</v>
      </c>
      <c r="Z132" t="s">
        <v>535</v>
      </c>
      <c r="AA132" t="s">
        <v>2143</v>
      </c>
    </row>
    <row r="133" spans="1:27" ht="30" x14ac:dyDescent="0.25">
      <c r="A133" t="s">
        <v>1177</v>
      </c>
      <c r="B133">
        <v>0</v>
      </c>
      <c r="C133">
        <v>8</v>
      </c>
      <c r="D133" s="148" t="s">
        <v>187</v>
      </c>
      <c r="E133" s="148" t="s">
        <v>187</v>
      </c>
      <c r="F133" s="148" t="s">
        <v>596</v>
      </c>
      <c r="G133" s="26" t="s">
        <v>12</v>
      </c>
      <c r="H133" s="244">
        <v>93972.800000000003</v>
      </c>
      <c r="I133" s="257">
        <v>479353</v>
      </c>
      <c r="J133" s="258">
        <v>71615</v>
      </c>
      <c r="K133" s="343">
        <v>0.19604091348129668</v>
      </c>
      <c r="L133" s="259">
        <v>85817.3</v>
      </c>
      <c r="M133" s="259">
        <v>535776</v>
      </c>
      <c r="N133" s="259">
        <v>9675</v>
      </c>
      <c r="O133" s="244">
        <v>0.16017384130681481</v>
      </c>
      <c r="P133" s="259">
        <v>8148.2</v>
      </c>
      <c r="Q133" s="259">
        <v>57828</v>
      </c>
      <c r="R133" s="259">
        <v>7</v>
      </c>
      <c r="S133" s="244">
        <v>0.14090406031680155</v>
      </c>
      <c r="T133" s="259">
        <v>187938.3</v>
      </c>
      <c r="U133" s="259">
        <v>1072957</v>
      </c>
      <c r="V133" s="259">
        <v>81297</v>
      </c>
      <c r="W133" s="244">
        <v>0.1751592095489381</v>
      </c>
      <c r="X133" s="259" t="s">
        <v>1072</v>
      </c>
      <c r="Y133" s="148">
        <v>12</v>
      </c>
      <c r="Z133" t="s">
        <v>536</v>
      </c>
      <c r="AA133" t="s">
        <v>2143</v>
      </c>
    </row>
    <row r="134" spans="1:27" ht="30" x14ac:dyDescent="0.25">
      <c r="A134" t="s">
        <v>1192</v>
      </c>
      <c r="B134">
        <v>0</v>
      </c>
      <c r="C134">
        <v>32</v>
      </c>
      <c r="D134" s="148" t="s">
        <v>227</v>
      </c>
      <c r="E134" s="148" t="s">
        <v>227</v>
      </c>
      <c r="F134" s="148" t="s">
        <v>596</v>
      </c>
      <c r="G134" s="26" t="s">
        <v>12</v>
      </c>
      <c r="H134" s="244">
        <v>44624.7</v>
      </c>
      <c r="I134" s="257">
        <v>165641</v>
      </c>
      <c r="J134" s="258">
        <v>27681</v>
      </c>
      <c r="K134" s="343">
        <v>0.2694061252950658</v>
      </c>
      <c r="L134" s="259">
        <v>38235.800000000003</v>
      </c>
      <c r="M134" s="259">
        <v>163466</v>
      </c>
      <c r="N134" s="259">
        <v>4108</v>
      </c>
      <c r="O134" s="244">
        <v>0.23390674513354462</v>
      </c>
      <c r="P134" s="259">
        <v>14121.5</v>
      </c>
      <c r="Q134" s="259">
        <v>123091</v>
      </c>
      <c r="R134" s="259">
        <v>25</v>
      </c>
      <c r="S134" s="244">
        <v>0.11472406593495869</v>
      </c>
      <c r="T134" s="259">
        <v>96982</v>
      </c>
      <c r="U134" s="259">
        <v>452198</v>
      </c>
      <c r="V134" s="259">
        <v>31814</v>
      </c>
      <c r="W134" s="244">
        <v>0.21446799853161669</v>
      </c>
      <c r="X134" s="259" t="s">
        <v>1072</v>
      </c>
      <c r="Y134" s="148">
        <v>12</v>
      </c>
      <c r="Z134" t="s">
        <v>1193</v>
      </c>
      <c r="AA134" t="s">
        <v>2143</v>
      </c>
    </row>
    <row r="135" spans="1:27" ht="30" x14ac:dyDescent="0.25">
      <c r="A135" t="s">
        <v>1074</v>
      </c>
      <c r="B135">
        <v>0</v>
      </c>
      <c r="C135">
        <v>1</v>
      </c>
      <c r="D135" s="148" t="s">
        <v>67</v>
      </c>
      <c r="E135" s="148" t="s">
        <v>1283</v>
      </c>
      <c r="F135" s="148" t="s">
        <v>583</v>
      </c>
      <c r="G135" s="26" t="s">
        <v>13</v>
      </c>
      <c r="H135" s="244">
        <v>19063</v>
      </c>
      <c r="I135" s="257">
        <v>148071</v>
      </c>
      <c r="J135" s="258">
        <v>14707</v>
      </c>
      <c r="K135" s="343">
        <v>0.12874229254884481</v>
      </c>
      <c r="L135" s="259">
        <v>12664.9</v>
      </c>
      <c r="M135" s="259">
        <v>119268</v>
      </c>
      <c r="N135" s="259">
        <v>2318</v>
      </c>
      <c r="O135" s="244">
        <v>0.10618858369386591</v>
      </c>
      <c r="P135" s="259">
        <v>0</v>
      </c>
      <c r="Q135" s="259">
        <v>0</v>
      </c>
      <c r="R135" s="259">
        <v>0</v>
      </c>
      <c r="S135" s="244" t="s">
        <v>501</v>
      </c>
      <c r="T135" s="259">
        <v>46061.7</v>
      </c>
      <c r="U135" s="259">
        <v>388979</v>
      </c>
      <c r="V135" s="259">
        <v>17165</v>
      </c>
      <c r="W135" s="244">
        <v>0.11841693253363292</v>
      </c>
      <c r="X135" s="259" t="s">
        <v>1072</v>
      </c>
      <c r="Y135" s="148">
        <v>12</v>
      </c>
      <c r="Z135" t="s">
        <v>1075</v>
      </c>
      <c r="AA135" t="s">
        <v>2143</v>
      </c>
    </row>
    <row r="136" spans="1:27" x14ac:dyDescent="0.25">
      <c r="A136" t="s">
        <v>1271</v>
      </c>
      <c r="B136">
        <v>0</v>
      </c>
      <c r="C136">
        <v>111</v>
      </c>
      <c r="D136" s="148" t="s">
        <v>380</v>
      </c>
      <c r="E136" s="148" t="s">
        <v>1288</v>
      </c>
      <c r="F136" s="148" t="s">
        <v>860</v>
      </c>
      <c r="G136" s="26" t="s">
        <v>13</v>
      </c>
      <c r="H136" s="244">
        <v>1612</v>
      </c>
      <c r="I136" s="257">
        <v>14520</v>
      </c>
      <c r="J136" s="258">
        <v>1153</v>
      </c>
      <c r="K136" s="343">
        <v>0.11101928374655648</v>
      </c>
      <c r="L136" s="259">
        <v>2331</v>
      </c>
      <c r="M136" s="259">
        <v>23209</v>
      </c>
      <c r="N136" s="259">
        <v>887</v>
      </c>
      <c r="O136" s="244">
        <v>0.10043517600930674</v>
      </c>
      <c r="P136" s="259">
        <v>0</v>
      </c>
      <c r="Q136" s="259">
        <v>0</v>
      </c>
      <c r="R136" s="259">
        <v>0</v>
      </c>
      <c r="S136" s="244" t="s">
        <v>501</v>
      </c>
      <c r="T136" s="259">
        <v>3943</v>
      </c>
      <c r="U136" s="259">
        <v>37729</v>
      </c>
      <c r="V136" s="259">
        <v>2040</v>
      </c>
      <c r="W136" s="244">
        <v>0.10450846828699409</v>
      </c>
      <c r="X136" s="259" t="s">
        <v>1072</v>
      </c>
      <c r="Y136" s="148">
        <v>12</v>
      </c>
      <c r="Z136" t="s">
        <v>381</v>
      </c>
      <c r="AA136" t="s">
        <v>2143</v>
      </c>
    </row>
    <row r="137" spans="1:27" ht="30" x14ac:dyDescent="0.25">
      <c r="A137" t="s">
        <v>1203</v>
      </c>
      <c r="B137">
        <v>0</v>
      </c>
      <c r="C137">
        <v>103</v>
      </c>
      <c r="D137" s="148" t="s">
        <v>245</v>
      </c>
      <c r="E137" s="148" t="s">
        <v>245</v>
      </c>
      <c r="F137" s="148" t="s">
        <v>860</v>
      </c>
      <c r="G137" s="26" t="s">
        <v>13</v>
      </c>
      <c r="H137" s="244">
        <v>7983.9</v>
      </c>
      <c r="I137" s="257">
        <v>71947</v>
      </c>
      <c r="J137" s="258">
        <v>6491</v>
      </c>
      <c r="K137" s="343">
        <v>0.11096918565054832</v>
      </c>
      <c r="L137" s="259">
        <v>7707.9</v>
      </c>
      <c r="M137" s="259">
        <v>73498</v>
      </c>
      <c r="N137" s="259">
        <v>1331</v>
      </c>
      <c r="O137" s="244">
        <v>0.10487224142153527</v>
      </c>
      <c r="P137" s="259">
        <v>2099.6999999999998</v>
      </c>
      <c r="Q137" s="259">
        <v>22389</v>
      </c>
      <c r="R137" s="259">
        <v>16</v>
      </c>
      <c r="S137" s="244">
        <v>9.3782661128232608E-2</v>
      </c>
      <c r="T137" s="259">
        <v>17791.5</v>
      </c>
      <c r="U137" s="259">
        <v>167834</v>
      </c>
      <c r="V137" s="259">
        <v>7838</v>
      </c>
      <c r="W137" s="244">
        <v>0.10600653026204464</v>
      </c>
      <c r="X137" s="259" t="s">
        <v>1072</v>
      </c>
      <c r="Y137" s="148">
        <v>11</v>
      </c>
      <c r="Z137" t="s">
        <v>1204</v>
      </c>
      <c r="AA137" t="s">
        <v>2143</v>
      </c>
    </row>
    <row r="138" spans="1:27" x14ac:dyDescent="0.25">
      <c r="A138" t="s">
        <v>1242</v>
      </c>
      <c r="C138">
        <v>212</v>
      </c>
      <c r="D138" s="148" t="s">
        <v>319</v>
      </c>
      <c r="E138" s="148" t="s">
        <v>1286</v>
      </c>
      <c r="F138" s="148" t="s">
        <v>860</v>
      </c>
      <c r="G138" s="26" t="s">
        <v>13</v>
      </c>
      <c r="H138" s="244">
        <v>2142.9</v>
      </c>
      <c r="I138" s="257">
        <v>21216</v>
      </c>
      <c r="J138" s="258">
        <v>1384</v>
      </c>
      <c r="K138" s="343">
        <v>0.1010039592760181</v>
      </c>
      <c r="L138" s="259">
        <v>1212.8</v>
      </c>
      <c r="M138" s="259">
        <v>10616</v>
      </c>
      <c r="N138" s="259">
        <v>763</v>
      </c>
      <c r="O138" s="244">
        <v>0.11424265259984928</v>
      </c>
      <c r="P138" s="259">
        <v>1585.8</v>
      </c>
      <c r="Q138" s="259">
        <v>17649</v>
      </c>
      <c r="R138" s="259">
        <v>31</v>
      </c>
      <c r="S138" s="244">
        <v>8.9852116267210611E-2</v>
      </c>
      <c r="T138" s="259">
        <v>4941.5</v>
      </c>
      <c r="U138" s="259">
        <v>49481</v>
      </c>
      <c r="V138" s="259">
        <v>2178</v>
      </c>
      <c r="W138" s="244">
        <v>9.9866615468563694E-2</v>
      </c>
      <c r="X138" s="259" t="s">
        <v>1072</v>
      </c>
      <c r="Y138" s="148">
        <v>12</v>
      </c>
      <c r="Z138" t="s">
        <v>321</v>
      </c>
      <c r="AA138" t="s">
        <v>2143</v>
      </c>
    </row>
    <row r="139" spans="1:27" ht="30" x14ac:dyDescent="0.25">
      <c r="A139" t="s">
        <v>1251</v>
      </c>
      <c r="C139">
        <v>100</v>
      </c>
      <c r="D139" s="148" t="s">
        <v>2149</v>
      </c>
      <c r="E139" s="148" t="s">
        <v>340</v>
      </c>
      <c r="F139" s="148" t="s">
        <v>982</v>
      </c>
      <c r="G139" s="26" t="s">
        <v>13</v>
      </c>
      <c r="H139" s="244">
        <v>7686</v>
      </c>
      <c r="I139" s="257">
        <v>40653</v>
      </c>
      <c r="J139" s="258">
        <v>3785</v>
      </c>
      <c r="K139" s="343">
        <v>0.18906353774629178</v>
      </c>
      <c r="L139" s="259">
        <v>6737</v>
      </c>
      <c r="M139" s="259">
        <v>38854</v>
      </c>
      <c r="N139" s="259">
        <v>1985</v>
      </c>
      <c r="O139" s="244">
        <v>0.17339270088021824</v>
      </c>
      <c r="P139" s="259">
        <v>3007</v>
      </c>
      <c r="Q139" s="259">
        <v>22723</v>
      </c>
      <c r="R139" s="259">
        <v>26</v>
      </c>
      <c r="S139" s="244">
        <v>0.13233287858117326</v>
      </c>
      <c r="T139" s="259">
        <v>17430</v>
      </c>
      <c r="U139" s="259">
        <v>102230</v>
      </c>
      <c r="V139" s="259">
        <v>5796</v>
      </c>
      <c r="W139" s="244">
        <v>0.17049789689914899</v>
      </c>
      <c r="X139" s="259" t="s">
        <v>1072</v>
      </c>
      <c r="Y139" s="148">
        <v>4</v>
      </c>
      <c r="Z139" t="s">
        <v>341</v>
      </c>
      <c r="AA139" t="s">
        <v>2143</v>
      </c>
    </row>
    <row r="140" spans="1:27" ht="30" x14ac:dyDescent="0.25">
      <c r="A140" t="s">
        <v>1160</v>
      </c>
      <c r="B140">
        <v>332900</v>
      </c>
      <c r="C140">
        <v>53</v>
      </c>
      <c r="D140" s="148" t="s">
        <v>101</v>
      </c>
      <c r="E140" s="148" t="s">
        <v>382</v>
      </c>
      <c r="F140" s="148" t="s">
        <v>702</v>
      </c>
      <c r="G140" s="26" t="s">
        <v>13</v>
      </c>
      <c r="H140" s="244">
        <v>574.22555437499989</v>
      </c>
      <c r="I140" s="257">
        <v>1260.3029999999999</v>
      </c>
      <c r="J140" s="258">
        <v>273</v>
      </c>
      <c r="K140" s="343">
        <v>0.45562499999999995</v>
      </c>
      <c r="L140" s="259">
        <v>876.7017787499999</v>
      </c>
      <c r="M140" s="259">
        <v>1924.174</v>
      </c>
      <c r="N140" s="259">
        <v>116</v>
      </c>
      <c r="O140" s="244">
        <v>0.45562499999999995</v>
      </c>
      <c r="P140" s="259">
        <v>881.28263249999998</v>
      </c>
      <c r="Q140" s="259">
        <v>1934.2280000000001</v>
      </c>
      <c r="R140" s="259">
        <v>66</v>
      </c>
      <c r="S140" s="244">
        <v>0.45562499999999995</v>
      </c>
      <c r="T140" s="259">
        <v>2332.2099656249998</v>
      </c>
      <c r="U140" s="259">
        <v>5118.7049999999999</v>
      </c>
      <c r="V140" s="259">
        <v>452</v>
      </c>
      <c r="W140" s="244">
        <v>0.45562499999999995</v>
      </c>
      <c r="X140" s="259" t="s">
        <v>547</v>
      </c>
      <c r="Y140" s="148">
        <v>12</v>
      </c>
      <c r="Z140" t="s">
        <v>382</v>
      </c>
      <c r="AA140" t="s">
        <v>2143</v>
      </c>
    </row>
    <row r="141" spans="1:27" ht="30" x14ac:dyDescent="0.25">
      <c r="A141" t="s">
        <v>1092</v>
      </c>
      <c r="B141">
        <v>331170</v>
      </c>
      <c r="C141">
        <v>2</v>
      </c>
      <c r="D141" s="148" t="s">
        <v>78</v>
      </c>
      <c r="E141" s="148" t="s">
        <v>91</v>
      </c>
      <c r="F141" s="148" t="s">
        <v>598</v>
      </c>
      <c r="G141" s="26" t="s">
        <v>13</v>
      </c>
      <c r="H141" s="244">
        <v>120.23065146666669</v>
      </c>
      <c r="I141" s="257">
        <v>420.19099999999997</v>
      </c>
      <c r="J141" s="258">
        <v>90</v>
      </c>
      <c r="K141" s="343">
        <v>0.28613333333333341</v>
      </c>
      <c r="L141" s="259">
        <v>22.201657600000004</v>
      </c>
      <c r="M141" s="259">
        <v>77.591999999999999</v>
      </c>
      <c r="N141" s="259">
        <v>12</v>
      </c>
      <c r="O141" s="244">
        <v>0.28613333333333341</v>
      </c>
      <c r="P141" s="259">
        <v>19.282239200000003</v>
      </c>
      <c r="Q141" s="259">
        <v>67.388999999999996</v>
      </c>
      <c r="R141" s="259">
        <v>2</v>
      </c>
      <c r="S141" s="244">
        <v>0.28613333333333341</v>
      </c>
      <c r="T141" s="259">
        <v>161.7145482666667</v>
      </c>
      <c r="U141" s="259">
        <v>565.17200000000003</v>
      </c>
      <c r="V141" s="259">
        <v>103</v>
      </c>
      <c r="W141" s="244">
        <v>0.28613333333333335</v>
      </c>
      <c r="X141" s="259" t="s">
        <v>547</v>
      </c>
      <c r="Y141" s="148">
        <v>12</v>
      </c>
      <c r="Z141" t="s">
        <v>91</v>
      </c>
      <c r="AA141" t="s">
        <v>2143</v>
      </c>
    </row>
    <row r="142" spans="1:27" ht="30" x14ac:dyDescent="0.25">
      <c r="A142" t="s">
        <v>1094</v>
      </c>
      <c r="B142">
        <v>331190</v>
      </c>
      <c r="C142">
        <v>2</v>
      </c>
      <c r="D142" s="148" t="s">
        <v>78</v>
      </c>
      <c r="E142" s="148" t="s">
        <v>93</v>
      </c>
      <c r="F142" s="148" t="s">
        <v>1278</v>
      </c>
      <c r="G142" s="26" t="s">
        <v>13</v>
      </c>
      <c r="H142" s="244">
        <v>936.69941620833322</v>
      </c>
      <c r="I142" s="257">
        <v>3365.8909999999996</v>
      </c>
      <c r="J142" s="258">
        <v>682</v>
      </c>
      <c r="K142" s="343">
        <v>0.27829166666666666</v>
      </c>
      <c r="L142" s="259">
        <v>2035.2304458333333</v>
      </c>
      <c r="M142" s="259">
        <v>7313.3</v>
      </c>
      <c r="N142" s="259">
        <v>499</v>
      </c>
      <c r="O142" s="244">
        <v>0.27829166666666666</v>
      </c>
      <c r="P142" s="259">
        <v>667.45668137500002</v>
      </c>
      <c r="Q142" s="259">
        <v>2398.4070000000002</v>
      </c>
      <c r="R142" s="259">
        <v>104</v>
      </c>
      <c r="S142" s="244">
        <v>0.27829166666666666</v>
      </c>
      <c r="T142" s="259">
        <v>3639.3865434166669</v>
      </c>
      <c r="U142" s="259">
        <v>13077.598000000002</v>
      </c>
      <c r="V142" s="259">
        <v>1285</v>
      </c>
      <c r="W142" s="244">
        <v>0.27829166666666666</v>
      </c>
      <c r="X142" s="259" t="s">
        <v>547</v>
      </c>
      <c r="Y142" s="148">
        <v>12</v>
      </c>
      <c r="Z142" t="s">
        <v>93</v>
      </c>
      <c r="AA142" t="s">
        <v>2143</v>
      </c>
    </row>
    <row r="143" spans="1:27" ht="30" x14ac:dyDescent="0.25">
      <c r="A143" t="s">
        <v>1097</v>
      </c>
      <c r="B143">
        <v>331210</v>
      </c>
      <c r="C143">
        <v>0</v>
      </c>
      <c r="D143" s="148" t="s">
        <v>78</v>
      </c>
      <c r="E143" s="148" t="s">
        <v>1098</v>
      </c>
      <c r="F143" s="148" t="s">
        <v>598</v>
      </c>
      <c r="G143" s="26" t="s">
        <v>13</v>
      </c>
      <c r="H143" s="244">
        <v>477.43292373333338</v>
      </c>
      <c r="I143" s="257">
        <v>1668.5679999999998</v>
      </c>
      <c r="J143" s="258">
        <v>343</v>
      </c>
      <c r="K143" s="343">
        <v>0.28613333333333341</v>
      </c>
      <c r="L143" s="259">
        <v>257.23214986666676</v>
      </c>
      <c r="M143" s="259">
        <v>898.99400000000003</v>
      </c>
      <c r="N143" s="259">
        <v>109</v>
      </c>
      <c r="O143" s="244">
        <v>0.28613333333333341</v>
      </c>
      <c r="P143" s="259">
        <v>239.33622666666673</v>
      </c>
      <c r="Q143" s="259">
        <v>836.45</v>
      </c>
      <c r="R143" s="259">
        <v>54</v>
      </c>
      <c r="S143" s="244">
        <v>0.28613333333333341</v>
      </c>
      <c r="T143" s="259">
        <v>974.00130026666693</v>
      </c>
      <c r="U143" s="259">
        <v>3404.0119999999997</v>
      </c>
      <c r="V143" s="259">
        <v>503</v>
      </c>
      <c r="W143" s="244">
        <v>0.28613333333333346</v>
      </c>
      <c r="X143" s="259" t="s">
        <v>547</v>
      </c>
      <c r="Y143" s="148">
        <v>12</v>
      </c>
      <c r="Z143" t="s">
        <v>411</v>
      </c>
      <c r="AA143" t="s">
        <v>2143</v>
      </c>
    </row>
    <row r="144" spans="1:27" ht="30" x14ac:dyDescent="0.25">
      <c r="A144" t="s">
        <v>1101</v>
      </c>
      <c r="B144">
        <v>331230</v>
      </c>
      <c r="C144">
        <v>2</v>
      </c>
      <c r="D144" s="148" t="s">
        <v>78</v>
      </c>
      <c r="E144" s="148" t="s">
        <v>100</v>
      </c>
      <c r="F144" s="148" t="s">
        <v>636</v>
      </c>
      <c r="G144" s="26" t="s">
        <v>13</v>
      </c>
      <c r="H144" s="244">
        <v>74.809273866666686</v>
      </c>
      <c r="I144" s="257">
        <v>261.44900000000001</v>
      </c>
      <c r="J144" s="258">
        <v>85</v>
      </c>
      <c r="K144" s="343">
        <v>0.28613333333333341</v>
      </c>
      <c r="L144" s="259">
        <v>16.01230746666667</v>
      </c>
      <c r="M144" s="259">
        <v>55.960999999999999</v>
      </c>
      <c r="N144" s="259">
        <v>12</v>
      </c>
      <c r="O144" s="244">
        <v>0.28613333333333341</v>
      </c>
      <c r="P144" s="259">
        <v>7.5089970666666694</v>
      </c>
      <c r="Q144" s="259">
        <v>26.243000000000002</v>
      </c>
      <c r="R144" s="259">
        <v>5</v>
      </c>
      <c r="S144" s="244">
        <v>0.28613333333333341</v>
      </c>
      <c r="T144" s="259">
        <v>98.330578400000022</v>
      </c>
      <c r="U144" s="259">
        <v>343.65299999999996</v>
      </c>
      <c r="V144" s="259">
        <v>102</v>
      </c>
      <c r="W144" s="244">
        <v>0.28613333333333341</v>
      </c>
      <c r="X144" s="259" t="s">
        <v>547</v>
      </c>
      <c r="Y144" s="148">
        <v>12</v>
      </c>
      <c r="Z144" t="s">
        <v>100</v>
      </c>
      <c r="AA144" t="s">
        <v>2143</v>
      </c>
    </row>
    <row r="145" spans="1:27" ht="30" x14ac:dyDescent="0.25">
      <c r="A145" t="s">
        <v>1079</v>
      </c>
      <c r="B145">
        <v>331080</v>
      </c>
      <c r="C145">
        <v>2</v>
      </c>
      <c r="D145" s="148" t="s">
        <v>78</v>
      </c>
      <c r="E145" s="148" t="s">
        <v>84</v>
      </c>
      <c r="F145" s="148" t="s">
        <v>598</v>
      </c>
      <c r="G145" s="26" t="s">
        <v>13</v>
      </c>
      <c r="H145" s="244">
        <v>200.82840266666668</v>
      </c>
      <c r="I145" s="257">
        <v>701.86999999999989</v>
      </c>
      <c r="J145" s="258">
        <v>179</v>
      </c>
      <c r="K145" s="343">
        <v>0.28613333333333341</v>
      </c>
      <c r="L145" s="259">
        <v>33.08559733333334</v>
      </c>
      <c r="M145" s="259">
        <v>115.63</v>
      </c>
      <c r="N145" s="259">
        <v>42</v>
      </c>
      <c r="O145" s="244">
        <v>0.28613333333333341</v>
      </c>
      <c r="P145" s="259">
        <v>58.096798133333344</v>
      </c>
      <c r="Q145" s="259">
        <v>203.041</v>
      </c>
      <c r="R145" s="259">
        <v>20</v>
      </c>
      <c r="S145" s="244">
        <v>0.28613333333333341</v>
      </c>
      <c r="T145" s="259">
        <v>292.01079813333337</v>
      </c>
      <c r="U145" s="259">
        <v>1020.5410000000001</v>
      </c>
      <c r="V145" s="259">
        <v>239</v>
      </c>
      <c r="W145" s="244">
        <v>0.28613333333333335</v>
      </c>
      <c r="X145" s="259" t="s">
        <v>547</v>
      </c>
      <c r="Y145" s="148">
        <v>12</v>
      </c>
      <c r="Z145" t="s">
        <v>84</v>
      </c>
      <c r="AA145" t="s">
        <v>2143</v>
      </c>
    </row>
    <row r="146" spans="1:27" ht="30" x14ac:dyDescent="0.25">
      <c r="A146" t="s">
        <v>1080</v>
      </c>
      <c r="B146">
        <v>331090</v>
      </c>
      <c r="C146">
        <v>2</v>
      </c>
      <c r="D146" s="148" t="s">
        <v>78</v>
      </c>
      <c r="E146" s="148" t="s">
        <v>82</v>
      </c>
      <c r="F146" s="148" t="s">
        <v>598</v>
      </c>
      <c r="G146" s="26" t="s">
        <v>13</v>
      </c>
      <c r="H146" s="244">
        <v>995.80531065000025</v>
      </c>
      <c r="I146" s="257">
        <v>3480.4169999999999</v>
      </c>
      <c r="J146" s="258">
        <v>695</v>
      </c>
      <c r="K146" s="343">
        <v>0.28611666666666674</v>
      </c>
      <c r="L146" s="259">
        <v>1113.313711766667</v>
      </c>
      <c r="M146" s="259">
        <v>3891.1180000000004</v>
      </c>
      <c r="N146" s="259">
        <v>315</v>
      </c>
      <c r="O146" s="244">
        <v>0.28611666666666674</v>
      </c>
      <c r="P146" s="259">
        <v>548.1943832333335</v>
      </c>
      <c r="Q146" s="259">
        <v>1915.982</v>
      </c>
      <c r="R146" s="259">
        <v>66</v>
      </c>
      <c r="S146" s="244">
        <v>0.28611666666666674</v>
      </c>
      <c r="T146" s="259">
        <v>2657.3134056500007</v>
      </c>
      <c r="U146" s="259">
        <v>9287.5169999999998</v>
      </c>
      <c r="V146" s="259">
        <v>1062</v>
      </c>
      <c r="W146" s="244">
        <v>0.28611666666666674</v>
      </c>
      <c r="X146" s="259" t="s">
        <v>547</v>
      </c>
      <c r="Y146" s="148">
        <v>12</v>
      </c>
      <c r="Z146" t="s">
        <v>82</v>
      </c>
      <c r="AA146" t="s">
        <v>2143</v>
      </c>
    </row>
    <row r="147" spans="1:27" ht="30" x14ac:dyDescent="0.25">
      <c r="A147" t="s">
        <v>1084</v>
      </c>
      <c r="B147">
        <v>332010</v>
      </c>
      <c r="C147">
        <v>417</v>
      </c>
      <c r="D147" s="148" t="s">
        <v>78</v>
      </c>
      <c r="E147" s="148" t="s">
        <v>224</v>
      </c>
      <c r="F147" s="148" t="s">
        <v>832</v>
      </c>
      <c r="G147" s="26" t="s">
        <v>13</v>
      </c>
      <c r="H147" s="244">
        <v>557.9886896999999</v>
      </c>
      <c r="I147" s="257">
        <v>1257.5809999999999</v>
      </c>
      <c r="J147" s="258">
        <v>483</v>
      </c>
      <c r="K147" s="343">
        <v>0.44369999999999993</v>
      </c>
      <c r="L147" s="259">
        <v>213.86473109999997</v>
      </c>
      <c r="M147" s="259">
        <v>482.00299999999999</v>
      </c>
      <c r="N147" s="259">
        <v>87</v>
      </c>
      <c r="O147" s="244">
        <v>0.44369999999999993</v>
      </c>
      <c r="P147" s="259">
        <v>108.42963119999999</v>
      </c>
      <c r="Q147" s="259">
        <v>244.37599999999998</v>
      </c>
      <c r="R147" s="259">
        <v>28</v>
      </c>
      <c r="S147" s="244">
        <v>0.44369999999999998</v>
      </c>
      <c r="T147" s="259">
        <v>880.28305199999988</v>
      </c>
      <c r="U147" s="259">
        <v>1983.9599999999998</v>
      </c>
      <c r="V147" s="259">
        <v>592</v>
      </c>
      <c r="W147" s="244">
        <v>0.44369999999999998</v>
      </c>
      <c r="X147" s="259" t="s">
        <v>547</v>
      </c>
      <c r="Y147" s="148">
        <v>12</v>
      </c>
      <c r="Z147" t="s">
        <v>224</v>
      </c>
      <c r="AA147" t="s">
        <v>2143</v>
      </c>
    </row>
    <row r="148" spans="1:27" ht="30" x14ac:dyDescent="0.25">
      <c r="A148" t="s">
        <v>1085</v>
      </c>
      <c r="B148">
        <v>331120</v>
      </c>
      <c r="C148">
        <v>2</v>
      </c>
      <c r="D148" s="148" t="s">
        <v>78</v>
      </c>
      <c r="E148" s="148" t="s">
        <v>1086</v>
      </c>
      <c r="F148" s="148" t="s">
        <v>1278</v>
      </c>
      <c r="G148" s="26" t="s">
        <v>13</v>
      </c>
      <c r="H148" s="244">
        <v>1505.1167175000003</v>
      </c>
      <c r="I148" s="257">
        <v>5410.8450000000012</v>
      </c>
      <c r="J148" s="258">
        <v>1151</v>
      </c>
      <c r="K148" s="343">
        <v>0.27816666666666667</v>
      </c>
      <c r="L148" s="259">
        <v>1447.7295433333334</v>
      </c>
      <c r="M148" s="259">
        <v>5204.54</v>
      </c>
      <c r="N148" s="259">
        <v>344</v>
      </c>
      <c r="O148" s="244">
        <v>0.27816666666666667</v>
      </c>
      <c r="P148" s="259">
        <v>600.67949783333324</v>
      </c>
      <c r="Q148" s="259">
        <v>2159.4229999999998</v>
      </c>
      <c r="R148" s="259">
        <v>70</v>
      </c>
      <c r="S148" s="244">
        <v>0.27816666666666667</v>
      </c>
      <c r="T148" s="259">
        <v>3553.5257586666667</v>
      </c>
      <c r="U148" s="259">
        <v>12774.808000000001</v>
      </c>
      <c r="V148" s="259">
        <v>1556</v>
      </c>
      <c r="W148" s="244">
        <v>0.27816666666666667</v>
      </c>
      <c r="X148" s="259" t="s">
        <v>547</v>
      </c>
      <c r="Y148" s="148">
        <v>12</v>
      </c>
      <c r="Z148" t="s">
        <v>1086</v>
      </c>
      <c r="AA148" t="s">
        <v>2143</v>
      </c>
    </row>
    <row r="149" spans="1:27" ht="30" x14ac:dyDescent="0.25">
      <c r="A149" t="s">
        <v>1088</v>
      </c>
      <c r="B149">
        <v>331140</v>
      </c>
      <c r="C149">
        <v>2</v>
      </c>
      <c r="D149" s="148" t="s">
        <v>78</v>
      </c>
      <c r="E149" s="148" t="s">
        <v>89</v>
      </c>
      <c r="F149" s="148" t="s">
        <v>598</v>
      </c>
      <c r="G149" s="26" t="s">
        <v>13</v>
      </c>
      <c r="H149" s="244">
        <v>173.1415690666667</v>
      </c>
      <c r="I149" s="257">
        <v>605.10799999999995</v>
      </c>
      <c r="J149" s="258">
        <v>131</v>
      </c>
      <c r="K149" s="343">
        <v>0.28613333333333341</v>
      </c>
      <c r="L149" s="259">
        <v>219.98674613333338</v>
      </c>
      <c r="M149" s="259">
        <v>768.82600000000002</v>
      </c>
      <c r="N149" s="259">
        <v>21</v>
      </c>
      <c r="O149" s="244">
        <v>0.28613333333333341</v>
      </c>
      <c r="P149" s="259">
        <v>13.654282666666672</v>
      </c>
      <c r="Q149" s="259">
        <v>47.720000000000006</v>
      </c>
      <c r="R149" s="259">
        <v>10</v>
      </c>
      <c r="S149" s="244">
        <v>0.28613333333333341</v>
      </c>
      <c r="T149" s="259">
        <v>406.78259786666672</v>
      </c>
      <c r="U149" s="259">
        <v>1421.6539999999998</v>
      </c>
      <c r="V149" s="259">
        <v>161</v>
      </c>
      <c r="W149" s="244">
        <v>0.28613333333333341</v>
      </c>
      <c r="X149" s="259" t="s">
        <v>547</v>
      </c>
      <c r="Y149" s="148">
        <v>12</v>
      </c>
      <c r="Z149" t="s">
        <v>89</v>
      </c>
      <c r="AA149" t="s">
        <v>2143</v>
      </c>
    </row>
    <row r="150" spans="1:27" ht="30" x14ac:dyDescent="0.25">
      <c r="A150" t="s">
        <v>1089</v>
      </c>
      <c r="B150">
        <v>331150</v>
      </c>
      <c r="C150">
        <v>2</v>
      </c>
      <c r="D150" s="148" t="s">
        <v>78</v>
      </c>
      <c r="E150" s="148" t="s">
        <v>90</v>
      </c>
      <c r="F150" s="148" t="s">
        <v>598</v>
      </c>
      <c r="G150" s="26" t="s">
        <v>13</v>
      </c>
      <c r="H150" s="244">
        <v>200.91281200000006</v>
      </c>
      <c r="I150" s="257">
        <v>702.16500000000008</v>
      </c>
      <c r="J150" s="258">
        <v>123</v>
      </c>
      <c r="K150" s="343">
        <v>0.28613333333333341</v>
      </c>
      <c r="L150" s="259">
        <v>113.61639333333338</v>
      </c>
      <c r="M150" s="259">
        <v>397.07500000000005</v>
      </c>
      <c r="N150" s="259">
        <v>47</v>
      </c>
      <c r="O150" s="244">
        <v>0.28613333333333341</v>
      </c>
      <c r="P150" s="259">
        <v>149.35559120000005</v>
      </c>
      <c r="Q150" s="259">
        <v>521.97900000000004</v>
      </c>
      <c r="R150" s="259">
        <v>20</v>
      </c>
      <c r="S150" s="244">
        <v>0.28613333333333341</v>
      </c>
      <c r="T150" s="259">
        <v>463.88479653333343</v>
      </c>
      <c r="U150" s="259">
        <v>1621.2190000000001</v>
      </c>
      <c r="V150" s="259">
        <v>185</v>
      </c>
      <c r="W150" s="244">
        <v>0.28613333333333341</v>
      </c>
      <c r="X150" s="259" t="s">
        <v>547</v>
      </c>
      <c r="Y150" s="148">
        <v>12</v>
      </c>
      <c r="Z150" t="s">
        <v>90</v>
      </c>
      <c r="AA150" t="s">
        <v>2143</v>
      </c>
    </row>
    <row r="151" spans="1:27" ht="30" x14ac:dyDescent="0.25">
      <c r="A151" t="s">
        <v>1090</v>
      </c>
      <c r="B151">
        <v>331155</v>
      </c>
      <c r="C151">
        <v>2</v>
      </c>
      <c r="D151" s="148" t="s">
        <v>78</v>
      </c>
      <c r="E151" s="148" t="s">
        <v>96</v>
      </c>
      <c r="F151" s="148" t="s">
        <v>598</v>
      </c>
      <c r="G151" s="26" t="s">
        <v>13</v>
      </c>
      <c r="H151" s="244">
        <v>648.65568266666673</v>
      </c>
      <c r="I151" s="257">
        <v>2266.9699999999998</v>
      </c>
      <c r="J151" s="258">
        <v>414</v>
      </c>
      <c r="K151" s="343">
        <v>0.28613333333333341</v>
      </c>
      <c r="L151" s="259">
        <v>1324.7944720000003</v>
      </c>
      <c r="M151" s="259">
        <v>4629.99</v>
      </c>
      <c r="N151" s="259">
        <v>124</v>
      </c>
      <c r="O151" s="244">
        <v>0.28613333333333341</v>
      </c>
      <c r="P151" s="259">
        <v>267.02678000000009</v>
      </c>
      <c r="Q151" s="259">
        <v>933.22500000000002</v>
      </c>
      <c r="R151" s="259">
        <v>39</v>
      </c>
      <c r="S151" s="244">
        <v>0.28613333333333341</v>
      </c>
      <c r="T151" s="259">
        <v>2240.4769346666671</v>
      </c>
      <c r="U151" s="259">
        <v>7830.1850000000013</v>
      </c>
      <c r="V151" s="259">
        <v>567</v>
      </c>
      <c r="W151" s="244">
        <v>0.28613333333333335</v>
      </c>
      <c r="X151" s="259" t="s">
        <v>547</v>
      </c>
      <c r="Y151" s="148">
        <v>12</v>
      </c>
      <c r="Z151" t="s">
        <v>96</v>
      </c>
      <c r="AA151" t="s">
        <v>2143</v>
      </c>
    </row>
    <row r="152" spans="1:27" ht="30" x14ac:dyDescent="0.25">
      <c r="A152" t="s">
        <v>1261</v>
      </c>
      <c r="B152">
        <v>332630</v>
      </c>
      <c r="C152">
        <v>363</v>
      </c>
      <c r="D152" s="148" t="s">
        <v>361</v>
      </c>
      <c r="E152" s="148" t="s">
        <v>362</v>
      </c>
      <c r="F152" s="148" t="s">
        <v>1012</v>
      </c>
      <c r="G152" s="26" t="s">
        <v>13</v>
      </c>
      <c r="H152" s="244">
        <v>153.11430833333338</v>
      </c>
      <c r="I152" s="257">
        <v>238.93</v>
      </c>
      <c r="J152" s="258">
        <v>131</v>
      </c>
      <c r="K152" s="343">
        <v>0.64083333333333348</v>
      </c>
      <c r="L152" s="259">
        <v>42.942241666666682</v>
      </c>
      <c r="M152" s="259">
        <v>67.010000000000005</v>
      </c>
      <c r="N152" s="259">
        <v>27</v>
      </c>
      <c r="O152" s="244">
        <v>0.64083333333333348</v>
      </c>
      <c r="P152" s="259">
        <v>18.985328333333335</v>
      </c>
      <c r="Q152" s="259">
        <v>29.625999999999998</v>
      </c>
      <c r="R152" s="259">
        <v>14</v>
      </c>
      <c r="S152" s="244">
        <v>0.64083333333333348</v>
      </c>
      <c r="T152" s="259">
        <v>215.04187833333339</v>
      </c>
      <c r="U152" s="259">
        <v>335.56600000000003</v>
      </c>
      <c r="V152" s="259">
        <v>166</v>
      </c>
      <c r="W152" s="244">
        <v>0.64083333333333348</v>
      </c>
      <c r="X152" s="259" t="s">
        <v>547</v>
      </c>
      <c r="Y152" s="148">
        <v>4</v>
      </c>
      <c r="Z152" t="s">
        <v>362</v>
      </c>
      <c r="AA152" t="s">
        <v>2143</v>
      </c>
    </row>
    <row r="153" spans="1:27" x14ac:dyDescent="0.25">
      <c r="A153" t="s">
        <v>1197</v>
      </c>
      <c r="B153">
        <v>332650</v>
      </c>
      <c r="C153">
        <v>240</v>
      </c>
      <c r="D153" s="148" t="s">
        <v>238</v>
      </c>
      <c r="E153" s="148" t="s">
        <v>239</v>
      </c>
      <c r="F153" s="148" t="s">
        <v>851</v>
      </c>
      <c r="G153" s="26" t="s">
        <v>13</v>
      </c>
      <c r="H153" s="244">
        <v>476.0608465250001</v>
      </c>
      <c r="I153" s="257">
        <v>813.11900000000003</v>
      </c>
      <c r="J153" s="258">
        <v>199</v>
      </c>
      <c r="K153" s="343">
        <v>0.58547500000000008</v>
      </c>
      <c r="L153" s="259">
        <v>271.08897640000004</v>
      </c>
      <c r="M153" s="259">
        <v>463.024</v>
      </c>
      <c r="N153" s="259">
        <v>25</v>
      </c>
      <c r="O153" s="244">
        <v>0.58547500000000008</v>
      </c>
      <c r="P153" s="259">
        <v>167.87617412500003</v>
      </c>
      <c r="Q153" s="259">
        <v>286.73500000000001</v>
      </c>
      <c r="R153" s="259">
        <v>17</v>
      </c>
      <c r="S153" s="244">
        <v>0.58547500000000008</v>
      </c>
      <c r="T153" s="259">
        <v>915.02599705000011</v>
      </c>
      <c r="U153" s="259">
        <v>1562.8779999999999</v>
      </c>
      <c r="V153" s="259">
        <v>240</v>
      </c>
      <c r="W153" s="244">
        <v>0.58547500000000008</v>
      </c>
      <c r="X153" s="259" t="s">
        <v>547</v>
      </c>
      <c r="Y153" s="148">
        <v>12</v>
      </c>
      <c r="Z153" t="s">
        <v>239</v>
      </c>
      <c r="AA153" t="s">
        <v>2143</v>
      </c>
    </row>
    <row r="154" spans="1:27" x14ac:dyDescent="0.25">
      <c r="A154" t="s">
        <v>1198</v>
      </c>
      <c r="B154">
        <v>332660</v>
      </c>
      <c r="C154">
        <v>240</v>
      </c>
      <c r="D154" t="s">
        <v>238</v>
      </c>
      <c r="E154" t="s">
        <v>240</v>
      </c>
      <c r="F154" t="s">
        <v>1278</v>
      </c>
      <c r="G154" s="26" t="s">
        <v>13</v>
      </c>
      <c r="H154" s="244">
        <v>384.25105828333335</v>
      </c>
      <c r="I154" s="257">
        <v>657.24199999999996</v>
      </c>
      <c r="J154" s="258">
        <v>214</v>
      </c>
      <c r="K154" s="343">
        <v>0.58464166666666673</v>
      </c>
      <c r="L154" s="259">
        <v>203.4225600666667</v>
      </c>
      <c r="M154" s="259">
        <v>347.94400000000002</v>
      </c>
      <c r="N154" s="259">
        <v>24</v>
      </c>
      <c r="O154" s="244">
        <v>0.58464166666666673</v>
      </c>
      <c r="P154" s="259">
        <v>33.358484216666675</v>
      </c>
      <c r="Q154" s="259">
        <v>57.058000000000007</v>
      </c>
      <c r="R154" s="259">
        <v>18</v>
      </c>
      <c r="S154" s="244">
        <v>0.58464166666666673</v>
      </c>
      <c r="T154" s="259">
        <v>621.03210256666671</v>
      </c>
      <c r="U154" s="259">
        <v>1062.2439999999999</v>
      </c>
      <c r="V154" s="259">
        <v>255</v>
      </c>
      <c r="W154" s="244">
        <v>0.58464166666666673</v>
      </c>
      <c r="X154" s="259" t="s">
        <v>547</v>
      </c>
      <c r="Y154" s="148">
        <v>12</v>
      </c>
      <c r="Z154" t="s">
        <v>240</v>
      </c>
      <c r="AA154" t="s">
        <v>2143</v>
      </c>
    </row>
    <row r="155" spans="1:27" x14ac:dyDescent="0.25">
      <c r="A155" t="s">
        <v>1199</v>
      </c>
      <c r="B155">
        <v>332670</v>
      </c>
      <c r="C155">
        <v>240</v>
      </c>
      <c r="D155" s="148" t="s">
        <v>238</v>
      </c>
      <c r="E155" s="148" t="s">
        <v>241</v>
      </c>
      <c r="F155" s="148" t="s">
        <v>853</v>
      </c>
      <c r="G155" s="26" t="s">
        <v>13</v>
      </c>
      <c r="H155" s="244">
        <v>935.27290590833331</v>
      </c>
      <c r="I155" s="257">
        <v>1599.7369999999999</v>
      </c>
      <c r="J155" s="258">
        <v>382</v>
      </c>
      <c r="K155" s="343">
        <v>0.58464166666666673</v>
      </c>
      <c r="L155" s="259">
        <v>936.53573190833356</v>
      </c>
      <c r="M155" s="259">
        <v>1601.8970000000002</v>
      </c>
      <c r="N155" s="259">
        <v>60</v>
      </c>
      <c r="O155" s="244">
        <v>0.58464166666666673</v>
      </c>
      <c r="P155" s="259">
        <v>509.72334493333341</v>
      </c>
      <c r="Q155" s="259">
        <v>871.85599999999999</v>
      </c>
      <c r="R155" s="259">
        <v>44</v>
      </c>
      <c r="S155" s="244">
        <v>0.58464166666666673</v>
      </c>
      <c r="T155" s="259">
        <v>2381.5319827500002</v>
      </c>
      <c r="U155" s="259">
        <v>4073.49</v>
      </c>
      <c r="V155" s="259">
        <v>483</v>
      </c>
      <c r="W155" s="244">
        <v>0.58464166666666673</v>
      </c>
      <c r="X155" s="259" t="s">
        <v>547</v>
      </c>
      <c r="Y155" s="148">
        <v>12</v>
      </c>
      <c r="Z155" t="s">
        <v>241</v>
      </c>
      <c r="AA155" t="s">
        <v>2143</v>
      </c>
    </row>
    <row r="156" spans="1:27" x14ac:dyDescent="0.25">
      <c r="A156" t="s">
        <v>1200</v>
      </c>
      <c r="B156">
        <v>332680</v>
      </c>
      <c r="C156">
        <v>240</v>
      </c>
      <c r="D156" s="148" t="s">
        <v>238</v>
      </c>
      <c r="E156" s="148" t="s">
        <v>242</v>
      </c>
      <c r="F156" s="148" t="s">
        <v>855</v>
      </c>
      <c r="G156" s="26" t="s">
        <v>13</v>
      </c>
      <c r="H156" s="244">
        <v>527.15969799999993</v>
      </c>
      <c r="I156" s="257">
        <v>901.67999999999984</v>
      </c>
      <c r="J156" s="258">
        <v>246</v>
      </c>
      <c r="K156" s="343">
        <v>0.58464166666666673</v>
      </c>
      <c r="L156" s="259">
        <v>441.77219794166672</v>
      </c>
      <c r="M156" s="259">
        <v>755.62900000000002</v>
      </c>
      <c r="N156" s="259">
        <v>50</v>
      </c>
      <c r="O156" s="244">
        <v>0.58464166666666673</v>
      </c>
      <c r="P156" s="259">
        <v>146.33580916666668</v>
      </c>
      <c r="Q156" s="259">
        <v>250.3</v>
      </c>
      <c r="R156" s="259">
        <v>23</v>
      </c>
      <c r="S156" s="244">
        <v>0.58464166666666673</v>
      </c>
      <c r="T156" s="259">
        <v>1115.2677051083333</v>
      </c>
      <c r="U156" s="259">
        <v>1907.6089999999999</v>
      </c>
      <c r="V156" s="259">
        <v>317</v>
      </c>
      <c r="W156" s="244">
        <v>0.58464166666666673</v>
      </c>
      <c r="X156" s="259" t="s">
        <v>547</v>
      </c>
      <c r="Y156" s="148">
        <v>12</v>
      </c>
      <c r="Z156" t="s">
        <v>242</v>
      </c>
      <c r="AA156" t="s">
        <v>2143</v>
      </c>
    </row>
    <row r="157" spans="1:27" x14ac:dyDescent="0.25">
      <c r="A157" t="s">
        <v>1201</v>
      </c>
      <c r="B157">
        <v>332700</v>
      </c>
      <c r="C157">
        <v>240</v>
      </c>
      <c r="D157" s="148" t="s">
        <v>238</v>
      </c>
      <c r="E157" s="148" t="s">
        <v>399</v>
      </c>
      <c r="F157" s="148" t="s">
        <v>1278</v>
      </c>
      <c r="G157" s="26" t="s">
        <v>13</v>
      </c>
      <c r="H157" s="244">
        <v>121.02491749166667</v>
      </c>
      <c r="I157" s="257">
        <v>207.00699999999998</v>
      </c>
      <c r="J157" s="258">
        <v>49</v>
      </c>
      <c r="K157" s="343">
        <v>0.58464166666666673</v>
      </c>
      <c r="L157" s="259">
        <v>48.60535424166666</v>
      </c>
      <c r="M157" s="259">
        <v>83.136999999999986</v>
      </c>
      <c r="N157" s="259">
        <v>8</v>
      </c>
      <c r="O157" s="244">
        <v>0.58464166666666673</v>
      </c>
      <c r="P157" s="259">
        <v>98.22623105833334</v>
      </c>
      <c r="Q157" s="259">
        <v>168.011</v>
      </c>
      <c r="R157" s="259">
        <v>9</v>
      </c>
      <c r="S157" s="244">
        <v>0.58464166666666673</v>
      </c>
      <c r="T157" s="259">
        <v>267.85650279166668</v>
      </c>
      <c r="U157" s="259">
        <v>458.15500000000003</v>
      </c>
      <c r="V157" s="259">
        <v>66</v>
      </c>
      <c r="W157" s="244">
        <v>0.58464166666666662</v>
      </c>
      <c r="X157" s="259" t="s">
        <v>547</v>
      </c>
      <c r="Y157" s="148">
        <v>12</v>
      </c>
      <c r="Z157" t="s">
        <v>399</v>
      </c>
      <c r="AA157" t="s">
        <v>2143</v>
      </c>
    </row>
    <row r="158" spans="1:27" x14ac:dyDescent="0.25">
      <c r="A158" t="s">
        <v>1184</v>
      </c>
      <c r="B158">
        <v>331960</v>
      </c>
      <c r="C158">
        <v>701</v>
      </c>
      <c r="D158" s="148" t="s">
        <v>206</v>
      </c>
      <c r="E158" s="148" t="s">
        <v>207</v>
      </c>
      <c r="F158" s="148" t="s">
        <v>810</v>
      </c>
      <c r="G158" s="26" t="s">
        <v>13</v>
      </c>
      <c r="H158" s="244">
        <v>73.509057166666665</v>
      </c>
      <c r="I158" s="257">
        <v>120.62200000000001</v>
      </c>
      <c r="J158" s="258">
        <v>47</v>
      </c>
      <c r="K158" s="343">
        <v>0.60941666666666661</v>
      </c>
      <c r="L158" s="259">
        <v>86.582263499999996</v>
      </c>
      <c r="M158" s="259">
        <v>142.07400000000001</v>
      </c>
      <c r="N158" s="259">
        <v>28</v>
      </c>
      <c r="O158" s="244">
        <v>0.60941666666666661</v>
      </c>
      <c r="P158" s="259">
        <v>6.6072954999999993</v>
      </c>
      <c r="Q158" s="259">
        <v>10.842000000000001</v>
      </c>
      <c r="R158" s="259">
        <v>7</v>
      </c>
      <c r="S158" s="244">
        <v>0.60941666666666661</v>
      </c>
      <c r="T158" s="259">
        <v>166.69861616666668</v>
      </c>
      <c r="U158" s="259">
        <v>273.53800000000001</v>
      </c>
      <c r="V158" s="259">
        <v>81</v>
      </c>
      <c r="W158" s="244">
        <v>0.60941666666666672</v>
      </c>
      <c r="X158" s="259" t="s">
        <v>547</v>
      </c>
      <c r="Y158" s="148">
        <v>12</v>
      </c>
      <c r="Z158" t="s">
        <v>207</v>
      </c>
      <c r="AA158" t="s">
        <v>2143</v>
      </c>
    </row>
    <row r="159" spans="1:27" x14ac:dyDescent="0.25">
      <c r="A159" t="s">
        <v>1194</v>
      </c>
      <c r="B159">
        <v>332030</v>
      </c>
      <c r="C159">
        <v>332</v>
      </c>
      <c r="D159" t="s">
        <v>232</v>
      </c>
      <c r="E159" t="s">
        <v>233</v>
      </c>
      <c r="F159" t="s">
        <v>844</v>
      </c>
      <c r="G159" s="26" t="s">
        <v>14</v>
      </c>
      <c r="H159">
        <v>132.50374999999997</v>
      </c>
      <c r="I159" s="257">
        <v>186.62499999999997</v>
      </c>
      <c r="J159" s="258">
        <v>50</v>
      </c>
      <c r="K159" s="343">
        <v>0.71</v>
      </c>
      <c r="L159" s="259">
        <v>84.04128</v>
      </c>
      <c r="M159" s="259">
        <v>118.36800000000001</v>
      </c>
      <c r="N159" s="259">
        <v>13</v>
      </c>
      <c r="O159" s="244">
        <v>0.71</v>
      </c>
      <c r="P159" s="259">
        <v>59.573260000000005</v>
      </c>
      <c r="Q159" s="259">
        <v>83.906000000000006</v>
      </c>
      <c r="R159" s="259">
        <v>5</v>
      </c>
      <c r="S159" s="244">
        <v>0.71</v>
      </c>
      <c r="T159" s="259">
        <v>276.11829</v>
      </c>
      <c r="U159" s="259">
        <v>390.19899999999996</v>
      </c>
      <c r="V159" s="259">
        <v>67</v>
      </c>
      <c r="W159" s="244">
        <v>0.70763454032429618</v>
      </c>
      <c r="X159" s="259" t="s">
        <v>547</v>
      </c>
      <c r="Y159" s="148">
        <v>12</v>
      </c>
      <c r="Z159" t="s">
        <v>233</v>
      </c>
      <c r="AA159" t="s">
        <v>2143</v>
      </c>
    </row>
    <row r="160" spans="1:27" x14ac:dyDescent="0.25">
      <c r="A160" t="s">
        <v>1247</v>
      </c>
      <c r="B160">
        <v>332530</v>
      </c>
      <c r="C160">
        <v>364</v>
      </c>
      <c r="D160" s="148" t="s">
        <v>332</v>
      </c>
      <c r="E160" s="148" t="s">
        <v>333</v>
      </c>
      <c r="F160" s="148" t="s">
        <v>975</v>
      </c>
      <c r="G160" s="26" t="s">
        <v>14</v>
      </c>
      <c r="H160" s="244">
        <v>156.84525000000002</v>
      </c>
      <c r="I160" s="257">
        <v>209.12700000000001</v>
      </c>
      <c r="J160" s="258">
        <v>111</v>
      </c>
      <c r="K160" s="343">
        <v>0.75000000000000011</v>
      </c>
      <c r="L160" s="259">
        <v>193.27875000000003</v>
      </c>
      <c r="M160" s="259">
        <v>257.70500000000004</v>
      </c>
      <c r="N160" s="259">
        <v>33</v>
      </c>
      <c r="O160" s="244">
        <v>0.75</v>
      </c>
      <c r="P160" s="259">
        <v>73.580250000000007</v>
      </c>
      <c r="Q160" s="259">
        <v>98.106999999999999</v>
      </c>
      <c r="R160" s="259">
        <v>19</v>
      </c>
      <c r="S160" s="244">
        <v>0.75000000000000011</v>
      </c>
      <c r="T160" s="259">
        <v>423.70425000000006</v>
      </c>
      <c r="U160" s="259">
        <v>564.93900000000008</v>
      </c>
      <c r="V160" s="259">
        <v>166</v>
      </c>
      <c r="W160" s="244">
        <v>0.75</v>
      </c>
      <c r="X160" s="259" t="s">
        <v>547</v>
      </c>
      <c r="Y160" s="148">
        <v>12</v>
      </c>
      <c r="Z160" t="s">
        <v>333</v>
      </c>
      <c r="AA160" t="s">
        <v>2143</v>
      </c>
    </row>
    <row r="161" spans="1:27" x14ac:dyDescent="0.25">
      <c r="A161" t="s">
        <v>1217</v>
      </c>
      <c r="B161">
        <v>332220</v>
      </c>
      <c r="C161">
        <v>44</v>
      </c>
      <c r="D161" s="148" t="s">
        <v>272</v>
      </c>
      <c r="E161" s="148" t="s">
        <v>273</v>
      </c>
      <c r="F161" s="148" t="s">
        <v>908</v>
      </c>
      <c r="G161" s="26" t="s">
        <v>14</v>
      </c>
      <c r="H161" s="244">
        <v>371.15522640000006</v>
      </c>
      <c r="I161" s="257">
        <v>509.92200000000003</v>
      </c>
      <c r="J161" s="258">
        <v>191</v>
      </c>
      <c r="K161" s="343">
        <v>0.72786666666666677</v>
      </c>
      <c r="L161" s="259">
        <v>529.55138680000005</v>
      </c>
      <c r="M161" s="259">
        <v>727.53899999999999</v>
      </c>
      <c r="N161" s="259">
        <v>58</v>
      </c>
      <c r="O161" s="244">
        <v>0.72786666666666677</v>
      </c>
      <c r="P161" s="259">
        <v>501.87425680000001</v>
      </c>
      <c r="Q161" s="259">
        <v>689.5139999999999</v>
      </c>
      <c r="R161" s="259">
        <v>46</v>
      </c>
      <c r="S161" s="244">
        <v>0.72786666666666677</v>
      </c>
      <c r="T161" s="259">
        <v>1402.5808700000002</v>
      </c>
      <c r="U161" s="259">
        <v>1931.7369999999999</v>
      </c>
      <c r="V161" s="259">
        <v>295</v>
      </c>
      <c r="W161" s="244">
        <v>0.72607237424142124</v>
      </c>
      <c r="X161" s="259" t="s">
        <v>547</v>
      </c>
      <c r="Y161" s="148">
        <v>12</v>
      </c>
      <c r="Z161" t="s">
        <v>273</v>
      </c>
      <c r="AA161" t="s">
        <v>2143</v>
      </c>
    </row>
    <row r="162" spans="1:27" x14ac:dyDescent="0.25">
      <c r="A162" t="s">
        <v>1168</v>
      </c>
      <c r="B162">
        <v>331790</v>
      </c>
      <c r="C162">
        <v>420</v>
      </c>
      <c r="D162" s="148" t="s">
        <v>169</v>
      </c>
      <c r="E162" s="148" t="s">
        <v>170</v>
      </c>
      <c r="F162" s="148" t="s">
        <v>755</v>
      </c>
      <c r="G162" s="26" t="s">
        <v>14</v>
      </c>
      <c r="H162" s="244">
        <v>70.011000000000024</v>
      </c>
      <c r="I162" s="257">
        <v>77.790000000000006</v>
      </c>
      <c r="J162" s="258">
        <v>43</v>
      </c>
      <c r="K162" s="343">
        <v>0.90000000000000024</v>
      </c>
      <c r="L162" s="259">
        <v>90.056700000000021</v>
      </c>
      <c r="M162" s="259">
        <v>100.06299999999999</v>
      </c>
      <c r="N162" s="259">
        <v>8</v>
      </c>
      <c r="O162" s="244">
        <v>0.90000000000000036</v>
      </c>
      <c r="P162" s="259">
        <v>61.080300000000022</v>
      </c>
      <c r="Q162" s="259">
        <v>67.867000000000004</v>
      </c>
      <c r="R162" s="259">
        <v>7</v>
      </c>
      <c r="S162" s="244">
        <v>0.90000000000000024</v>
      </c>
      <c r="T162" s="259">
        <v>221.14800000000008</v>
      </c>
      <c r="U162" s="259">
        <v>250.34</v>
      </c>
      <c r="V162" s="259">
        <v>58</v>
      </c>
      <c r="W162" s="244">
        <v>0.88339058879923338</v>
      </c>
      <c r="X162" s="259" t="s">
        <v>547</v>
      </c>
      <c r="Y162" s="148">
        <v>12</v>
      </c>
      <c r="Z162" t="s">
        <v>170</v>
      </c>
      <c r="AA162" t="s">
        <v>2143</v>
      </c>
    </row>
    <row r="163" spans="1:27" x14ac:dyDescent="0.25">
      <c r="A163" t="s">
        <v>1164</v>
      </c>
      <c r="B163">
        <v>331770</v>
      </c>
      <c r="C163">
        <v>747</v>
      </c>
      <c r="D163" s="148" t="s">
        <v>159</v>
      </c>
      <c r="E163" s="148" t="s">
        <v>160</v>
      </c>
      <c r="F163" s="148" t="s">
        <v>744</v>
      </c>
      <c r="G163" s="26" t="s">
        <v>14</v>
      </c>
      <c r="H163" s="244">
        <v>176.70099999999999</v>
      </c>
      <c r="I163" s="257">
        <v>176.70099999999999</v>
      </c>
      <c r="J163" s="258">
        <v>86</v>
      </c>
      <c r="K163" s="343">
        <v>1</v>
      </c>
      <c r="L163" s="259">
        <v>161.44399999999999</v>
      </c>
      <c r="M163" s="259">
        <v>161.44399999999999</v>
      </c>
      <c r="N163" s="259">
        <v>5</v>
      </c>
      <c r="O163" s="244">
        <v>1</v>
      </c>
      <c r="P163" s="259">
        <v>57.477000000000004</v>
      </c>
      <c r="Q163" s="259">
        <v>57.477000000000004</v>
      </c>
      <c r="R163" s="259">
        <v>7</v>
      </c>
      <c r="S163" s="244">
        <v>1</v>
      </c>
      <c r="T163" s="259">
        <v>395.62199999999996</v>
      </c>
      <c r="U163" s="259">
        <v>418.56299999999987</v>
      </c>
      <c r="V163" s="259">
        <v>104</v>
      </c>
      <c r="W163" s="244">
        <v>0.94519104650912789</v>
      </c>
      <c r="X163" s="259" t="s">
        <v>547</v>
      </c>
      <c r="Y163" s="148">
        <v>12</v>
      </c>
      <c r="Z163" t="s">
        <v>160</v>
      </c>
      <c r="AA163" t="s">
        <v>2143</v>
      </c>
    </row>
    <row r="164" spans="1:27" x14ac:dyDescent="0.25">
      <c r="A164" t="s">
        <v>1171</v>
      </c>
      <c r="B164">
        <v>331840</v>
      </c>
      <c r="C164">
        <v>682</v>
      </c>
      <c r="D164" s="148" t="s">
        <v>175</v>
      </c>
      <c r="E164" s="148" t="s">
        <v>176</v>
      </c>
      <c r="F164" s="148" t="s">
        <v>762</v>
      </c>
      <c r="G164" s="26" t="s">
        <v>14</v>
      </c>
      <c r="H164" s="244">
        <v>52.431145454545444</v>
      </c>
      <c r="I164" s="257">
        <v>59.457999999999991</v>
      </c>
      <c r="J164" s="258">
        <v>46</v>
      </c>
      <c r="K164" s="343">
        <v>0.88181818181818172</v>
      </c>
      <c r="L164" s="259">
        <v>40.768218181818177</v>
      </c>
      <c r="M164" s="259">
        <v>46.231999999999999</v>
      </c>
      <c r="N164" s="259">
        <v>6</v>
      </c>
      <c r="O164" s="244">
        <v>0.88181818181818172</v>
      </c>
      <c r="P164" s="259">
        <v>94.33426363636363</v>
      </c>
      <c r="Q164" s="259">
        <v>106.977</v>
      </c>
      <c r="R164" s="259">
        <v>15</v>
      </c>
      <c r="S164" s="244">
        <v>0.88181818181818172</v>
      </c>
      <c r="T164" s="259">
        <v>187.53362727272724</v>
      </c>
      <c r="U164" s="259">
        <v>212.66700000000003</v>
      </c>
      <c r="V164" s="259">
        <v>68</v>
      </c>
      <c r="W164" s="244">
        <v>0.88181818181818161</v>
      </c>
      <c r="X164" s="259" t="s">
        <v>547</v>
      </c>
      <c r="Y164" s="148">
        <v>12</v>
      </c>
      <c r="Z164" t="s">
        <v>176</v>
      </c>
      <c r="AA164" t="s">
        <v>2143</v>
      </c>
    </row>
    <row r="165" spans="1:27" x14ac:dyDescent="0.25">
      <c r="A165" t="s">
        <v>1229</v>
      </c>
      <c r="B165">
        <v>332330</v>
      </c>
      <c r="C165">
        <v>416</v>
      </c>
      <c r="D165" s="148" t="s">
        <v>297</v>
      </c>
      <c r="E165" s="148" t="s">
        <v>298</v>
      </c>
      <c r="F165" s="148" t="s">
        <v>935</v>
      </c>
      <c r="G165" s="26" t="s">
        <v>14</v>
      </c>
      <c r="H165" s="244">
        <v>112.36680000000003</v>
      </c>
      <c r="I165" s="257">
        <v>124.85199999999999</v>
      </c>
      <c r="J165" s="258">
        <v>43</v>
      </c>
      <c r="K165" s="343">
        <v>0.90000000000000024</v>
      </c>
      <c r="L165" s="259">
        <v>97.944300000000013</v>
      </c>
      <c r="M165" s="259">
        <v>108.82699999999998</v>
      </c>
      <c r="N165" s="259">
        <v>10</v>
      </c>
      <c r="O165" s="244">
        <v>0.90000000000000024</v>
      </c>
      <c r="P165" s="259">
        <v>61.707600000000014</v>
      </c>
      <c r="Q165" s="259">
        <v>68.563999999999993</v>
      </c>
      <c r="R165" s="259">
        <v>10</v>
      </c>
      <c r="S165" s="244">
        <v>0.90000000000000024</v>
      </c>
      <c r="T165" s="259">
        <v>272.01870000000002</v>
      </c>
      <c r="U165" s="259">
        <v>330.10400000000004</v>
      </c>
      <c r="V165" s="259">
        <v>64</v>
      </c>
      <c r="W165" s="244">
        <v>0.82403939364563894</v>
      </c>
      <c r="X165" s="259" t="s">
        <v>547</v>
      </c>
      <c r="Y165" s="148">
        <v>12</v>
      </c>
      <c r="Z165" t="s">
        <v>298</v>
      </c>
      <c r="AA165" t="s">
        <v>2143</v>
      </c>
    </row>
    <row r="166" spans="1:27" x14ac:dyDescent="0.25">
      <c r="A166" t="s">
        <v>1256</v>
      </c>
      <c r="B166">
        <v>332600</v>
      </c>
      <c r="C166">
        <v>92</v>
      </c>
      <c r="D166" s="148" t="s">
        <v>351</v>
      </c>
      <c r="E166" s="148" t="s">
        <v>352</v>
      </c>
      <c r="F166" s="148" t="s">
        <v>995</v>
      </c>
      <c r="G166" s="26" t="s">
        <v>14</v>
      </c>
      <c r="H166" s="244">
        <v>210.25162808333334</v>
      </c>
      <c r="I166" s="257">
        <v>312.13900000000001</v>
      </c>
      <c r="J166" s="258">
        <v>111</v>
      </c>
      <c r="K166" s="343">
        <v>0.67358333333333331</v>
      </c>
      <c r="L166" s="259">
        <v>391.96016241666666</v>
      </c>
      <c r="M166" s="259">
        <v>581.90300000000002</v>
      </c>
      <c r="N166" s="259">
        <v>48</v>
      </c>
      <c r="O166" s="244">
        <v>0.67358333333333331</v>
      </c>
      <c r="P166" s="259">
        <v>226.67561050000003</v>
      </c>
      <c r="Q166" s="259">
        <v>336.52200000000005</v>
      </c>
      <c r="R166" s="259">
        <v>13</v>
      </c>
      <c r="S166" s="244">
        <v>0.67358333333333331</v>
      </c>
      <c r="T166" s="259">
        <v>828.88740100000007</v>
      </c>
      <c r="U166" s="259">
        <v>1230.5640000000001</v>
      </c>
      <c r="V166" s="259">
        <v>165</v>
      </c>
      <c r="W166" s="244">
        <v>0.67358333333333331</v>
      </c>
      <c r="X166" s="259" t="s">
        <v>547</v>
      </c>
      <c r="Y166" s="148">
        <v>8</v>
      </c>
      <c r="Z166" t="s">
        <v>352</v>
      </c>
      <c r="AA166" t="s">
        <v>2143</v>
      </c>
    </row>
    <row r="167" spans="1:27" ht="30" x14ac:dyDescent="0.25">
      <c r="A167" t="s">
        <v>1131</v>
      </c>
      <c r="B167">
        <v>331460</v>
      </c>
      <c r="C167">
        <v>169</v>
      </c>
      <c r="D167" s="148" t="s">
        <v>101</v>
      </c>
      <c r="E167" s="148" t="s">
        <v>125</v>
      </c>
      <c r="F167" s="148" t="s">
        <v>720</v>
      </c>
      <c r="G167" s="26" t="s">
        <v>14</v>
      </c>
      <c r="H167" s="244">
        <v>150.33773619999999</v>
      </c>
      <c r="I167" s="257">
        <v>297.964</v>
      </c>
      <c r="J167" s="258">
        <v>78</v>
      </c>
      <c r="K167" s="343">
        <v>0.50454999999999994</v>
      </c>
      <c r="L167" s="259">
        <v>0</v>
      </c>
      <c r="M167" s="259">
        <v>0</v>
      </c>
      <c r="N167" s="259">
        <v>10</v>
      </c>
      <c r="O167" s="244">
        <v>0</v>
      </c>
      <c r="P167" s="259">
        <v>147.48955144999999</v>
      </c>
      <c r="Q167" s="259">
        <v>292.31900000000002</v>
      </c>
      <c r="R167" s="259">
        <v>15</v>
      </c>
      <c r="S167" s="244">
        <v>0.50454999999999994</v>
      </c>
      <c r="T167" s="259">
        <v>297.82728765000002</v>
      </c>
      <c r="U167" s="259">
        <v>590.2829999999999</v>
      </c>
      <c r="V167" s="259">
        <v>103</v>
      </c>
      <c r="W167" s="244">
        <v>0.50455000000000017</v>
      </c>
      <c r="X167" s="259" t="s">
        <v>547</v>
      </c>
      <c r="Y167" s="148">
        <v>12</v>
      </c>
      <c r="Z167" t="s">
        <v>125</v>
      </c>
      <c r="AA167" t="s">
        <v>2143</v>
      </c>
    </row>
    <row r="168" spans="1:27" ht="30" x14ac:dyDescent="0.25">
      <c r="A168" t="s">
        <v>1137</v>
      </c>
      <c r="B168">
        <v>331520</v>
      </c>
      <c r="C168">
        <v>169</v>
      </c>
      <c r="D168" s="148" t="s">
        <v>101</v>
      </c>
      <c r="E168" s="148" t="s">
        <v>131</v>
      </c>
      <c r="F168" s="148" t="s">
        <v>722</v>
      </c>
      <c r="G168" s="26" t="s">
        <v>14</v>
      </c>
      <c r="H168" s="244">
        <v>236.9444805</v>
      </c>
      <c r="I168" s="257">
        <v>440.62199999999996</v>
      </c>
      <c r="J168" s="258">
        <v>113</v>
      </c>
      <c r="K168" s="343">
        <v>0.53775000000000006</v>
      </c>
      <c r="L168" s="259">
        <v>0</v>
      </c>
      <c r="M168" s="259">
        <v>0</v>
      </c>
      <c r="N168" s="259">
        <v>9</v>
      </c>
      <c r="O168" s="244">
        <v>0</v>
      </c>
      <c r="P168" s="259">
        <v>223.38027450000004</v>
      </c>
      <c r="Q168" s="259">
        <v>415.39800000000002</v>
      </c>
      <c r="R168" s="259">
        <v>27</v>
      </c>
      <c r="S168" s="244">
        <v>0.53775000000000006</v>
      </c>
      <c r="T168" s="259">
        <v>460.32475500000004</v>
      </c>
      <c r="U168" s="259">
        <v>856.01999999999987</v>
      </c>
      <c r="V168" s="259">
        <v>148</v>
      </c>
      <c r="W168" s="244">
        <v>0.53775000000000017</v>
      </c>
      <c r="X168" s="259" t="s">
        <v>547</v>
      </c>
      <c r="Y168" s="148">
        <v>12</v>
      </c>
      <c r="Z168" t="s">
        <v>131</v>
      </c>
      <c r="AA168" t="s">
        <v>2143</v>
      </c>
    </row>
    <row r="169" spans="1:27" ht="30" x14ac:dyDescent="0.25">
      <c r="A169" t="s">
        <v>1150</v>
      </c>
      <c r="B169">
        <v>331620</v>
      </c>
      <c r="C169">
        <v>169</v>
      </c>
      <c r="D169" s="148" t="s">
        <v>101</v>
      </c>
      <c r="E169" s="148" t="s">
        <v>142</v>
      </c>
      <c r="F169" s="148" t="s">
        <v>728</v>
      </c>
      <c r="G169" s="26" t="s">
        <v>14</v>
      </c>
      <c r="H169" s="244">
        <v>69.752229999999983</v>
      </c>
      <c r="I169" s="257">
        <v>125.72499999999999</v>
      </c>
      <c r="J169" s="258">
        <v>38</v>
      </c>
      <c r="K169" s="343">
        <v>0.55479999999999985</v>
      </c>
      <c r="L169" s="259">
        <v>51.75562759999999</v>
      </c>
      <c r="M169" s="259">
        <v>93.287000000000006</v>
      </c>
      <c r="N169" s="259">
        <v>6</v>
      </c>
      <c r="O169" s="244">
        <v>0.55479999999999985</v>
      </c>
      <c r="P169" s="259">
        <v>82.147016799999975</v>
      </c>
      <c r="Q169" s="259">
        <v>148.066</v>
      </c>
      <c r="R169" s="259">
        <v>15</v>
      </c>
      <c r="S169" s="244">
        <v>0.55479999999999985</v>
      </c>
      <c r="T169" s="259">
        <v>203.65487439999993</v>
      </c>
      <c r="U169" s="259">
        <v>367.07799999999997</v>
      </c>
      <c r="V169" s="259">
        <v>59</v>
      </c>
      <c r="W169" s="244">
        <v>0.55479999999999985</v>
      </c>
      <c r="X169" s="259" t="s">
        <v>547</v>
      </c>
      <c r="Y169" s="148">
        <v>12</v>
      </c>
      <c r="Z169" t="s">
        <v>142</v>
      </c>
      <c r="AA169" t="s">
        <v>2143</v>
      </c>
    </row>
    <row r="170" spans="1:27" ht="30" x14ac:dyDescent="0.25">
      <c r="A170" t="s">
        <v>1104</v>
      </c>
      <c r="B170">
        <v>331260</v>
      </c>
      <c r="C170">
        <v>169</v>
      </c>
      <c r="D170" s="148" t="s">
        <v>101</v>
      </c>
      <c r="E170" s="148" t="s">
        <v>104</v>
      </c>
      <c r="F170" s="148" t="s">
        <v>704</v>
      </c>
      <c r="G170" s="26" t="s">
        <v>14</v>
      </c>
      <c r="H170" s="244">
        <v>82.274453999999992</v>
      </c>
      <c r="I170" s="257">
        <v>148.64400000000001</v>
      </c>
      <c r="J170" s="258">
        <v>39</v>
      </c>
      <c r="K170" s="343">
        <v>0.55349999999999988</v>
      </c>
      <c r="L170" s="259">
        <v>0</v>
      </c>
      <c r="M170" s="259">
        <v>0</v>
      </c>
      <c r="N170" s="259">
        <v>6</v>
      </c>
      <c r="O170" s="244">
        <v>0</v>
      </c>
      <c r="P170" s="259">
        <v>121.74232499999997</v>
      </c>
      <c r="Q170" s="259">
        <v>219.95</v>
      </c>
      <c r="R170" s="259">
        <v>23</v>
      </c>
      <c r="S170" s="244">
        <v>0.55349999999999988</v>
      </c>
      <c r="T170" s="259">
        <v>204.01677899999996</v>
      </c>
      <c r="U170" s="259">
        <v>368.59399999999994</v>
      </c>
      <c r="V170" s="259">
        <v>68</v>
      </c>
      <c r="W170" s="244">
        <v>0.55349999999999999</v>
      </c>
      <c r="X170" s="259" t="s">
        <v>547</v>
      </c>
      <c r="Y170" s="148">
        <v>12</v>
      </c>
      <c r="Z170" t="s">
        <v>104</v>
      </c>
      <c r="AA170" t="s">
        <v>2143</v>
      </c>
    </row>
    <row r="171" spans="1:27" ht="30" x14ac:dyDescent="0.25">
      <c r="A171" t="s">
        <v>1116</v>
      </c>
      <c r="B171">
        <v>331340</v>
      </c>
      <c r="C171">
        <v>169</v>
      </c>
      <c r="D171" s="148" t="s">
        <v>101</v>
      </c>
      <c r="E171" s="148" t="s">
        <v>113</v>
      </c>
      <c r="F171" s="148" t="s">
        <v>710</v>
      </c>
      <c r="G171" s="26" t="s">
        <v>14</v>
      </c>
      <c r="H171" s="244">
        <v>140.2116</v>
      </c>
      <c r="I171" s="257">
        <v>264.8</v>
      </c>
      <c r="J171" s="258">
        <v>72</v>
      </c>
      <c r="K171" s="343">
        <v>0.52949999999999997</v>
      </c>
      <c r="L171" s="259">
        <v>17.083788000000002</v>
      </c>
      <c r="M171" s="259">
        <v>32.264000000000003</v>
      </c>
      <c r="N171" s="259">
        <v>12</v>
      </c>
      <c r="O171" s="244">
        <v>0.52949999999999997</v>
      </c>
      <c r="P171" s="259">
        <v>164.9344845</v>
      </c>
      <c r="Q171" s="259">
        <v>311.49099999999999</v>
      </c>
      <c r="R171" s="259">
        <v>18</v>
      </c>
      <c r="S171" s="244">
        <v>0.52949999999999997</v>
      </c>
      <c r="T171" s="259">
        <v>322.2298725</v>
      </c>
      <c r="U171" s="259">
        <v>608.55499999999995</v>
      </c>
      <c r="V171" s="259">
        <v>99</v>
      </c>
      <c r="W171" s="244">
        <v>0.52950000000000008</v>
      </c>
      <c r="X171" s="259" t="s">
        <v>547</v>
      </c>
      <c r="Y171" s="148">
        <v>12</v>
      </c>
      <c r="Z171" t="s">
        <v>113</v>
      </c>
      <c r="AA171" t="s">
        <v>2143</v>
      </c>
    </row>
    <row r="172" spans="1:27" ht="30" x14ac:dyDescent="0.25">
      <c r="A172" t="s">
        <v>1117</v>
      </c>
      <c r="B172">
        <v>331350</v>
      </c>
      <c r="C172">
        <v>169</v>
      </c>
      <c r="D172" s="148" t="s">
        <v>101</v>
      </c>
      <c r="E172" s="148" t="s">
        <v>114</v>
      </c>
      <c r="F172" s="148" t="s">
        <v>712</v>
      </c>
      <c r="G172" s="26" t="s">
        <v>14</v>
      </c>
      <c r="H172" s="244">
        <v>148.87774079999997</v>
      </c>
      <c r="I172" s="257">
        <v>287.18699999999995</v>
      </c>
      <c r="J172" s="258">
        <v>80</v>
      </c>
      <c r="K172" s="343">
        <v>0.51839999999999997</v>
      </c>
      <c r="L172" s="259">
        <v>0</v>
      </c>
      <c r="M172" s="259">
        <v>0</v>
      </c>
      <c r="N172" s="259">
        <v>6</v>
      </c>
      <c r="O172" s="244">
        <v>0</v>
      </c>
      <c r="P172" s="259">
        <v>152.3116224</v>
      </c>
      <c r="Q172" s="259">
        <v>293.81100000000004</v>
      </c>
      <c r="R172" s="259">
        <v>18</v>
      </c>
      <c r="S172" s="244">
        <v>0.51839999999999997</v>
      </c>
      <c r="T172" s="259">
        <v>301.1893632</v>
      </c>
      <c r="U172" s="259">
        <v>580.99799999999993</v>
      </c>
      <c r="V172" s="259">
        <v>103</v>
      </c>
      <c r="W172" s="244">
        <v>0.51840000000000008</v>
      </c>
      <c r="X172" s="259" t="s">
        <v>547</v>
      </c>
      <c r="Y172" s="148">
        <v>12</v>
      </c>
      <c r="Z172" t="s">
        <v>114</v>
      </c>
      <c r="AA172" t="s">
        <v>2143</v>
      </c>
    </row>
    <row r="173" spans="1:27" ht="30" x14ac:dyDescent="0.25">
      <c r="A173" t="s">
        <v>1119</v>
      </c>
      <c r="B173">
        <v>331370</v>
      </c>
      <c r="C173">
        <v>169</v>
      </c>
      <c r="D173" s="148" t="s">
        <v>101</v>
      </c>
      <c r="E173" s="148" t="s">
        <v>116</v>
      </c>
      <c r="F173" s="148" t="s">
        <v>714</v>
      </c>
      <c r="G173" s="26" t="s">
        <v>14</v>
      </c>
      <c r="H173" s="244">
        <v>275.00770755000008</v>
      </c>
      <c r="I173" s="257">
        <v>503.63100000000009</v>
      </c>
      <c r="J173" s="258">
        <v>102</v>
      </c>
      <c r="K173" s="343">
        <v>0.54605000000000004</v>
      </c>
      <c r="L173" s="259">
        <v>0</v>
      </c>
      <c r="M173" s="259">
        <v>0</v>
      </c>
      <c r="N173" s="259">
        <v>15</v>
      </c>
      <c r="O173" s="244">
        <v>0</v>
      </c>
      <c r="P173" s="259">
        <v>310.67733169999997</v>
      </c>
      <c r="Q173" s="259">
        <v>568.95399999999995</v>
      </c>
      <c r="R173" s="259">
        <v>30</v>
      </c>
      <c r="S173" s="244">
        <v>0.54605000000000004</v>
      </c>
      <c r="T173" s="259">
        <v>585.68503925000005</v>
      </c>
      <c r="U173" s="259">
        <v>1072.5849999999998</v>
      </c>
      <c r="V173" s="259">
        <v>144</v>
      </c>
      <c r="W173" s="244">
        <v>0.54605000000000015</v>
      </c>
      <c r="X173" s="259" t="s">
        <v>547</v>
      </c>
      <c r="Y173" s="148">
        <v>12</v>
      </c>
      <c r="Z173" t="s">
        <v>116</v>
      </c>
      <c r="AA173" t="s">
        <v>2143</v>
      </c>
    </row>
    <row r="174" spans="1:27" ht="30" x14ac:dyDescent="0.25">
      <c r="A174" t="s">
        <v>1121</v>
      </c>
      <c r="B174">
        <v>331380</v>
      </c>
      <c r="C174">
        <v>169</v>
      </c>
      <c r="D174" s="148" t="s">
        <v>101</v>
      </c>
      <c r="E174" s="148" t="s">
        <v>117</v>
      </c>
      <c r="F174" s="148" t="s">
        <v>716</v>
      </c>
      <c r="G174" s="26" t="s">
        <v>14</v>
      </c>
      <c r="H174" s="244">
        <v>139.11459749999997</v>
      </c>
      <c r="I174" s="257">
        <v>264.14999999999998</v>
      </c>
      <c r="J174" s="258">
        <v>69</v>
      </c>
      <c r="K174" s="343">
        <v>0.52664999999999995</v>
      </c>
      <c r="L174" s="259">
        <v>34.943754149999997</v>
      </c>
      <c r="M174" s="259">
        <v>66.350999999999999</v>
      </c>
      <c r="N174" s="259">
        <v>10</v>
      </c>
      <c r="O174" s="244">
        <v>0.52664999999999995</v>
      </c>
      <c r="P174" s="259">
        <v>175.94375865000001</v>
      </c>
      <c r="Q174" s="259">
        <v>334.08100000000002</v>
      </c>
      <c r="R174" s="259">
        <v>27</v>
      </c>
      <c r="S174" s="244">
        <v>0.52664999999999995</v>
      </c>
      <c r="T174" s="259">
        <v>350.00211029999997</v>
      </c>
      <c r="U174" s="259">
        <v>664.58199999999999</v>
      </c>
      <c r="V174" s="259">
        <v>105</v>
      </c>
      <c r="W174" s="244">
        <v>0.52664999999999995</v>
      </c>
      <c r="X174" s="259" t="s">
        <v>547</v>
      </c>
      <c r="Y174" s="148">
        <v>12</v>
      </c>
      <c r="Z174" t="s">
        <v>117</v>
      </c>
      <c r="AA174" t="s">
        <v>2143</v>
      </c>
    </row>
    <row r="175" spans="1:27" ht="30" x14ac:dyDescent="0.25">
      <c r="A175" t="s">
        <v>1259</v>
      </c>
      <c r="B175">
        <v>332200</v>
      </c>
      <c r="C175">
        <v>264</v>
      </c>
      <c r="D175" s="148" t="s">
        <v>359</v>
      </c>
      <c r="E175" s="148" t="s">
        <v>360</v>
      </c>
      <c r="F175" s="148" t="s">
        <v>1003</v>
      </c>
      <c r="G175" s="26" t="s">
        <v>14</v>
      </c>
      <c r="H175" s="244">
        <v>159.92919177500002</v>
      </c>
      <c r="I175" s="257">
        <v>179.077</v>
      </c>
      <c r="J175" s="258">
        <v>89</v>
      </c>
      <c r="K175" s="343">
        <v>0.89307500000000017</v>
      </c>
      <c r="L175" s="259">
        <v>140.73611695</v>
      </c>
      <c r="M175" s="259">
        <v>157.58599999999998</v>
      </c>
      <c r="N175" s="259">
        <v>22</v>
      </c>
      <c r="O175" s="244">
        <v>0.89307500000000006</v>
      </c>
      <c r="P175" s="259">
        <v>98.706221299999996</v>
      </c>
      <c r="Q175" s="259">
        <v>110.52399999999999</v>
      </c>
      <c r="R175" s="259">
        <v>18</v>
      </c>
      <c r="S175" s="244">
        <v>0.89307500000000006</v>
      </c>
      <c r="T175" s="259">
        <v>399.37153002499997</v>
      </c>
      <c r="U175" s="259">
        <v>447.1869999999999</v>
      </c>
      <c r="V175" s="259">
        <v>115</v>
      </c>
      <c r="W175" s="244">
        <v>0.89307500000000017</v>
      </c>
      <c r="X175" s="259" t="s">
        <v>547</v>
      </c>
      <c r="Y175" s="148">
        <v>12</v>
      </c>
      <c r="Z175" t="s">
        <v>360</v>
      </c>
      <c r="AA175" t="s">
        <v>2143</v>
      </c>
    </row>
    <row r="176" spans="1:27" x14ac:dyDescent="0.25">
      <c r="A176" t="s">
        <v>1246</v>
      </c>
      <c r="B176">
        <v>332520</v>
      </c>
      <c r="C176">
        <v>759</v>
      </c>
      <c r="D176" s="148" t="s">
        <v>330</v>
      </c>
      <c r="E176" s="148" t="s">
        <v>331</v>
      </c>
      <c r="F176" s="148" t="s">
        <v>973</v>
      </c>
      <c r="G176" s="26" t="s">
        <v>14</v>
      </c>
      <c r="H176" s="244">
        <v>37.881397333333325</v>
      </c>
      <c r="I176" s="257">
        <v>45.375999999999998</v>
      </c>
      <c r="J176" s="258">
        <v>34</v>
      </c>
      <c r="K176" s="343">
        <v>0.83483333333333321</v>
      </c>
      <c r="L176" s="259">
        <v>10.081447333333331</v>
      </c>
      <c r="M176" s="259">
        <v>12.076000000000001</v>
      </c>
      <c r="N176" s="259">
        <v>2</v>
      </c>
      <c r="O176" s="244">
        <v>0.83483333333333309</v>
      </c>
      <c r="P176" s="259">
        <v>53.966965999999985</v>
      </c>
      <c r="Q176" s="259">
        <v>64.643999999999991</v>
      </c>
      <c r="R176" s="259">
        <v>12</v>
      </c>
      <c r="S176" s="244">
        <v>0.83483333333333321</v>
      </c>
      <c r="T176" s="259">
        <v>101.92981066666664</v>
      </c>
      <c r="U176" s="259">
        <v>122.09600000000003</v>
      </c>
      <c r="V176" s="259">
        <v>48</v>
      </c>
      <c r="W176" s="244">
        <v>0.83483333333333287</v>
      </c>
      <c r="X176" s="259" t="s">
        <v>547</v>
      </c>
      <c r="Y176" s="148">
        <v>3</v>
      </c>
      <c r="Z176" t="s">
        <v>331</v>
      </c>
      <c r="AA176" t="s">
        <v>2143</v>
      </c>
    </row>
    <row r="177" spans="1:27" x14ac:dyDescent="0.25">
      <c r="A177" t="s">
        <v>1188</v>
      </c>
      <c r="B177">
        <v>331830</v>
      </c>
      <c r="C177">
        <v>341</v>
      </c>
      <c r="D177" s="148" t="s">
        <v>216</v>
      </c>
      <c r="E177" s="148" t="s">
        <v>217</v>
      </c>
      <c r="F177" s="148" t="s">
        <v>821</v>
      </c>
      <c r="G177" s="26" t="s">
        <v>14</v>
      </c>
      <c r="H177" s="244">
        <v>186.93807680000003</v>
      </c>
      <c r="I177" s="257">
        <v>265.68799999999999</v>
      </c>
      <c r="J177" s="258">
        <v>142</v>
      </c>
      <c r="K177" s="343">
        <v>0.70360000000000011</v>
      </c>
      <c r="L177" s="259">
        <v>33.346418400000012</v>
      </c>
      <c r="M177" s="259">
        <v>47.394000000000005</v>
      </c>
      <c r="N177" s="259">
        <v>10</v>
      </c>
      <c r="O177" s="244">
        <v>0.70360000000000011</v>
      </c>
      <c r="P177" s="259">
        <v>39.259472800000005</v>
      </c>
      <c r="Q177" s="259">
        <v>55.798000000000002</v>
      </c>
      <c r="R177" s="259">
        <v>6</v>
      </c>
      <c r="S177" s="244">
        <v>0.70360000000000011</v>
      </c>
      <c r="T177" s="259">
        <v>259.54396800000006</v>
      </c>
      <c r="U177" s="259">
        <v>368.88</v>
      </c>
      <c r="V177" s="259">
        <v>158</v>
      </c>
      <c r="W177" s="244">
        <v>0.70360000000000023</v>
      </c>
      <c r="X177" s="259" t="s">
        <v>547</v>
      </c>
      <c r="Y177" s="148">
        <v>3</v>
      </c>
      <c r="Z177" t="s">
        <v>217</v>
      </c>
      <c r="AA177" t="s">
        <v>2143</v>
      </c>
    </row>
    <row r="178" spans="1:27" x14ac:dyDescent="0.25">
      <c r="A178" t="s">
        <v>1178</v>
      </c>
      <c r="B178">
        <v>331900</v>
      </c>
      <c r="C178">
        <v>256</v>
      </c>
      <c r="D178" s="148" t="s">
        <v>191</v>
      </c>
      <c r="E178" s="148" t="s">
        <v>192</v>
      </c>
      <c r="F178" s="148" t="s">
        <v>778</v>
      </c>
      <c r="G178" s="26" t="s">
        <v>14</v>
      </c>
      <c r="H178" s="244">
        <v>93.469817324999994</v>
      </c>
      <c r="I178" s="257">
        <v>122.09099999999999</v>
      </c>
      <c r="J178" s="258">
        <v>42</v>
      </c>
      <c r="K178" s="343">
        <v>0.76557500000000001</v>
      </c>
      <c r="L178" s="259">
        <v>43.584950325000001</v>
      </c>
      <c r="M178" s="259">
        <v>56.930999999999997</v>
      </c>
      <c r="N178" s="259">
        <v>6</v>
      </c>
      <c r="O178" s="244">
        <v>0.76557500000000001</v>
      </c>
      <c r="P178" s="259">
        <v>135.05355460000001</v>
      </c>
      <c r="Q178" s="259">
        <v>176.40800000000002</v>
      </c>
      <c r="R178" s="259">
        <v>11</v>
      </c>
      <c r="S178" s="244">
        <v>0.76557500000000001</v>
      </c>
      <c r="T178" s="259">
        <v>272.10832225000001</v>
      </c>
      <c r="U178" s="259">
        <v>355.43000000000006</v>
      </c>
      <c r="V178" s="259">
        <v>57</v>
      </c>
      <c r="W178" s="244">
        <v>0.76557499999999989</v>
      </c>
      <c r="X178" s="259" t="s">
        <v>547</v>
      </c>
      <c r="Y178" s="148">
        <v>12</v>
      </c>
      <c r="Z178" t="s">
        <v>192</v>
      </c>
      <c r="AA178" t="s">
        <v>2143</v>
      </c>
    </row>
    <row r="179" spans="1:27" x14ac:dyDescent="0.25">
      <c r="A179" t="s">
        <v>1187</v>
      </c>
      <c r="B179">
        <v>331990</v>
      </c>
      <c r="C179">
        <v>274</v>
      </c>
      <c r="D179" s="148" t="s">
        <v>212</v>
      </c>
      <c r="E179" s="148" t="s">
        <v>213</v>
      </c>
      <c r="F179" s="148" t="s">
        <v>819</v>
      </c>
      <c r="G179" s="26" t="s">
        <v>14</v>
      </c>
      <c r="H179" s="244">
        <v>530.06470500000012</v>
      </c>
      <c r="I179" s="257">
        <v>837.3850000000001</v>
      </c>
      <c r="J179" s="258">
        <v>206</v>
      </c>
      <c r="K179" s="343">
        <v>0.63300000000000001</v>
      </c>
      <c r="L179" s="259">
        <v>2035.2019770000004</v>
      </c>
      <c r="M179" s="259">
        <v>3215.1689999999999</v>
      </c>
      <c r="N179" s="259">
        <v>139</v>
      </c>
      <c r="O179" s="244">
        <v>0.63300000000000012</v>
      </c>
      <c r="P179" s="259">
        <v>628.08849545454564</v>
      </c>
      <c r="Q179" s="259">
        <v>992.24090909090921</v>
      </c>
      <c r="R179" s="259">
        <v>56</v>
      </c>
      <c r="S179" s="244">
        <v>0.63300000000000012</v>
      </c>
      <c r="T179" s="259">
        <v>3193.3551774545463</v>
      </c>
      <c r="U179" s="259">
        <v>5044.7949090909096</v>
      </c>
      <c r="V179" s="259">
        <v>386</v>
      </c>
      <c r="W179" s="244">
        <v>0.63300000000000012</v>
      </c>
      <c r="X179" s="259" t="s">
        <v>547</v>
      </c>
      <c r="Y179" s="148">
        <v>12</v>
      </c>
      <c r="Z179" t="s">
        <v>213</v>
      </c>
      <c r="AA179" t="s">
        <v>2143</v>
      </c>
    </row>
    <row r="180" spans="1:27" x14ac:dyDescent="0.25">
      <c r="A180" t="s">
        <v>1169</v>
      </c>
      <c r="B180">
        <v>331810</v>
      </c>
      <c r="C180">
        <v>767</v>
      </c>
      <c r="D180" s="148" t="s">
        <v>757</v>
      </c>
      <c r="E180" s="148" t="s">
        <v>172</v>
      </c>
      <c r="F180" s="148" t="s">
        <v>758</v>
      </c>
      <c r="G180" s="26" t="s">
        <v>14</v>
      </c>
      <c r="H180" s="244">
        <v>27.499950000000002</v>
      </c>
      <c r="I180" s="257">
        <v>23.913</v>
      </c>
      <c r="J180" s="258">
        <v>15</v>
      </c>
      <c r="K180" s="343">
        <v>1.1500000000000001</v>
      </c>
      <c r="L180" s="259">
        <v>39.027550000000012</v>
      </c>
      <c r="M180" s="259">
        <v>33.937000000000005</v>
      </c>
      <c r="N180" s="259">
        <v>5</v>
      </c>
      <c r="O180" s="244">
        <v>1.1500000000000001</v>
      </c>
      <c r="P180" s="259">
        <v>39.285150000000009</v>
      </c>
      <c r="Q180" s="259">
        <v>34.161000000000001</v>
      </c>
      <c r="R180" s="259">
        <v>4</v>
      </c>
      <c r="S180" s="244">
        <v>1.1500000000000001</v>
      </c>
      <c r="T180" s="259">
        <v>105.81265000000002</v>
      </c>
      <c r="U180" s="259">
        <v>92.01100000000001</v>
      </c>
      <c r="V180" s="259">
        <v>23</v>
      </c>
      <c r="W180" s="244">
        <v>1.1500000000000001</v>
      </c>
      <c r="X180" s="259" t="s">
        <v>547</v>
      </c>
      <c r="Y180" s="148">
        <v>12</v>
      </c>
      <c r="Z180" t="s">
        <v>172</v>
      </c>
      <c r="AA180" t="s">
        <v>2143</v>
      </c>
    </row>
    <row r="181" spans="1:27" ht="45" x14ac:dyDescent="0.25">
      <c r="A181" t="s">
        <v>1093</v>
      </c>
      <c r="B181">
        <v>331180</v>
      </c>
      <c r="C181">
        <v>2</v>
      </c>
      <c r="D181" s="148" t="s">
        <v>78</v>
      </c>
      <c r="E181" s="148" t="s">
        <v>616</v>
      </c>
      <c r="F181" s="148" t="s">
        <v>615</v>
      </c>
      <c r="G181" s="26" t="s">
        <v>14</v>
      </c>
      <c r="H181" s="244">
        <v>216.80747679999999</v>
      </c>
      <c r="I181" s="257">
        <v>315.49400000000003</v>
      </c>
      <c r="J181" s="258">
        <v>87</v>
      </c>
      <c r="K181" s="343">
        <v>0.68719999999999992</v>
      </c>
      <c r="L181" s="259">
        <v>226.93955359999998</v>
      </c>
      <c r="M181" s="259">
        <v>330.238</v>
      </c>
      <c r="N181" s="259">
        <v>16</v>
      </c>
      <c r="O181" s="244">
        <v>0.68719999999999992</v>
      </c>
      <c r="P181" s="259">
        <v>251.84711759999996</v>
      </c>
      <c r="Q181" s="259">
        <v>366.483</v>
      </c>
      <c r="R181" s="259">
        <v>22</v>
      </c>
      <c r="S181" s="244">
        <v>0.68719999999999992</v>
      </c>
      <c r="T181" s="259">
        <v>695.5941479999999</v>
      </c>
      <c r="U181" s="259">
        <v>1012.215</v>
      </c>
      <c r="V181" s="259">
        <v>125</v>
      </c>
      <c r="W181" s="244">
        <v>0.68719999999999992</v>
      </c>
      <c r="X181" s="259" t="s">
        <v>547</v>
      </c>
      <c r="Y181" s="148">
        <v>12</v>
      </c>
      <c r="Z181" t="s">
        <v>616</v>
      </c>
      <c r="AA181" t="s">
        <v>2143</v>
      </c>
    </row>
    <row r="182" spans="1:27" ht="30" x14ac:dyDescent="0.25">
      <c r="A182" t="s">
        <v>1076</v>
      </c>
      <c r="B182">
        <v>331050</v>
      </c>
      <c r="C182">
        <v>2</v>
      </c>
      <c r="D182" s="148" t="s">
        <v>78</v>
      </c>
      <c r="E182" s="148" t="s">
        <v>626</v>
      </c>
      <c r="F182" s="148" t="s">
        <v>625</v>
      </c>
      <c r="G182" s="26" t="s">
        <v>14</v>
      </c>
      <c r="H182" s="244">
        <v>175.229928</v>
      </c>
      <c r="I182" s="257">
        <v>197.33099999999999</v>
      </c>
      <c r="J182" s="258">
        <v>70</v>
      </c>
      <c r="K182" s="343">
        <v>0.88800000000000001</v>
      </c>
      <c r="L182" s="259">
        <v>59.771280000000004</v>
      </c>
      <c r="M182" s="259">
        <v>67.31</v>
      </c>
      <c r="N182" s="259">
        <v>11</v>
      </c>
      <c r="O182" s="244">
        <v>0.88800000000000001</v>
      </c>
      <c r="P182" s="259">
        <v>224.64268799999996</v>
      </c>
      <c r="Q182" s="259">
        <v>252.97599999999997</v>
      </c>
      <c r="R182" s="259">
        <v>25</v>
      </c>
      <c r="S182" s="244">
        <v>0.88800000000000001</v>
      </c>
      <c r="T182" s="259">
        <v>459.64389599999993</v>
      </c>
      <c r="U182" s="259">
        <v>517.61700000000008</v>
      </c>
      <c r="V182" s="259">
        <v>104</v>
      </c>
      <c r="W182" s="244">
        <v>0.88799999999999968</v>
      </c>
      <c r="X182" s="259" t="s">
        <v>547</v>
      </c>
      <c r="Y182" s="148">
        <v>12</v>
      </c>
      <c r="Z182" t="s">
        <v>626</v>
      </c>
      <c r="AA182" t="s">
        <v>2143</v>
      </c>
    </row>
    <row r="183" spans="1:27" ht="30" x14ac:dyDescent="0.25">
      <c r="A183" t="s">
        <v>1096</v>
      </c>
      <c r="B183">
        <v>331200</v>
      </c>
      <c r="C183">
        <v>2</v>
      </c>
      <c r="D183" s="148" t="s">
        <v>78</v>
      </c>
      <c r="E183" s="148" t="s">
        <v>393</v>
      </c>
      <c r="F183" s="148" t="s">
        <v>622</v>
      </c>
      <c r="G183" s="26" t="s">
        <v>14</v>
      </c>
      <c r="H183" s="244">
        <v>72.108208958333307</v>
      </c>
      <c r="I183" s="257">
        <v>159.60499999999999</v>
      </c>
      <c r="J183" s="258">
        <v>45</v>
      </c>
      <c r="K183" s="343">
        <v>0.45179166666666654</v>
      </c>
      <c r="L183" s="259">
        <v>14.71575816666666</v>
      </c>
      <c r="M183" s="259">
        <v>32.571999999999996</v>
      </c>
      <c r="N183" s="259">
        <v>5</v>
      </c>
      <c r="O183" s="244">
        <v>0.45179166666666654</v>
      </c>
      <c r="P183" s="259">
        <v>67.818447083333325</v>
      </c>
      <c r="Q183" s="259">
        <v>150.11000000000001</v>
      </c>
      <c r="R183" s="259">
        <v>8</v>
      </c>
      <c r="S183" s="244">
        <v>0.45179166666666659</v>
      </c>
      <c r="T183" s="259">
        <v>154.64241420833329</v>
      </c>
      <c r="U183" s="259">
        <v>342.28700000000003</v>
      </c>
      <c r="V183" s="259">
        <v>58</v>
      </c>
      <c r="W183" s="244">
        <v>0.45179166666666648</v>
      </c>
      <c r="X183" s="259" t="s">
        <v>547</v>
      </c>
      <c r="Y183" s="148">
        <v>12</v>
      </c>
      <c r="Z183" t="s">
        <v>393</v>
      </c>
      <c r="AA183" t="s">
        <v>2143</v>
      </c>
    </row>
    <row r="184" spans="1:27" ht="30" x14ac:dyDescent="0.25">
      <c r="A184" t="s">
        <v>1099</v>
      </c>
      <c r="B184">
        <v>331220</v>
      </c>
      <c r="C184">
        <v>2</v>
      </c>
      <c r="D184" s="148" t="s">
        <v>78</v>
      </c>
      <c r="E184" s="148" t="s">
        <v>1100</v>
      </c>
      <c r="F184" s="148" t="s">
        <v>622</v>
      </c>
      <c r="G184" s="26" t="s">
        <v>14</v>
      </c>
      <c r="H184" s="244">
        <v>1689.2842814166663</v>
      </c>
      <c r="I184" s="257">
        <v>3739.0780000000004</v>
      </c>
      <c r="J184" s="258">
        <v>761</v>
      </c>
      <c r="K184" s="343">
        <v>0.45179166666666654</v>
      </c>
      <c r="L184" s="259">
        <v>1126.1815392916662</v>
      </c>
      <c r="M184" s="259">
        <v>2492.701</v>
      </c>
      <c r="N184" s="259">
        <v>147</v>
      </c>
      <c r="O184" s="244">
        <v>0.45179166666666648</v>
      </c>
      <c r="P184" s="259">
        <v>631.7981168333331</v>
      </c>
      <c r="Q184" s="259">
        <v>1398.4279999999999</v>
      </c>
      <c r="R184" s="259">
        <v>78</v>
      </c>
      <c r="S184" s="244">
        <v>0.45179166666666654</v>
      </c>
      <c r="T184" s="259">
        <v>3447.2639375416657</v>
      </c>
      <c r="U184" s="259">
        <v>7630.2070000000003</v>
      </c>
      <c r="V184" s="259">
        <v>979</v>
      </c>
      <c r="W184" s="244">
        <v>0.45179166666666654</v>
      </c>
      <c r="X184" s="259" t="s">
        <v>547</v>
      </c>
      <c r="Y184" s="148">
        <v>12</v>
      </c>
      <c r="Z184" t="s">
        <v>1100</v>
      </c>
      <c r="AA184" t="s">
        <v>2143</v>
      </c>
    </row>
    <row r="185" spans="1:27" ht="30" x14ac:dyDescent="0.25">
      <c r="A185" t="s">
        <v>1077</v>
      </c>
      <c r="B185">
        <v>331060</v>
      </c>
      <c r="C185">
        <v>2</v>
      </c>
      <c r="D185" s="148" t="s">
        <v>78</v>
      </c>
      <c r="E185" s="148" t="s">
        <v>629</v>
      </c>
      <c r="F185" s="148" t="s">
        <v>628</v>
      </c>
      <c r="G185" s="26" t="s">
        <v>14</v>
      </c>
      <c r="H185" s="244">
        <v>71.052996000000007</v>
      </c>
      <c r="I185" s="257">
        <v>99.51400000000001</v>
      </c>
      <c r="J185" s="258">
        <v>30</v>
      </c>
      <c r="K185" s="343">
        <v>0.71399999999999997</v>
      </c>
      <c r="L185" s="259">
        <v>54.409655999999991</v>
      </c>
      <c r="M185" s="259">
        <v>76.203999999999994</v>
      </c>
      <c r="N185" s="259">
        <v>15</v>
      </c>
      <c r="O185" s="244">
        <v>0.71399999999999997</v>
      </c>
      <c r="P185" s="259">
        <v>226.828518</v>
      </c>
      <c r="Q185" s="259">
        <v>317.68700000000001</v>
      </c>
      <c r="R185" s="259">
        <v>20</v>
      </c>
      <c r="S185" s="244">
        <v>0.71399999999999997</v>
      </c>
      <c r="T185" s="259">
        <v>352.29117000000002</v>
      </c>
      <c r="U185" s="259">
        <v>493.40500000000003</v>
      </c>
      <c r="V185" s="259">
        <v>65</v>
      </c>
      <c r="W185" s="244">
        <v>0.71399999999999997</v>
      </c>
      <c r="X185" s="259" t="s">
        <v>547</v>
      </c>
      <c r="Y185" s="148">
        <v>12</v>
      </c>
      <c r="Z185" t="s">
        <v>629</v>
      </c>
      <c r="AA185" t="s">
        <v>2143</v>
      </c>
    </row>
    <row r="186" spans="1:27" ht="30" x14ac:dyDescent="0.25">
      <c r="A186" t="s">
        <v>1081</v>
      </c>
      <c r="B186">
        <v>331100</v>
      </c>
      <c r="C186">
        <v>2</v>
      </c>
      <c r="D186" s="148" t="s">
        <v>78</v>
      </c>
      <c r="E186" s="148" t="s">
        <v>1082</v>
      </c>
      <c r="F186" s="148" t="s">
        <v>622</v>
      </c>
      <c r="G186" s="26" t="s">
        <v>14</v>
      </c>
      <c r="H186" s="244">
        <v>38.251845041666655</v>
      </c>
      <c r="I186" s="257">
        <v>84.667000000000002</v>
      </c>
      <c r="J186" s="258">
        <v>25</v>
      </c>
      <c r="K186" s="343">
        <v>0.45179166666666654</v>
      </c>
      <c r="L186" s="259">
        <v>71.126465666666647</v>
      </c>
      <c r="M186" s="259">
        <v>157.43200000000002</v>
      </c>
      <c r="N186" s="259">
        <v>15</v>
      </c>
      <c r="O186" s="244">
        <v>0.45179166666666648</v>
      </c>
      <c r="P186" s="259">
        <v>56.401219874999981</v>
      </c>
      <c r="Q186" s="259">
        <v>124.839</v>
      </c>
      <c r="R186" s="259">
        <v>6</v>
      </c>
      <c r="S186" s="244">
        <v>0.45179166666666654</v>
      </c>
      <c r="T186" s="259">
        <v>165.77953058333327</v>
      </c>
      <c r="U186" s="259">
        <v>366.93800000000005</v>
      </c>
      <c r="V186" s="259">
        <v>45</v>
      </c>
      <c r="W186" s="244">
        <v>0.45179166666666642</v>
      </c>
      <c r="X186" s="259" t="s">
        <v>547</v>
      </c>
      <c r="Y186" s="148">
        <v>12</v>
      </c>
      <c r="Z186" t="s">
        <v>1082</v>
      </c>
      <c r="AA186" t="s">
        <v>2143</v>
      </c>
    </row>
    <row r="187" spans="1:27" ht="30" x14ac:dyDescent="0.25">
      <c r="A187" t="s">
        <v>1083</v>
      </c>
      <c r="B187">
        <v>331110</v>
      </c>
      <c r="C187">
        <v>2</v>
      </c>
      <c r="D187" s="148" t="s">
        <v>78</v>
      </c>
      <c r="E187" s="148" t="s">
        <v>632</v>
      </c>
      <c r="F187" s="148" t="s">
        <v>631</v>
      </c>
      <c r="G187" s="26" t="s">
        <v>14</v>
      </c>
      <c r="H187" s="244">
        <v>212.23335411666667</v>
      </c>
      <c r="I187" s="257">
        <v>320.68300000000005</v>
      </c>
      <c r="J187" s="258">
        <v>142</v>
      </c>
      <c r="K187" s="343">
        <v>0.66181666666666661</v>
      </c>
      <c r="L187" s="259">
        <v>87.265822033333322</v>
      </c>
      <c r="M187" s="259">
        <v>131.858</v>
      </c>
      <c r="N187" s="259">
        <v>16</v>
      </c>
      <c r="O187" s="244">
        <v>0.66181666666666661</v>
      </c>
      <c r="P187" s="259">
        <v>161.74137516666664</v>
      </c>
      <c r="Q187" s="259">
        <v>244.39</v>
      </c>
      <c r="R187" s="259">
        <v>30</v>
      </c>
      <c r="S187" s="244">
        <v>0.66181666666666661</v>
      </c>
      <c r="T187" s="259">
        <v>461.2405513166666</v>
      </c>
      <c r="U187" s="259">
        <v>696.93100000000004</v>
      </c>
      <c r="V187" s="259">
        <v>186</v>
      </c>
      <c r="W187" s="244">
        <v>0.6618166666666665</v>
      </c>
      <c r="X187" s="259" t="s">
        <v>547</v>
      </c>
      <c r="Y187" s="148">
        <v>12</v>
      </c>
      <c r="Z187" t="s">
        <v>632</v>
      </c>
      <c r="AA187" t="s">
        <v>2143</v>
      </c>
    </row>
    <row r="188" spans="1:27" ht="30" x14ac:dyDescent="0.25">
      <c r="A188" t="s">
        <v>1087</v>
      </c>
      <c r="B188">
        <v>331130</v>
      </c>
      <c r="C188">
        <v>2</v>
      </c>
      <c r="D188" s="148" t="s">
        <v>78</v>
      </c>
      <c r="E188" s="148" t="s">
        <v>88</v>
      </c>
      <c r="F188" s="148" t="s">
        <v>634</v>
      </c>
      <c r="G188" s="26" t="s">
        <v>14</v>
      </c>
      <c r="H188" s="244">
        <v>15.259935658333337</v>
      </c>
      <c r="I188" s="257">
        <v>14.357000000000001</v>
      </c>
      <c r="J188" s="258">
        <v>7</v>
      </c>
      <c r="K188" s="343">
        <v>1.0628916666666668</v>
      </c>
      <c r="L188" s="259">
        <v>11.003054533333334</v>
      </c>
      <c r="M188" s="259">
        <v>10.351999999999999</v>
      </c>
      <c r="N188" s="259">
        <v>2</v>
      </c>
      <c r="O188" s="244">
        <v>1.0628916666666668</v>
      </c>
      <c r="P188" s="259">
        <v>13.367988491666667</v>
      </c>
      <c r="Q188" s="259">
        <v>12.576999999999998</v>
      </c>
      <c r="R188" s="259">
        <v>3</v>
      </c>
      <c r="S188" s="244">
        <v>1.0628916666666668</v>
      </c>
      <c r="T188" s="259">
        <v>39.630978683333339</v>
      </c>
      <c r="U188" s="259">
        <v>37.286000000000001</v>
      </c>
      <c r="V188" s="259">
        <v>11</v>
      </c>
      <c r="W188" s="244">
        <v>1.0628916666666668</v>
      </c>
      <c r="X188" s="259" t="s">
        <v>547</v>
      </c>
      <c r="Y188" s="148">
        <v>12</v>
      </c>
      <c r="Z188" t="s">
        <v>88</v>
      </c>
      <c r="AA188" t="s">
        <v>2143</v>
      </c>
    </row>
    <row r="189" spans="1:27" x14ac:dyDescent="0.25">
      <c r="A189" t="s">
        <v>1269</v>
      </c>
      <c r="B189">
        <v>332880</v>
      </c>
      <c r="C189">
        <v>663</v>
      </c>
      <c r="D189" s="148" t="s">
        <v>376</v>
      </c>
      <c r="E189" s="148" t="s">
        <v>377</v>
      </c>
      <c r="F189" s="148" t="s">
        <v>1041</v>
      </c>
      <c r="G189" s="26" t="s">
        <v>14</v>
      </c>
      <c r="H189" s="244">
        <v>161.37825000000001</v>
      </c>
      <c r="I189" s="257">
        <v>195.60999999999999</v>
      </c>
      <c r="J189" s="258">
        <v>107</v>
      </c>
      <c r="K189" s="343">
        <v>0.82500000000000007</v>
      </c>
      <c r="L189" s="259">
        <v>190.13362500000002</v>
      </c>
      <c r="M189" s="259">
        <v>230.46499999999997</v>
      </c>
      <c r="N189" s="259">
        <v>10</v>
      </c>
      <c r="O189" s="244">
        <v>0.82500000000000018</v>
      </c>
      <c r="P189" s="259">
        <v>116.93302500000004</v>
      </c>
      <c r="Q189" s="259">
        <v>141.73700000000002</v>
      </c>
      <c r="R189" s="259">
        <v>10</v>
      </c>
      <c r="S189" s="244">
        <v>0.82500000000000018</v>
      </c>
      <c r="T189" s="259">
        <v>468.44490000000008</v>
      </c>
      <c r="U189" s="259">
        <v>577.00699999999995</v>
      </c>
      <c r="V189" s="259">
        <v>129</v>
      </c>
      <c r="W189" s="244">
        <v>0.81185306244118371</v>
      </c>
      <c r="X189" s="259" t="s">
        <v>547</v>
      </c>
      <c r="Y189" s="148">
        <v>12</v>
      </c>
      <c r="Z189" t="s">
        <v>377</v>
      </c>
      <c r="AA189" t="s">
        <v>2143</v>
      </c>
    </row>
    <row r="190" spans="1:27" ht="30" x14ac:dyDescent="0.25">
      <c r="A190" t="s">
        <v>1191</v>
      </c>
      <c r="B190">
        <v>332020</v>
      </c>
      <c r="C190">
        <v>63</v>
      </c>
      <c r="D190" s="148" t="s">
        <v>225</v>
      </c>
      <c r="E190" s="148" t="s">
        <v>226</v>
      </c>
      <c r="F190" s="148" t="s">
        <v>835</v>
      </c>
      <c r="G190" s="26" t="s">
        <v>14</v>
      </c>
      <c r="H190" s="244">
        <v>653.42420588333346</v>
      </c>
      <c r="I190" s="257">
        <v>992.31700000000001</v>
      </c>
      <c r="J190" s="258">
        <v>276</v>
      </c>
      <c r="K190" s="343">
        <v>0.65848333333333342</v>
      </c>
      <c r="L190" s="259">
        <v>499.73682981666678</v>
      </c>
      <c r="M190" s="259">
        <v>758.92100000000005</v>
      </c>
      <c r="N190" s="259">
        <v>60</v>
      </c>
      <c r="O190" s="244">
        <v>0.65848333333333342</v>
      </c>
      <c r="P190" s="259">
        <v>439.78258080000012</v>
      </c>
      <c r="Q190" s="259">
        <v>667.87200000000007</v>
      </c>
      <c r="R190" s="259">
        <v>37</v>
      </c>
      <c r="S190" s="244">
        <v>0.65848333333333342</v>
      </c>
      <c r="T190" s="259">
        <v>1592.9436165000002</v>
      </c>
      <c r="U190" s="259">
        <v>2419.11</v>
      </c>
      <c r="V190" s="259">
        <v>372</v>
      </c>
      <c r="W190" s="244">
        <v>0.65848333333333342</v>
      </c>
      <c r="X190" s="259" t="s">
        <v>547</v>
      </c>
      <c r="Y190" s="148">
        <v>12</v>
      </c>
      <c r="Z190" t="s">
        <v>226</v>
      </c>
      <c r="AA190" t="s">
        <v>2143</v>
      </c>
    </row>
    <row r="191" spans="1:27" ht="30" x14ac:dyDescent="0.25">
      <c r="A191" t="s">
        <v>1253</v>
      </c>
      <c r="B191">
        <v>332570</v>
      </c>
      <c r="C191">
        <v>709</v>
      </c>
      <c r="D191" s="148" t="s">
        <v>345</v>
      </c>
      <c r="E191" s="148" t="s">
        <v>346</v>
      </c>
      <c r="F191" s="148" t="s">
        <v>989</v>
      </c>
      <c r="G191" s="26" t="s">
        <v>14</v>
      </c>
      <c r="H191" s="244">
        <v>22.603750000000005</v>
      </c>
      <c r="I191" s="257">
        <v>21.125000000000004</v>
      </c>
      <c r="J191" s="258">
        <v>19</v>
      </c>
      <c r="K191" s="343">
        <v>1.07</v>
      </c>
      <c r="L191" s="259">
        <v>25.259490000000003</v>
      </c>
      <c r="M191" s="259">
        <v>23.607000000000003</v>
      </c>
      <c r="N191" s="259">
        <v>2</v>
      </c>
      <c r="O191" s="244">
        <v>1.07</v>
      </c>
      <c r="P191" s="259">
        <v>48.841220000000007</v>
      </c>
      <c r="Q191" s="259">
        <v>45.646000000000001</v>
      </c>
      <c r="R191" s="259">
        <v>7</v>
      </c>
      <c r="S191" s="244">
        <v>1.07</v>
      </c>
      <c r="T191" s="259">
        <v>96.704460000000012</v>
      </c>
      <c r="U191" s="259">
        <v>90.378</v>
      </c>
      <c r="V191" s="259">
        <v>28</v>
      </c>
      <c r="W191" s="244">
        <v>1.07</v>
      </c>
      <c r="X191" s="259" t="s">
        <v>547</v>
      </c>
      <c r="Y191" s="148">
        <v>6</v>
      </c>
      <c r="Z191" t="s">
        <v>346</v>
      </c>
      <c r="AA191" t="s">
        <v>2143</v>
      </c>
    </row>
    <row r="192" spans="1:27" x14ac:dyDescent="0.25">
      <c r="A192" t="s">
        <v>1254</v>
      </c>
      <c r="B192">
        <v>332580</v>
      </c>
      <c r="C192">
        <v>394</v>
      </c>
      <c r="D192" s="148" t="s">
        <v>347</v>
      </c>
      <c r="E192" s="148" t="s">
        <v>348</v>
      </c>
      <c r="F192" s="148" t="s">
        <v>991</v>
      </c>
      <c r="G192" s="26" t="s">
        <v>14</v>
      </c>
      <c r="H192" s="244">
        <v>67.147444000000007</v>
      </c>
      <c r="I192" s="257">
        <v>65.702000000000012</v>
      </c>
      <c r="J192" s="258">
        <v>37</v>
      </c>
      <c r="K192" s="343">
        <v>1.022</v>
      </c>
      <c r="L192" s="259">
        <v>54.556404000000001</v>
      </c>
      <c r="M192" s="259">
        <v>53.381999999999998</v>
      </c>
      <c r="N192" s="259">
        <v>14</v>
      </c>
      <c r="O192" s="244">
        <v>1.022</v>
      </c>
      <c r="P192" s="259">
        <v>23.849392000000002</v>
      </c>
      <c r="Q192" s="259">
        <v>23.336000000000002</v>
      </c>
      <c r="R192" s="259">
        <v>12</v>
      </c>
      <c r="S192" s="244">
        <v>1.022</v>
      </c>
      <c r="T192" s="259">
        <v>145.55324000000002</v>
      </c>
      <c r="U192" s="259">
        <v>142.41999999999999</v>
      </c>
      <c r="V192" s="259">
        <v>58</v>
      </c>
      <c r="W192" s="244">
        <v>1.0220000000000002</v>
      </c>
      <c r="X192" s="259" t="s">
        <v>547</v>
      </c>
      <c r="Y192" s="148">
        <v>12</v>
      </c>
      <c r="Z192" t="s">
        <v>348</v>
      </c>
      <c r="AA192" t="s">
        <v>2143</v>
      </c>
    </row>
    <row r="193" spans="1:27" ht="13.5" customHeight="1" x14ac:dyDescent="0.25">
      <c r="A193" t="s">
        <v>1209</v>
      </c>
      <c r="B193">
        <v>332140</v>
      </c>
      <c r="C193">
        <v>687</v>
      </c>
      <c r="D193" s="148" t="s">
        <v>260</v>
      </c>
      <c r="E193" s="148" t="s">
        <v>261</v>
      </c>
      <c r="F193" s="148" t="s">
        <v>891</v>
      </c>
      <c r="G193" s="26" t="s">
        <v>14</v>
      </c>
      <c r="H193" s="244">
        <v>62.709499999999998</v>
      </c>
      <c r="I193" s="257">
        <v>66.009999999999991</v>
      </c>
      <c r="J193" s="258">
        <v>69</v>
      </c>
      <c r="K193" s="343">
        <v>0.95000000000000007</v>
      </c>
      <c r="L193" s="259">
        <v>38.317300000000003</v>
      </c>
      <c r="M193" s="259">
        <v>40.334000000000003</v>
      </c>
      <c r="N193" s="259">
        <v>8</v>
      </c>
      <c r="O193" s="244">
        <v>0.95</v>
      </c>
      <c r="P193" s="259">
        <v>38.444600000000008</v>
      </c>
      <c r="Q193" s="259">
        <v>40.468000000000004</v>
      </c>
      <c r="R193" s="259">
        <v>11</v>
      </c>
      <c r="S193" s="244">
        <v>0.95000000000000018</v>
      </c>
      <c r="T193" s="259">
        <v>139.47140000000002</v>
      </c>
      <c r="U193" s="259">
        <v>147.71299999999999</v>
      </c>
      <c r="V193" s="259">
        <v>89</v>
      </c>
      <c r="W193" s="244">
        <v>0.94420531706755684</v>
      </c>
      <c r="X193" s="259" t="s">
        <v>547</v>
      </c>
      <c r="Y193" s="148">
        <v>12</v>
      </c>
      <c r="Z193" t="s">
        <v>261</v>
      </c>
      <c r="AA193" t="s">
        <v>2143</v>
      </c>
    </row>
  </sheetData>
  <autoFilter ref="A2:AA193" xr:uid="{00000000-0001-0000-1200-000000000000}">
    <sortState xmlns:xlrd2="http://schemas.microsoft.com/office/spreadsheetml/2017/richdata2" ref="A3:AA193">
      <sortCondition ref="G2:G19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6"/>
  <sheetViews>
    <sheetView topLeftCell="F41" workbookViewId="0">
      <selection activeCell="U3" sqref="U3"/>
    </sheetView>
  </sheetViews>
  <sheetFormatPr defaultRowHeight="15" x14ac:dyDescent="0.25"/>
  <cols>
    <col min="15" max="15" width="39" bestFit="1" customWidth="1"/>
    <col min="16" max="16" width="9.140625" bestFit="1" customWidth="1"/>
    <col min="17" max="17" width="24.85546875" bestFit="1" customWidth="1"/>
    <col min="18" max="18" width="11" bestFit="1" customWidth="1"/>
    <col min="19" max="19" width="18.28515625" bestFit="1" customWidth="1"/>
    <col min="20" max="20" width="18.28515625" customWidth="1"/>
    <col min="21" max="21" width="19.7109375" customWidth="1"/>
    <col min="22" max="22" width="15.140625" customWidth="1"/>
    <col min="23" max="23" width="15.7109375" customWidth="1"/>
    <col min="24" max="24" width="10.140625" customWidth="1"/>
  </cols>
  <sheetData>
    <row r="1" spans="1:23" x14ac:dyDescent="0.25">
      <c r="A1" s="3" t="s">
        <v>557</v>
      </c>
    </row>
    <row r="3" spans="1:23" ht="43.15" customHeight="1" x14ac:dyDescent="0.25">
      <c r="S3" s="2" t="s">
        <v>564</v>
      </c>
      <c r="T3" s="2" t="s">
        <v>2123</v>
      </c>
      <c r="U3" s="151" t="s">
        <v>458</v>
      </c>
      <c r="V3" s="151" t="s">
        <v>459</v>
      </c>
      <c r="W3" s="151" t="s">
        <v>460</v>
      </c>
    </row>
    <row r="4" spans="1:23" x14ac:dyDescent="0.25">
      <c r="S4">
        <v>332190</v>
      </c>
      <c r="T4" t="str">
        <f>VLOOKUP(S4,'Table 2.5c'!$B$3:$J$193,4,FALSE)</f>
        <v>Lime Village</v>
      </c>
      <c r="U4">
        <f>VLOOKUP($S4,'Table 2.5c'!$B$3:$J$193,7,FALSE)</f>
        <v>1.7748285714285712</v>
      </c>
      <c r="V4">
        <f>VLOOKUP(S4,'Table 2.5c'!$B$3:$J$193,8,FALSE)</f>
        <v>0.77712857142857128</v>
      </c>
      <c r="W4">
        <f>VLOOKUP(S4,'Table 2.5c'!$B$3:$J$193,9,FALSE)</f>
        <v>0.99769999999999992</v>
      </c>
    </row>
    <row r="5" spans="1:23" x14ac:dyDescent="0.25">
      <c r="S5">
        <v>331005</v>
      </c>
      <c r="T5" t="str">
        <f>VLOOKUP(S5,'Table 2.5c'!$B$3:$J$193,4,FALSE)</f>
        <v>Adak</v>
      </c>
      <c r="U5">
        <f>VLOOKUP($S5,'Table 2.5c'!$B$3:$J$193,7,FALSE)</f>
        <v>1.3712416666666669</v>
      </c>
      <c r="V5">
        <f>VLOOKUP(S5,'Table 2.5c'!$B$3:$J$193,8,FALSE)</f>
        <v>0.72641666666666693</v>
      </c>
      <c r="W5">
        <f>VLOOKUP(S5,'Table 2.5c'!$B$3:$J$193,9,FALSE)</f>
        <v>0.64482499999999998</v>
      </c>
    </row>
    <row r="6" spans="1:23" x14ac:dyDescent="0.25">
      <c r="S6">
        <v>332270</v>
      </c>
      <c r="T6" t="str">
        <f>VLOOKUP(S6,'Table 2.5c'!$B$3:$J$193,4,FALSE)</f>
        <v>Stony River</v>
      </c>
      <c r="U6">
        <f>VLOOKUP($S6,'Table 2.5c'!$B$3:$J$193,7,FALSE)</f>
        <v>1.1742666666666668</v>
      </c>
      <c r="V6">
        <f>VLOOKUP(S6,'Table 2.5c'!$B$3:$J$193,8,FALSE)</f>
        <v>0.73043333333333349</v>
      </c>
      <c r="W6">
        <f>VLOOKUP(S6,'Table 2.5c'!$B$3:$J$193,9,FALSE)</f>
        <v>0.44383333333333336</v>
      </c>
    </row>
    <row r="7" spans="1:23" x14ac:dyDescent="0.25">
      <c r="S7">
        <v>332260</v>
      </c>
      <c r="T7" t="str">
        <f>VLOOKUP(S7,'Table 2.5c'!$B$3:$J$193,4,FALSE)</f>
        <v>Sleetmute</v>
      </c>
      <c r="U7">
        <f>VLOOKUP($S7,'Table 2.5c'!$B$3:$J$193,7,FALSE)</f>
        <v>1.1742666666666668</v>
      </c>
      <c r="V7">
        <f>VLOOKUP(S7,'Table 2.5c'!$B$3:$J$193,8,FALSE)</f>
        <v>0.73043333333333349</v>
      </c>
      <c r="W7">
        <f>VLOOKUP(S7,'Table 2.5c'!$B$3:$J$193,9,FALSE)</f>
        <v>0.44383333333333336</v>
      </c>
    </row>
    <row r="8" spans="1:23" x14ac:dyDescent="0.25">
      <c r="S8">
        <v>332250</v>
      </c>
      <c r="T8" t="str">
        <f>VLOOKUP(S8,'Table 2.5c'!$B$3:$J$193,4,FALSE)</f>
        <v>Red Devil</v>
      </c>
      <c r="U8">
        <f>VLOOKUP($S8,'Table 2.5c'!$B$3:$J$193,7,FALSE)</f>
        <v>1.1742666666666668</v>
      </c>
      <c r="V8">
        <f>VLOOKUP(S8,'Table 2.5c'!$B$3:$J$193,8,FALSE)</f>
        <v>0.73043333333333349</v>
      </c>
      <c r="W8">
        <f>VLOOKUP(S8,'Table 2.5c'!$B$3:$J$193,9,FALSE)</f>
        <v>0.44383333333333336</v>
      </c>
    </row>
    <row r="9" spans="1:23" x14ac:dyDescent="0.25">
      <c r="S9">
        <v>331810</v>
      </c>
      <c r="T9" t="str">
        <f>VLOOKUP(S9,'Table 2.5c'!$B$3:$J$193,4,FALSE)</f>
        <v>Birch Creek</v>
      </c>
      <c r="U9">
        <f>VLOOKUP($S9,'Table 2.5c'!$B$3:$J$193,7,FALSE)</f>
        <v>1.1500000000000001</v>
      </c>
      <c r="V9">
        <f>VLOOKUP(S9,'Table 2.5c'!$B$3:$J$193,8,FALSE)</f>
        <v>0.77500833333333352</v>
      </c>
      <c r="W9">
        <f>VLOOKUP(S9,'Table 2.5c'!$B$3:$J$193,9,FALSE)</f>
        <v>0.37499166666666661</v>
      </c>
    </row>
    <row r="10" spans="1:23" x14ac:dyDescent="0.25">
      <c r="S10">
        <v>332230</v>
      </c>
      <c r="T10" t="str">
        <f>VLOOKUP(S10,'Table 2.5c'!$B$3:$J$193,4,FALSE)</f>
        <v>Chuathbaluk</v>
      </c>
      <c r="U10">
        <f>VLOOKUP($S10,'Table 2.5c'!$B$3:$J$193,7,FALSE)</f>
        <v>1.1421666666666666</v>
      </c>
      <c r="V10">
        <f>VLOOKUP(S10,'Table 2.5c'!$B$3:$J$193,8,FALSE)</f>
        <v>0.73043333333333327</v>
      </c>
      <c r="W10">
        <f>VLOOKUP(S10,'Table 2.5c'!$B$3:$J$193,9,FALSE)</f>
        <v>0.41173333333333334</v>
      </c>
    </row>
    <row r="11" spans="1:23" x14ac:dyDescent="0.25">
      <c r="S11">
        <v>331910</v>
      </c>
      <c r="T11" t="str">
        <f>VLOOKUP(S11,'Table 2.5c'!$B$3:$J$193,4,FALSE)</f>
        <v>Clark's Point</v>
      </c>
      <c r="U11">
        <f>VLOOKUP($S11,'Table 2.5c'!$B$3:$J$193,7,FALSE)</f>
        <v>1.0999999999999999</v>
      </c>
      <c r="V11">
        <f>VLOOKUP(S11,'Table 2.5c'!$B$3:$J$193,8,FALSE)</f>
        <v>0.63724166666666626</v>
      </c>
      <c r="W11">
        <f>VLOOKUP(S11,'Table 2.5c'!$B$3:$J$193,9,FALSE)</f>
        <v>0.46275833333333355</v>
      </c>
    </row>
    <row r="12" spans="1:23" x14ac:dyDescent="0.25">
      <c r="S12">
        <v>332240</v>
      </c>
      <c r="T12" t="str">
        <f>VLOOKUP(S12,'Table 2.5c'!$B$3:$J$193,4,FALSE)</f>
        <v>Crooked Creek</v>
      </c>
      <c r="U12">
        <f>VLOOKUP($S12,'Table 2.5c'!$B$3:$J$193,7,FALSE)</f>
        <v>1.0746833333333334</v>
      </c>
      <c r="V12">
        <f>VLOOKUP(S12,'Table 2.5c'!$B$3:$J$193,8,FALSE)</f>
        <v>0.66895833333333332</v>
      </c>
      <c r="W12">
        <f>VLOOKUP(S12,'Table 2.5c'!$B$3:$J$193,9,FALSE)</f>
        <v>0.40572500000000006</v>
      </c>
    </row>
    <row r="13" spans="1:23" x14ac:dyDescent="0.25">
      <c r="S13">
        <v>332570</v>
      </c>
      <c r="T13" t="str">
        <f>VLOOKUP(S13,'Table 2.5c'!$B$3:$J$193,4,FALSE)</f>
        <v>Stevens Village</v>
      </c>
      <c r="U13">
        <f>VLOOKUP($S13,'Table 2.5c'!$B$3:$J$193,7,FALSE)</f>
        <v>1.07</v>
      </c>
      <c r="V13">
        <f>VLOOKUP(S13,'Table 2.5c'!$B$3:$J$193,8,FALSE)</f>
        <v>0.56074000000000002</v>
      </c>
      <c r="W13">
        <f>VLOOKUP(S13,'Table 2.5c'!$B$3:$J$193,9,FALSE)</f>
        <v>0.50926000000000005</v>
      </c>
    </row>
    <row r="14" spans="1:23" x14ac:dyDescent="0.25">
      <c r="S14">
        <v>331130</v>
      </c>
      <c r="T14" t="str">
        <f>VLOOKUP(S14,'Table 2.5c'!$B$3:$J$193,4,FALSE)</f>
        <v>Healy Lake</v>
      </c>
      <c r="U14">
        <f>VLOOKUP($S14,'Table 2.5c'!$B$3:$J$193,7,FALSE)</f>
        <v>1.0628916666666668</v>
      </c>
      <c r="V14">
        <f>VLOOKUP(S14,'Table 2.5c'!$B$3:$J$193,8,FALSE)</f>
        <v>0.64508333333333345</v>
      </c>
      <c r="W14">
        <f>VLOOKUP(S14,'Table 2.5c'!$B$3:$J$193,9,FALSE)</f>
        <v>0.41780833333333334</v>
      </c>
    </row>
    <row r="15" spans="1:23" x14ac:dyDescent="0.25">
      <c r="S15">
        <v>332580</v>
      </c>
      <c r="T15" t="str">
        <f>VLOOKUP(S15,'Table 2.5c'!$B$3:$J$193,4,FALSE)</f>
        <v>Takotna</v>
      </c>
      <c r="U15">
        <f>VLOOKUP($S15,'Table 2.5c'!$B$3:$J$193,7,FALSE)</f>
        <v>1.022</v>
      </c>
      <c r="V15">
        <f>VLOOKUP(S15,'Table 2.5c'!$B$3:$J$193,8,FALSE)</f>
        <v>0.46417999999999993</v>
      </c>
      <c r="W15">
        <f>VLOOKUP(S15,'Table 2.5c'!$B$3:$J$193,9,FALSE)</f>
        <v>0.55782000000000009</v>
      </c>
    </row>
    <row r="16" spans="1:23" x14ac:dyDescent="0.25">
      <c r="S16">
        <v>332550</v>
      </c>
      <c r="T16" t="str">
        <f>VLOOKUP(S16,'Table 2.5c'!$B$3:$J$193,4,FALSE)</f>
        <v>Saint George</v>
      </c>
      <c r="U16">
        <f>VLOOKUP($S16,'Table 2.5c'!$B$3:$J$193,7,FALSE)</f>
        <v>1</v>
      </c>
      <c r="V16">
        <f>VLOOKUP(S16,'Table 2.5c'!$B$3:$J$193,8,FALSE)</f>
        <v>0.76561666666666661</v>
      </c>
      <c r="W16">
        <f>VLOOKUP(S16,'Table 2.5c'!$B$3:$J$193,9,FALSE)</f>
        <v>0.23438333333333339</v>
      </c>
    </row>
    <row r="17" spans="19:23" x14ac:dyDescent="0.25">
      <c r="S17">
        <v>331770</v>
      </c>
      <c r="T17" t="str">
        <f>VLOOKUP(S17,'Table 2.5c'!$B$3:$J$193,4,FALSE)</f>
        <v>Arctic Village</v>
      </c>
      <c r="U17">
        <f>VLOOKUP($S17,'Table 2.5c'!$B$3:$J$193,7,FALSE)</f>
        <v>1</v>
      </c>
      <c r="V17">
        <f>VLOOKUP(S17,'Table 2.5c'!$B$3:$J$193,8,FALSE)</f>
        <v>0.77478000000000002</v>
      </c>
      <c r="W17">
        <f>VLOOKUP(S17,'Table 2.5c'!$B$3:$J$193,9,FALSE)</f>
        <v>0.22521999999999998</v>
      </c>
    </row>
    <row r="18" spans="19:23" x14ac:dyDescent="0.25">
      <c r="S18">
        <v>332140</v>
      </c>
      <c r="T18" t="str">
        <f>VLOOKUP(S18,'Table 2.5c'!$B$3:$J$193,4,FALSE)</f>
        <v>Koyukuk</v>
      </c>
      <c r="U18">
        <f>VLOOKUP($S18,'Table 2.5c'!$B$3:$J$193,7,FALSE)</f>
        <v>0.95000000000000007</v>
      </c>
      <c r="V18">
        <f>VLOOKUP(S18,'Table 2.5c'!$B$3:$J$193,8,FALSE)</f>
        <v>0.28016666666666656</v>
      </c>
      <c r="W18">
        <f>VLOOKUP(S18,'Table 2.5c'!$B$3:$J$193,9,FALSE)</f>
        <v>0.6698333333333335</v>
      </c>
    </row>
    <row r="19" spans="19:23" x14ac:dyDescent="0.25">
      <c r="S19">
        <v>331040</v>
      </c>
      <c r="T19" t="str">
        <f>VLOOKUP(S19,'Table 2.5c'!$B$3:$J$193,4,FALSE)</f>
        <v>Akutan</v>
      </c>
      <c r="U19">
        <f>VLOOKUP($S19,'Table 2.5c'!$B$3:$J$193,7,FALSE)</f>
        <v>0.94999999999999984</v>
      </c>
      <c r="V19">
        <f>VLOOKUP(S19,'Table 2.5c'!$B$3:$J$193,8,FALSE)</f>
        <v>0.7669999999999999</v>
      </c>
      <c r="W19">
        <f>VLOOKUP(S19,'Table 2.5c'!$B$3:$J$193,9,FALSE)</f>
        <v>0.18299999999999994</v>
      </c>
    </row>
    <row r="20" spans="19:23" x14ac:dyDescent="0.25">
      <c r="S20">
        <v>332610</v>
      </c>
      <c r="T20" t="str">
        <f>VLOOKUP(S20,'Table 2.5c'!$B$3:$J$193,4,FALSE)</f>
        <v>Tatitlek</v>
      </c>
      <c r="U20">
        <f>VLOOKUP($S20,'Table 2.5c'!$B$3:$J$193,7,FALSE)</f>
        <v>0.92</v>
      </c>
      <c r="V20">
        <f>VLOOKUP(S20,'Table 2.5c'!$B$3:$J$193,8,FALSE)</f>
        <v>0.58652499999999996</v>
      </c>
      <c r="W20">
        <f>VLOOKUP(S20,'Table 2.5c'!$B$3:$J$193,9,FALSE)</f>
        <v>0.33347500000000002</v>
      </c>
    </row>
    <row r="21" spans="19:23" x14ac:dyDescent="0.25">
      <c r="S21">
        <v>332040</v>
      </c>
      <c r="T21" t="str">
        <f>VLOOKUP(S21,'Table 2.5c'!$B$3:$J$193,4,FALSE)</f>
        <v>Igiugig</v>
      </c>
      <c r="U21">
        <f>VLOOKUP($S21,'Table 2.5c'!$B$3:$J$193,7,FALSE)</f>
        <v>0.91816666666666691</v>
      </c>
      <c r="V21">
        <f>VLOOKUP(S21,'Table 2.5c'!$B$3:$J$193,8,FALSE)</f>
        <v>0.62874166666666687</v>
      </c>
      <c r="W21">
        <f>VLOOKUP(S21,'Table 2.5c'!$B$3:$J$193,9,FALSE)</f>
        <v>0.28942500000000004</v>
      </c>
    </row>
    <row r="22" spans="19:23" x14ac:dyDescent="0.25">
      <c r="S22">
        <v>331790</v>
      </c>
      <c r="T22" t="str">
        <f>VLOOKUP(S22,'Table 2.5c'!$B$3:$J$193,4,FALSE)</f>
        <v>Beaver</v>
      </c>
      <c r="U22">
        <f>VLOOKUP($S22,'Table 2.5c'!$B$3:$J$193,7,FALSE)</f>
        <v>0.90000000000000024</v>
      </c>
      <c r="V22">
        <f>VLOOKUP(S22,'Table 2.5c'!$B$3:$J$193,8,FALSE)</f>
        <v>0.62286363636363662</v>
      </c>
      <c r="W22">
        <f>VLOOKUP(S22,'Table 2.5c'!$B$3:$J$193,9,FALSE)</f>
        <v>0.27713636363636368</v>
      </c>
    </row>
    <row r="23" spans="19:23" x14ac:dyDescent="0.25">
      <c r="S23">
        <v>332330</v>
      </c>
      <c r="T23" t="str">
        <f>VLOOKUP(S23,'Table 2.5c'!$B$3:$J$193,4,FALSE)</f>
        <v>Nikolai</v>
      </c>
      <c r="U23">
        <f>VLOOKUP($S23,'Table 2.5c'!$B$3:$J$193,7,FALSE)</f>
        <v>0.90000000000000024</v>
      </c>
      <c r="V23">
        <f>VLOOKUP(S23,'Table 2.5c'!$B$3:$J$193,8,FALSE)</f>
        <v>0.48526363636363662</v>
      </c>
      <c r="W23">
        <f>VLOOKUP(S23,'Table 2.5c'!$B$3:$J$193,9,FALSE)</f>
        <v>0.41473636363636363</v>
      </c>
    </row>
    <row r="24" spans="19:23" x14ac:dyDescent="0.25">
      <c r="S24">
        <v>332200</v>
      </c>
      <c r="T24" t="str">
        <f>VLOOKUP(S24,'Table 2.5c'!$B$3:$J$193,4,FALSE)</f>
        <v>Manley Hot Springs</v>
      </c>
      <c r="U24">
        <f>VLOOKUP($S24,'Table 2.5c'!$B$3:$J$193,7,FALSE)</f>
        <v>0.89307500000000006</v>
      </c>
      <c r="V24">
        <f>VLOOKUP(S24,'Table 2.5c'!$B$3:$J$193,8,FALSE)</f>
        <v>0.60625833333333334</v>
      </c>
      <c r="W24">
        <f>VLOOKUP(S24,'Table 2.5c'!$B$3:$J$193,9,FALSE)</f>
        <v>0.28681666666666672</v>
      </c>
    </row>
    <row r="25" spans="19:23" x14ac:dyDescent="0.25">
      <c r="S25">
        <v>331050</v>
      </c>
      <c r="T25" t="str">
        <f>VLOOKUP(S25,'Table 2.5c'!$B$3:$J$193,4,FALSE)</f>
        <v>Allakaket, Alatna</v>
      </c>
      <c r="U25">
        <f>VLOOKUP($S25,'Table 2.5c'!$B$3:$J$193,7,FALSE)</f>
        <v>0.88800000000000001</v>
      </c>
      <c r="V25">
        <f>VLOOKUP(S25,'Table 2.5c'!$B$3:$J$193,8,FALSE)</f>
        <v>0.56653333333333333</v>
      </c>
      <c r="W25">
        <f>VLOOKUP(S25,'Table 2.5c'!$B$3:$J$193,9,FALSE)</f>
        <v>0.32146666666666662</v>
      </c>
    </row>
    <row r="26" spans="19:23" x14ac:dyDescent="0.25">
      <c r="S26">
        <v>331840</v>
      </c>
      <c r="T26" t="str">
        <f>VLOOKUP(S26,'Table 2.5c'!$B$3:$J$193,4,FALSE)</f>
        <v>Chalkyitsik</v>
      </c>
      <c r="U26">
        <f>VLOOKUP($S26,'Table 2.5c'!$B$3:$J$193,7,FALSE)</f>
        <v>0.88181818181818172</v>
      </c>
      <c r="V26">
        <f>VLOOKUP(S26,'Table 2.5c'!$B$3:$J$193,8,FALSE)</f>
        <v>0.47940909090909101</v>
      </c>
      <c r="W26">
        <f>VLOOKUP(S26,'Table 2.5c'!$B$3:$J$193,9,FALSE)</f>
        <v>0.40240909090909072</v>
      </c>
    </row>
    <row r="27" spans="19:23" x14ac:dyDescent="0.25">
      <c r="S27">
        <v>331880</v>
      </c>
      <c r="T27" t="str">
        <f>VLOOKUP(S27,'Table 2.5c'!$B$3:$J$193,4,FALSE)</f>
        <v>Chignik Lake</v>
      </c>
      <c r="U27">
        <f>VLOOKUP($S27,'Table 2.5c'!$B$3:$J$193,7,FALSE)</f>
        <v>0.85166666666666646</v>
      </c>
      <c r="V27">
        <f>VLOOKUP(S27,'Table 2.5c'!$B$3:$J$193,8,FALSE)</f>
        <v>0.39567499999999972</v>
      </c>
      <c r="W27">
        <f>VLOOKUP(S27,'Table 2.5c'!$B$3:$J$193,9,FALSE)</f>
        <v>0.45599166666666674</v>
      </c>
    </row>
    <row r="28" spans="19:23" x14ac:dyDescent="0.25">
      <c r="S28">
        <v>332180</v>
      </c>
      <c r="T28" t="str">
        <f>VLOOKUP(S28,'Table 2.5c'!$B$3:$J$193,4,FALSE)</f>
        <v>Levelock</v>
      </c>
      <c r="U28">
        <f>VLOOKUP($S28,'Table 2.5c'!$B$3:$J$193,7,FALSE)</f>
        <v>0.84999999999999987</v>
      </c>
      <c r="V28">
        <f>VLOOKUP(S28,'Table 2.5c'!$B$3:$J$193,8,FALSE)</f>
        <v>0.36669999999999975</v>
      </c>
      <c r="W28">
        <f>VLOOKUP(S28,'Table 2.5c'!$B$3:$J$193,9,FALSE)</f>
        <v>0.48330000000000012</v>
      </c>
    </row>
    <row r="29" spans="19:23" x14ac:dyDescent="0.25">
      <c r="S29">
        <v>332320</v>
      </c>
      <c r="T29" t="str">
        <f>VLOOKUP(S29,'Table 2.5c'!$B$3:$J$193,4,FALSE)</f>
        <v>Nelson Lagoon</v>
      </c>
      <c r="U29">
        <f>VLOOKUP($S29,'Table 2.5c'!$B$3:$J$193,7,FALSE)</f>
        <v>0.84</v>
      </c>
      <c r="V29">
        <f>VLOOKUP(S29,'Table 2.5c'!$B$3:$J$193,8,FALSE)</f>
        <v>0.4472916666666667</v>
      </c>
      <c r="W29">
        <f>VLOOKUP(S29,'Table 2.5c'!$B$3:$J$193,9,FALSE)</f>
        <v>0.39270833333333327</v>
      </c>
    </row>
    <row r="30" spans="19:23" x14ac:dyDescent="0.25">
      <c r="S30">
        <v>332520</v>
      </c>
      <c r="T30" t="str">
        <f>VLOOKUP(S30,'Table 2.5c'!$B$3:$J$193,4,FALSE)</f>
        <v>Rampart</v>
      </c>
      <c r="U30">
        <f>VLOOKUP($S30,'Table 2.5c'!$B$3:$J$193,7,FALSE)</f>
        <v>0.83483333333333321</v>
      </c>
      <c r="V30">
        <f>VLOOKUP(S30,'Table 2.5c'!$B$3:$J$193,8,FALSE)</f>
        <v>0.52539999999999987</v>
      </c>
      <c r="W30">
        <f>VLOOKUP(S30,'Table 2.5c'!$B$3:$J$193,9,FALSE)</f>
        <v>0.30943333333333328</v>
      </c>
    </row>
    <row r="31" spans="19:23" x14ac:dyDescent="0.25">
      <c r="S31">
        <v>332880</v>
      </c>
      <c r="T31" t="str">
        <f>VLOOKUP(S31,'Table 2.5c'!$B$3:$J$193,4,FALSE)</f>
        <v>Venetie</v>
      </c>
      <c r="U31">
        <f>VLOOKUP($S31,'Table 2.5c'!$B$3:$J$193,7,FALSE)</f>
        <v>0.82500000000000018</v>
      </c>
      <c r="V31">
        <f>VLOOKUP(S31,'Table 2.5c'!$B$3:$J$193,8,FALSE)</f>
        <v>0.36427500000000007</v>
      </c>
      <c r="W31">
        <f>VLOOKUP(S31,'Table 2.5c'!$B$3:$J$193,9,FALSE)</f>
        <v>0.46072500000000011</v>
      </c>
    </row>
    <row r="32" spans="19:23" x14ac:dyDescent="0.25">
      <c r="S32">
        <v>332100</v>
      </c>
      <c r="T32" t="str">
        <f>VLOOKUP(S32,'Table 2.5c'!$B$3:$J$193,4,FALSE)</f>
        <v>Kokhanok</v>
      </c>
      <c r="U32">
        <f>VLOOKUP($S32,'Table 2.5c'!$B$3:$J$193,7,FALSE)</f>
        <v>0.82500000000000018</v>
      </c>
      <c r="V32">
        <f>VLOOKUP(S32,'Table 2.5c'!$B$3:$J$193,8,FALSE)</f>
        <v>0.58160000000000012</v>
      </c>
      <c r="W32">
        <f>VLOOKUP(S32,'Table 2.5c'!$B$3:$J$193,9,FALSE)</f>
        <v>0.24340000000000003</v>
      </c>
    </row>
    <row r="33" spans="1:23" x14ac:dyDescent="0.25">
      <c r="S33">
        <v>332450</v>
      </c>
      <c r="T33" t="str">
        <f>VLOOKUP(S33,'Table 2.5c'!$B$3:$J$193,4,FALSE)</f>
        <v>Pedro Bay</v>
      </c>
      <c r="U33">
        <f>VLOOKUP($S33,'Table 2.5c'!$B$3:$J$193,7,FALSE)</f>
        <v>0.81916666666666682</v>
      </c>
      <c r="V33">
        <f>VLOOKUP(S33,'Table 2.5c'!$B$3:$J$193,8,FALSE)</f>
        <v>0.38012500000000021</v>
      </c>
      <c r="W33">
        <f>VLOOKUP(S33,'Table 2.5c'!$B$3:$J$193,9,FALSE)</f>
        <v>0.43904166666666661</v>
      </c>
    </row>
    <row r="34" spans="1:23" x14ac:dyDescent="0.25">
      <c r="S34">
        <v>332870</v>
      </c>
      <c r="T34" t="str">
        <f>VLOOKUP(S34,'Table 2.5c'!$B$3:$J$193,4,FALSE)</f>
        <v>Newtok</v>
      </c>
      <c r="U34">
        <f>VLOOKUP($S34,'Table 2.5c'!$B$3:$J$193,7,FALSE)</f>
        <v>0.79999999999999993</v>
      </c>
      <c r="V34">
        <f>VLOOKUP(S34,'Table 2.5c'!$B$3:$J$193,8,FALSE)</f>
        <v>0.42518181818181799</v>
      </c>
      <c r="W34">
        <f>VLOOKUP(S34,'Table 2.5c'!$B$3:$J$193,9,FALSE)</f>
        <v>0.37481818181818194</v>
      </c>
    </row>
    <row r="35" spans="1:23" x14ac:dyDescent="0.25">
      <c r="S35">
        <v>331010</v>
      </c>
      <c r="T35" t="str">
        <f>VLOOKUP(S35,'Table 2.5c'!$B$3:$J$193,4,FALSE)</f>
        <v>Akhiok</v>
      </c>
      <c r="U35">
        <f>VLOOKUP($S35,'Table 2.5c'!$B$3:$J$193,7,FALSE)</f>
        <v>0.79999999999999993</v>
      </c>
      <c r="V35">
        <f>VLOOKUP(S35,'Table 2.5c'!$B$3:$J$193,8,FALSE)</f>
        <v>0.35684999999999995</v>
      </c>
      <c r="W35">
        <f>VLOOKUP(S35,'Table 2.5c'!$B$3:$J$193,9,FALSE)</f>
        <v>0.44314999999999999</v>
      </c>
    </row>
    <row r="36" spans="1:23" x14ac:dyDescent="0.25">
      <c r="S36">
        <v>331500</v>
      </c>
      <c r="T36" t="str">
        <f>VLOOKUP(S36,'Table 2.5c'!$B$3:$J$193,4,FALSE)</f>
        <v>Noatak</v>
      </c>
      <c r="U36">
        <f>VLOOKUP($S36,'Table 2.5c'!$B$3:$J$193,7,FALSE)</f>
        <v>0.78642500000000004</v>
      </c>
      <c r="V36">
        <f>VLOOKUP(S36,'Table 2.5c'!$B$3:$J$193,8,FALSE)</f>
        <v>0.53726666666666667</v>
      </c>
      <c r="W36">
        <f>VLOOKUP(S36,'Table 2.5c'!$B$3:$J$193,9,FALSE)</f>
        <v>0.24915833333333337</v>
      </c>
    </row>
    <row r="37" spans="1:23" x14ac:dyDescent="0.25">
      <c r="S37">
        <v>331900</v>
      </c>
      <c r="T37" t="str">
        <f>VLOOKUP(S37,'Table 2.5c'!$B$3:$J$193,4,FALSE)</f>
        <v>Circle</v>
      </c>
      <c r="U37">
        <f>VLOOKUP($S37,'Table 2.5c'!$B$3:$J$193,7,FALSE)</f>
        <v>0.76557500000000001</v>
      </c>
      <c r="V37">
        <f>VLOOKUP(S37,'Table 2.5c'!$B$3:$J$193,8,FALSE)</f>
        <v>0.54256666666666664</v>
      </c>
      <c r="W37">
        <f>VLOOKUP(S37,'Table 2.5c'!$B$3:$J$193,9,FALSE)</f>
        <v>0.22300833333333334</v>
      </c>
    </row>
    <row r="38" spans="1:23" x14ac:dyDescent="0.25">
      <c r="S38">
        <v>332710</v>
      </c>
      <c r="T38" t="str">
        <f>VLOOKUP(S38,'Table 2.5c'!$B$3:$J$193,4,FALSE)</f>
        <v>Tuluksak</v>
      </c>
      <c r="U38">
        <f>VLOOKUP($S38,'Table 2.5c'!$B$3:$J$193,7,FALSE)</f>
        <v>0.75</v>
      </c>
      <c r="V38">
        <f>VLOOKUP(S38,'Table 2.5c'!$B$3:$J$193,8,FALSE)</f>
        <v>0.34403636363636364</v>
      </c>
      <c r="W38">
        <f>VLOOKUP(S38,'Table 2.5c'!$B$3:$J$193,9,FALSE)</f>
        <v>0.40596363636363636</v>
      </c>
    </row>
    <row r="39" spans="1:23" x14ac:dyDescent="0.25">
      <c r="S39">
        <v>332530</v>
      </c>
      <c r="T39" t="str">
        <f>VLOOKUP(S39,'Table 2.5c'!$B$3:$J$193,4,FALSE)</f>
        <v>Ruby</v>
      </c>
      <c r="U39">
        <f>VLOOKUP($S39,'Table 2.5c'!$B$3:$J$193,7,FALSE)</f>
        <v>0.75</v>
      </c>
      <c r="V39">
        <f>VLOOKUP(S39,'Table 2.5c'!$B$3:$J$193,8,FALSE)</f>
        <v>0.41613636363636358</v>
      </c>
      <c r="W39">
        <f>VLOOKUP(S39,'Table 2.5c'!$B$3:$J$193,9,FALSE)</f>
        <v>0.33386363636363642</v>
      </c>
    </row>
    <row r="40" spans="1:23" x14ac:dyDescent="0.25">
      <c r="S40">
        <v>332740</v>
      </c>
      <c r="T40" t="str">
        <f>VLOOKUP(S40,'Table 2.5c'!$B$3:$J$193,4,FALSE)</f>
        <v>Nikolski</v>
      </c>
      <c r="U40">
        <f>VLOOKUP($S40,'Table 2.5c'!$B$3:$J$193,7,FALSE)</f>
        <v>0.75</v>
      </c>
      <c r="V40">
        <f>VLOOKUP(S40,'Table 2.5c'!$B$3:$J$193,8,FALSE)</f>
        <v>0.56700000000000006</v>
      </c>
      <c r="W40">
        <f>VLOOKUP(S40,'Table 2.5c'!$B$3:$J$193,9,FALSE)</f>
        <v>0.18299999999999997</v>
      </c>
    </row>
    <row r="41" spans="1:23" x14ac:dyDescent="0.25">
      <c r="A41" s="73" t="s">
        <v>552</v>
      </c>
      <c r="S41">
        <v>332220</v>
      </c>
      <c r="T41" t="str">
        <f>VLOOKUP(S41,'Table 2.5c'!$B$3:$J$193,4,FALSE)</f>
        <v>McGrath</v>
      </c>
      <c r="U41">
        <f>VLOOKUP($S41,'Table 2.5c'!$B$3:$J$193,7,FALSE)</f>
        <v>0.72786666666666677</v>
      </c>
      <c r="V41">
        <f>VLOOKUP(S41,'Table 2.5c'!$B$3:$J$193,8,FALSE)</f>
        <v>0.33733333333333337</v>
      </c>
      <c r="W41">
        <f>VLOOKUP(S41,'Table 2.5c'!$B$3:$J$193,9,FALSE)</f>
        <v>0.3905333333333334</v>
      </c>
    </row>
    <row r="42" spans="1:23" x14ac:dyDescent="0.25">
      <c r="S42">
        <v>331060</v>
      </c>
      <c r="T42" t="str">
        <f>VLOOKUP(S42,'Table 2.5c'!$B$3:$J$193,4,FALSE)</f>
        <v>Bettles, Evansville</v>
      </c>
      <c r="U42">
        <f>VLOOKUP($S42,'Table 2.5c'!$B$3:$J$193,7,FALSE)</f>
        <v>0.71399999999999997</v>
      </c>
      <c r="V42">
        <f>VLOOKUP(S42,'Table 2.5c'!$B$3:$J$193,8,FALSE)</f>
        <v>0.40144999999999992</v>
      </c>
      <c r="W42">
        <f>VLOOKUP(S42,'Table 2.5c'!$B$3:$J$193,9,FALSE)</f>
        <v>0.31255000000000005</v>
      </c>
    </row>
    <row r="43" spans="1:23" x14ac:dyDescent="0.25">
      <c r="A43" s="3" t="s">
        <v>558</v>
      </c>
      <c r="S43">
        <v>332030</v>
      </c>
      <c r="T43" t="str">
        <f>VLOOKUP(S43,'Table 2.5c'!$B$3:$J$193,4,FALSE)</f>
        <v>Hughes</v>
      </c>
      <c r="U43">
        <f>VLOOKUP($S43,'Table 2.5c'!$B$3:$J$193,7,FALSE)</f>
        <v>0.71</v>
      </c>
      <c r="V43">
        <f>VLOOKUP(S43,'Table 2.5c'!$B$3:$J$193,8,FALSE)</f>
        <v>0.52683333333333338</v>
      </c>
      <c r="W43">
        <f>VLOOKUP(S43,'Table 2.5c'!$B$3:$J$193,9,FALSE)</f>
        <v>0.18316666666666659</v>
      </c>
    </row>
    <row r="44" spans="1:23" x14ac:dyDescent="0.25">
      <c r="S44">
        <v>331830</v>
      </c>
      <c r="T44" t="str">
        <f>VLOOKUP(S44,'Table 2.5c'!$B$3:$J$193,4,FALSE)</f>
        <v>Central</v>
      </c>
      <c r="U44">
        <f>VLOOKUP($S44,'Table 2.5c'!$B$3:$J$193,7,FALSE)</f>
        <v>0.70360000000000011</v>
      </c>
      <c r="V44">
        <f>VLOOKUP(S44,'Table 2.5c'!$B$3:$J$193,8,FALSE)</f>
        <v>0.39431666666666682</v>
      </c>
      <c r="W44">
        <f>VLOOKUP(S44,'Table 2.5c'!$B$3:$J$193,9,FALSE)</f>
        <v>0.3092833333333333</v>
      </c>
    </row>
    <row r="45" spans="1:23" x14ac:dyDescent="0.25">
      <c r="S45">
        <v>331740</v>
      </c>
      <c r="T45" t="str">
        <f>VLOOKUP(S45,'Table 2.5c'!$B$3:$J$193,4,FALSE)</f>
        <v>Karluk</v>
      </c>
      <c r="U45">
        <f>VLOOKUP($S45,'Table 2.5c'!$B$3:$J$193,7,FALSE)</f>
        <v>0.70000000000000007</v>
      </c>
      <c r="V45">
        <f>VLOOKUP(S45,'Table 2.5c'!$B$3:$J$193,8,FALSE)</f>
        <v>0.40643333333333331</v>
      </c>
      <c r="W45">
        <f>VLOOKUP(S45,'Table 2.5c'!$B$3:$J$193,9,FALSE)</f>
        <v>0.29356666666666675</v>
      </c>
    </row>
    <row r="46" spans="1:23" x14ac:dyDescent="0.25">
      <c r="S46">
        <v>332300</v>
      </c>
      <c r="T46" t="str">
        <f>VLOOKUP(S46,'Table 2.5c'!$B$3:$J$193,4,FALSE)</f>
        <v>Napaskiak</v>
      </c>
      <c r="U46">
        <f>VLOOKUP($S46,'Table 2.5c'!$B$3:$J$193,7,FALSE)</f>
        <v>0.69976666666666676</v>
      </c>
      <c r="V46">
        <f>VLOOKUP(S46,'Table 2.5c'!$B$3:$J$193,8,FALSE)</f>
        <v>0.2622000000000001</v>
      </c>
      <c r="W46">
        <f>VLOOKUP(S46,'Table 2.5c'!$B$3:$J$193,9,FALSE)</f>
        <v>0.43756666666666666</v>
      </c>
    </row>
    <row r="47" spans="1:23" x14ac:dyDescent="0.25">
      <c r="S47">
        <v>331780</v>
      </c>
      <c r="T47" t="str">
        <f>VLOOKUP(S47,'Table 2.5c'!$B$3:$J$193,4,FALSE)</f>
        <v>Atmautluak</v>
      </c>
      <c r="U47">
        <f>VLOOKUP($S47,'Table 2.5c'!$B$3:$J$193,7,FALSE)</f>
        <v>0.69666666666666677</v>
      </c>
      <c r="V47">
        <f>VLOOKUP(S47,'Table 2.5c'!$B$3:$J$193,8,FALSE)</f>
        <v>0.36934166666666685</v>
      </c>
      <c r="W47">
        <f>VLOOKUP(S47,'Table 2.5c'!$B$3:$J$193,9,FALSE)</f>
        <v>0.32732499999999992</v>
      </c>
    </row>
    <row r="48" spans="1:23" x14ac:dyDescent="0.25">
      <c r="S48">
        <v>332290</v>
      </c>
      <c r="T48" t="str">
        <f>VLOOKUP(S48,'Table 2.5c'!$B$3:$J$193,4,FALSE)</f>
        <v>Napakiak</v>
      </c>
      <c r="U48">
        <f>VLOOKUP($S48,'Table 2.5c'!$B$3:$J$193,7,FALSE)</f>
        <v>0.68890000000000018</v>
      </c>
      <c r="V48">
        <f>VLOOKUP(S48,'Table 2.5c'!$B$3:$J$193,8,FALSE)</f>
        <v>0.3196750000000001</v>
      </c>
      <c r="W48">
        <f>VLOOKUP(S48,'Table 2.5c'!$B$3:$J$193,9,FALSE)</f>
        <v>0.36922500000000008</v>
      </c>
    </row>
    <row r="49" spans="19:23" x14ac:dyDescent="0.25">
      <c r="S49">
        <v>331180</v>
      </c>
      <c r="T49" t="str">
        <f>VLOOKUP(S49,'Table 2.5c'!$B$3:$J$193,4,FALSE)</f>
        <v>Northway, Northway Village, Northway Junction</v>
      </c>
      <c r="U49">
        <f>VLOOKUP($S49,'Table 2.5c'!$B$3:$J$193,7,FALSE)</f>
        <v>0.68719999999999992</v>
      </c>
      <c r="V49">
        <f>VLOOKUP(S49,'Table 2.5c'!$B$3:$J$193,8,FALSE)</f>
        <v>0.3765416666666665</v>
      </c>
      <c r="W49">
        <f>VLOOKUP(S49,'Table 2.5c'!$B$3:$J$193,9,FALSE)</f>
        <v>0.31065833333333343</v>
      </c>
    </row>
    <row r="50" spans="19:23" x14ac:dyDescent="0.25">
      <c r="S50">
        <v>331890</v>
      </c>
      <c r="T50" t="str">
        <f>VLOOKUP(S50,'Table 2.5c'!$B$3:$J$193,4,FALSE)</f>
        <v>Chitina</v>
      </c>
      <c r="U50">
        <f>VLOOKUP($S50,'Table 2.5c'!$B$3:$J$193,7,FALSE)</f>
        <v>0.68333333333333346</v>
      </c>
      <c r="V50">
        <f>VLOOKUP(S50,'Table 2.5c'!$B$3:$J$193,8,FALSE)</f>
        <v>0.36232500000000006</v>
      </c>
      <c r="W50">
        <f>VLOOKUP(S50,'Table 2.5c'!$B$3:$J$193,9,FALSE)</f>
        <v>0.3210083333333334</v>
      </c>
    </row>
    <row r="51" spans="19:23" x14ac:dyDescent="0.25">
      <c r="S51">
        <v>332060</v>
      </c>
      <c r="T51" t="str">
        <f>VLOOKUP(S51,'Table 2.5c'!$B$3:$J$193,4,FALSE)</f>
        <v>Deering</v>
      </c>
      <c r="U51">
        <f>VLOOKUP($S51,'Table 2.5c'!$B$3:$J$193,7,FALSE)</f>
        <v>0.6765181818181818</v>
      </c>
      <c r="V51">
        <f>VLOOKUP(S51,'Table 2.5c'!$B$3:$J$193,8,FALSE)</f>
        <v>0.26190909090909098</v>
      </c>
      <c r="W51">
        <f>VLOOKUP(S51,'Table 2.5c'!$B$3:$J$193,9,FALSE)</f>
        <v>0.41460909090909082</v>
      </c>
    </row>
    <row r="52" spans="19:23" x14ac:dyDescent="0.25">
      <c r="S52">
        <v>332600</v>
      </c>
      <c r="T52" t="str">
        <f>VLOOKUP(S52,'Table 2.5c'!$B$3:$J$193,4,FALSE)</f>
        <v>Tanana</v>
      </c>
      <c r="U52">
        <f>VLOOKUP($S52,'Table 2.5c'!$B$3:$J$193,7,FALSE)</f>
        <v>0.67358333333333331</v>
      </c>
      <c r="V52">
        <f>VLOOKUP(S52,'Table 2.5c'!$B$3:$J$193,8,FALSE)</f>
        <v>0.31585833333333341</v>
      </c>
      <c r="W52">
        <f>VLOOKUP(S52,'Table 2.5c'!$B$3:$J$193,9,FALSE)</f>
        <v>0.3577249999999999</v>
      </c>
    </row>
    <row r="53" spans="19:23" x14ac:dyDescent="0.25">
      <c r="S53">
        <v>332160</v>
      </c>
      <c r="T53" t="str">
        <f>VLOOKUP(S53,'Table 2.5c'!$B$3:$J$193,4,FALSE)</f>
        <v>Kwigillingok</v>
      </c>
      <c r="U53">
        <f>VLOOKUP($S53,'Table 2.5c'!$B$3:$J$193,7,FALSE)</f>
        <v>0.67000833333333343</v>
      </c>
      <c r="V53">
        <f>VLOOKUP(S53,'Table 2.5c'!$B$3:$J$193,8,FALSE)</f>
        <v>0.36507500000000009</v>
      </c>
      <c r="W53">
        <f>VLOOKUP(S53,'Table 2.5c'!$B$3:$J$193,9,FALSE)</f>
        <v>0.30493333333333333</v>
      </c>
    </row>
    <row r="54" spans="19:23" x14ac:dyDescent="0.25">
      <c r="S54">
        <v>331980</v>
      </c>
      <c r="T54" t="str">
        <f>VLOOKUP(S54,'Table 2.5c'!$B$3:$J$193,4,FALSE)</f>
        <v>Cold Bay</v>
      </c>
      <c r="U54">
        <f>VLOOKUP($S54,'Table 2.5c'!$B$3:$J$193,7,FALSE)</f>
        <v>0.66754166666666659</v>
      </c>
      <c r="V54">
        <f>VLOOKUP(S54,'Table 2.5c'!$B$3:$J$193,8,FALSE)</f>
        <v>0.44826666666666659</v>
      </c>
      <c r="W54">
        <f>VLOOKUP(S54,'Table 2.5c'!$B$3:$J$193,9,FALSE)</f>
        <v>0.219275</v>
      </c>
    </row>
    <row r="55" spans="19:23" x14ac:dyDescent="0.25">
      <c r="S55">
        <v>331850</v>
      </c>
      <c r="T55" t="str">
        <f>VLOOKUP(S55,'Table 2.5c'!$B$3:$J$193,4,FALSE)</f>
        <v>Chenega Bay</v>
      </c>
      <c r="U55">
        <f>VLOOKUP($S55,'Table 2.5c'!$B$3:$J$193,7,FALSE)</f>
        <v>0.66500000000000004</v>
      </c>
      <c r="V55">
        <f>VLOOKUP(S55,'Table 2.5c'!$B$3:$J$193,8,FALSE)</f>
        <v>0.35741666666666677</v>
      </c>
      <c r="W55">
        <f>VLOOKUP(S55,'Table 2.5c'!$B$3:$J$193,9,FALSE)</f>
        <v>0.30758333333333326</v>
      </c>
    </row>
    <row r="56" spans="19:23" x14ac:dyDescent="0.25">
      <c r="S56">
        <v>331110</v>
      </c>
      <c r="T56" t="str">
        <f>VLOOKUP(S56,'Table 2.5c'!$B$3:$J$193,4,FALSE)</f>
        <v>Eagle, Eagle Village</v>
      </c>
      <c r="U56">
        <f>VLOOKUP($S56,'Table 2.5c'!$B$3:$J$193,7,FALSE)</f>
        <v>0.66181666666666661</v>
      </c>
      <c r="V56">
        <f>VLOOKUP(S56,'Table 2.5c'!$B$3:$J$193,8,FALSE)</f>
        <v>0.35151666666666664</v>
      </c>
      <c r="W56">
        <f>VLOOKUP(S56,'Table 2.5c'!$B$3:$J$193,9,FALSE)</f>
        <v>0.31029999999999996</v>
      </c>
    </row>
    <row r="57" spans="19:23" x14ac:dyDescent="0.25">
      <c r="S57">
        <v>332020</v>
      </c>
      <c r="T57" t="str">
        <f>VLOOKUP(S57,'Table 2.5c'!$B$3:$J$193,4,FALSE)</f>
        <v>Fort Yukon</v>
      </c>
      <c r="U57">
        <f>VLOOKUP($S57,'Table 2.5c'!$B$3:$J$193,7,FALSE)</f>
        <v>0.65848333333333342</v>
      </c>
      <c r="V57">
        <f>VLOOKUP(S57,'Table 2.5c'!$B$3:$J$193,8,FALSE)</f>
        <v>0.3630666666666667</v>
      </c>
      <c r="W57">
        <f>VLOOKUP(S57,'Table 2.5c'!$B$3:$J$193,9,FALSE)</f>
        <v>0.29541666666666672</v>
      </c>
    </row>
    <row r="58" spans="19:23" x14ac:dyDescent="0.25">
      <c r="S58">
        <v>331160</v>
      </c>
      <c r="T58" t="str">
        <f>VLOOKUP(S58,'Table 2.5c'!$B$3:$J$193,4,FALSE)</f>
        <v>Mentasta Lake</v>
      </c>
      <c r="U58">
        <f>VLOOKUP($S58,'Table 2.5c'!$B$3:$J$193,7,FALSE)</f>
        <v>0.650675</v>
      </c>
      <c r="V58">
        <f>VLOOKUP(S58,'Table 2.5c'!$B$3:$J$193,8,FALSE)</f>
        <v>0.34103333333333341</v>
      </c>
      <c r="W58">
        <f>VLOOKUP(S58,'Table 2.5c'!$B$3:$J$193,9,FALSE)</f>
        <v>0.30964166666666659</v>
      </c>
    </row>
    <row r="59" spans="19:23" x14ac:dyDescent="0.25">
      <c r="S59">
        <v>331070</v>
      </c>
      <c r="T59" t="str">
        <f>VLOOKUP(S59,'Table 2.5c'!$B$3:$J$193,4,FALSE)</f>
        <v>Chistochina</v>
      </c>
      <c r="U59">
        <f>VLOOKUP($S59,'Table 2.5c'!$B$3:$J$193,7,FALSE)</f>
        <v>0.65064166666666656</v>
      </c>
      <c r="V59">
        <f>VLOOKUP(S59,'Table 2.5c'!$B$3:$J$193,8,FALSE)</f>
        <v>0.3410333333333333</v>
      </c>
      <c r="W59">
        <f>VLOOKUP(S59,'Table 2.5c'!$B$3:$J$193,9,FALSE)</f>
        <v>0.30960833333333326</v>
      </c>
    </row>
    <row r="60" spans="19:23" x14ac:dyDescent="0.25">
      <c r="S60">
        <v>331195</v>
      </c>
      <c r="T60" t="str">
        <f>VLOOKUP(S60,'Table 2.5c'!$B$3:$J$193,4,FALSE)</f>
        <v>Slana</v>
      </c>
      <c r="U60">
        <f>VLOOKUP($S60,'Table 2.5c'!$B$3:$J$193,7,FALSE)</f>
        <v>0.65063333333333329</v>
      </c>
      <c r="V60">
        <f>VLOOKUP(S60,'Table 2.5c'!$B$3:$J$193,8,FALSE)</f>
        <v>0.34103333333333335</v>
      </c>
      <c r="W60">
        <f>VLOOKUP(S60,'Table 2.5c'!$B$3:$J$193,9,FALSE)</f>
        <v>0.30959999999999993</v>
      </c>
    </row>
    <row r="61" spans="19:23" x14ac:dyDescent="0.25">
      <c r="S61">
        <v>331940</v>
      </c>
      <c r="T61" t="str">
        <f>VLOOKUP(S61,'Table 2.5c'!$B$3:$J$193,4,FALSE)</f>
        <v>Egegik</v>
      </c>
      <c r="U61">
        <f>VLOOKUP($S61,'Table 2.5c'!$B$3:$J$193,7,FALSE)</f>
        <v>0.65000000000000013</v>
      </c>
      <c r="V61">
        <f>VLOOKUP(S61,'Table 2.5c'!$B$3:$J$193,8,FALSE)</f>
        <v>0.46567500000000017</v>
      </c>
      <c r="W61">
        <f>VLOOKUP(S61,'Table 2.5c'!$B$3:$J$193,9,FALSE)</f>
        <v>0.18432499999999999</v>
      </c>
    </row>
    <row r="62" spans="19:23" x14ac:dyDescent="0.25">
      <c r="S62">
        <v>332500</v>
      </c>
      <c r="T62" t="str">
        <f>VLOOKUP(S62,'Table 2.5c'!$B$3:$J$193,4,FALSE)</f>
        <v>Port Heiden</v>
      </c>
      <c r="U62">
        <f>VLOOKUP($S62,'Table 2.5c'!$B$3:$J$193,7,FALSE)</f>
        <v>0.65000000000000013</v>
      </c>
      <c r="V62">
        <f>VLOOKUP(S62,'Table 2.5c'!$B$3:$J$193,8,FALSE)</f>
        <v>0.30549166666666677</v>
      </c>
      <c r="W62">
        <f>VLOOKUP(S62,'Table 2.5c'!$B$3:$J$193,9,FALSE)</f>
        <v>0.34450833333333336</v>
      </c>
    </row>
    <row r="63" spans="19:23" x14ac:dyDescent="0.25">
      <c r="S63">
        <v>332510</v>
      </c>
      <c r="T63" t="str">
        <f>VLOOKUP(S63,'Table 2.5c'!$B$3:$J$193,4,FALSE)</f>
        <v>Kongiganak</v>
      </c>
      <c r="U63">
        <f>VLOOKUP($S63,'Table 2.5c'!$B$3:$J$193,7,FALSE)</f>
        <v>0.65000000000000013</v>
      </c>
      <c r="V63">
        <f>VLOOKUP(S63,'Table 2.5c'!$B$3:$J$193,8,FALSE)</f>
        <v>0.31188333333333346</v>
      </c>
      <c r="W63">
        <f>VLOOKUP(S63,'Table 2.5c'!$B$3:$J$193,9,FALSE)</f>
        <v>0.33811666666666668</v>
      </c>
    </row>
    <row r="64" spans="19:23" x14ac:dyDescent="0.25">
      <c r="S64">
        <v>332720</v>
      </c>
      <c r="T64" t="str">
        <f>VLOOKUP(S64,'Table 2.5c'!$B$3:$J$193,4,FALSE)</f>
        <v>Tuntutuliak</v>
      </c>
      <c r="U64">
        <f>VLOOKUP($S64,'Table 2.5c'!$B$3:$J$193,7,FALSE)</f>
        <v>0.65000000000000013</v>
      </c>
      <c r="V64">
        <f>VLOOKUP(S64,'Table 2.5c'!$B$3:$J$193,8,FALSE)</f>
        <v>0.2786416666666669</v>
      </c>
      <c r="W64">
        <f>VLOOKUP(S64,'Table 2.5c'!$B$3:$J$193,9,FALSE)</f>
        <v>0.37135833333333323</v>
      </c>
    </row>
    <row r="65" spans="1:23" x14ac:dyDescent="0.25">
      <c r="S65">
        <v>332050</v>
      </c>
      <c r="T65" t="str">
        <f>VLOOKUP(S65,'Table 2.5c'!$B$3:$J$193,4,FALSE)</f>
        <v>Iliamna, Newhalen, Nondalton</v>
      </c>
      <c r="U65">
        <f>VLOOKUP($S65,'Table 2.5c'!$B$3:$J$193,7,FALSE)</f>
        <v>0.65000000000000013</v>
      </c>
      <c r="V65">
        <f>VLOOKUP(S65,'Table 2.5c'!$B$3:$J$193,8,FALSE)</f>
        <v>0.38615000000000005</v>
      </c>
      <c r="W65">
        <f>VLOOKUP(S65,'Table 2.5c'!$B$3:$J$193,9,FALSE)</f>
        <v>0.26385000000000008</v>
      </c>
    </row>
    <row r="66" spans="1:23" x14ac:dyDescent="0.25">
      <c r="S66">
        <v>331930</v>
      </c>
      <c r="T66" t="str">
        <f>VLOOKUP(S66,'Table 2.5c'!$B$3:$J$193,4,FALSE)</f>
        <v>Diomede</v>
      </c>
      <c r="U66">
        <f>VLOOKUP($S66,'Table 2.5c'!$B$3:$J$193,7,FALSE)</f>
        <v>0.65</v>
      </c>
      <c r="V66">
        <f>VLOOKUP(S66,'Table 2.5c'!$B$3:$J$193,8,FALSE)</f>
        <v>0.22900000000000004</v>
      </c>
      <c r="W66">
        <f>VLOOKUP(S66,'Table 2.5c'!$B$3:$J$193,9,FALSE)</f>
        <v>0.42099999999999999</v>
      </c>
    </row>
    <row r="67" spans="1:23" x14ac:dyDescent="0.25">
      <c r="S67">
        <v>332630</v>
      </c>
      <c r="T67" t="str">
        <f>VLOOKUP(S67,'Table 2.5c'!$B$3:$J$193,4,FALSE)</f>
        <v>Tenakee Springs</v>
      </c>
      <c r="U67">
        <f>VLOOKUP($S67,'Table 2.5c'!$B$3:$J$193,7,FALSE)</f>
        <v>0.64083333333333348</v>
      </c>
      <c r="V67">
        <f>VLOOKUP(S67,'Table 2.5c'!$B$3:$J$193,8,FALSE)</f>
        <v>0.36791666666666684</v>
      </c>
      <c r="W67">
        <f>VLOOKUP(S67,'Table 2.5c'!$B$3:$J$193,9,FALSE)</f>
        <v>0.27291666666666664</v>
      </c>
    </row>
    <row r="68" spans="1:23" x14ac:dyDescent="0.25">
      <c r="S68">
        <v>331990</v>
      </c>
      <c r="T68" t="str">
        <f>VLOOKUP(S68,'Table 2.5c'!$B$3:$J$193,4,FALSE)</f>
        <v>Galena</v>
      </c>
      <c r="U68">
        <f>VLOOKUP($S68,'Table 2.5c'!$B$3:$J$193,7,FALSE)</f>
        <v>0.63300000000000012</v>
      </c>
      <c r="V68">
        <f>VLOOKUP(S68,'Table 2.5c'!$B$3:$J$193,8,FALSE)</f>
        <v>0.19480833333333336</v>
      </c>
      <c r="W68">
        <f>VLOOKUP(S68,'Table 2.5c'!$B$3:$J$193,9,FALSE)</f>
        <v>0.43819166666666676</v>
      </c>
    </row>
    <row r="69" spans="1:23" x14ac:dyDescent="0.25">
      <c r="A69" s="73" t="s">
        <v>553</v>
      </c>
      <c r="S69">
        <v>331760</v>
      </c>
      <c r="T69" t="str">
        <f>VLOOKUP(S69,'Table 2.5c'!$B$3:$J$193,4,FALSE)</f>
        <v>Aniak</v>
      </c>
      <c r="U69">
        <f>VLOOKUP($S69,'Table 2.5c'!$B$3:$J$193,7,FALSE)</f>
        <v>0.62875000000000003</v>
      </c>
      <c r="V69">
        <f>VLOOKUP(S69,'Table 2.5c'!$B$3:$J$193,8,FALSE)</f>
        <v>0.32495000000000002</v>
      </c>
      <c r="W69">
        <f>VLOOKUP(S69,'Table 2.5c'!$B$3:$J$193,9,FALSE)</f>
        <v>0.30380000000000001</v>
      </c>
    </row>
    <row r="70" spans="1:23" x14ac:dyDescent="0.25">
      <c r="S70">
        <v>331650</v>
      </c>
      <c r="T70" t="str">
        <f>VLOOKUP(S70,'Table 2.5c'!$B$3:$J$193,4,FALSE)</f>
        <v>Shungnak</v>
      </c>
      <c r="U70">
        <f>VLOOKUP($S70,'Table 2.5c'!$B$3:$J$193,7,FALSE)</f>
        <v>0.62575000000000014</v>
      </c>
      <c r="V70">
        <f>VLOOKUP(S70,'Table 2.5c'!$B$3:$J$193,8,FALSE)</f>
        <v>0.39050833333333346</v>
      </c>
      <c r="W70">
        <f>VLOOKUP(S70,'Table 2.5c'!$B$3:$J$193,9,FALSE)</f>
        <v>0.23524166666666668</v>
      </c>
    </row>
    <row r="71" spans="1:23" x14ac:dyDescent="0.25">
      <c r="A71" s="3" t="str">
        <f>CONCATENATE("Figure C.  Installed Capacity by Prime Mover by Certified Utilities (MW), ", 'Read Me'!$D$1)</f>
        <v>Figure C.  Installed Capacity by Prime Mover by Certified Utilities (MW), 2018</v>
      </c>
      <c r="O71" s="2" t="s">
        <v>416</v>
      </c>
      <c r="P71" s="2" t="s">
        <v>2124</v>
      </c>
      <c r="Q71" s="2" t="s">
        <v>37</v>
      </c>
      <c r="S71">
        <v>332090</v>
      </c>
      <c r="T71" t="str">
        <f>VLOOKUP(S71,'Table 2.5c'!$B$3:$J$193,4,FALSE)</f>
        <v>Kobuk</v>
      </c>
      <c r="U71">
        <f>VLOOKUP($S71,'Table 2.5c'!$B$3:$J$193,7,FALSE)</f>
        <v>0.62575000000000014</v>
      </c>
      <c r="V71">
        <f>VLOOKUP(S71,'Table 2.5c'!$B$3:$J$193,8,FALSE)</f>
        <v>0.39050833333333346</v>
      </c>
      <c r="W71">
        <f>VLOOKUP(S71,'Table 2.5c'!$B$3:$J$193,9,FALSE)</f>
        <v>0.23524166666666668</v>
      </c>
    </row>
    <row r="72" spans="1:23" x14ac:dyDescent="0.25">
      <c r="O72" t="s">
        <v>32</v>
      </c>
      <c r="P72" s="15">
        <f>MROUND('Table 1.d (2021)'!B14,10)</f>
        <v>1780</v>
      </c>
      <c r="Q72" s="20">
        <f>P72/$P$77</f>
        <v>0.56151419558359617</v>
      </c>
      <c r="S72">
        <v>331750</v>
      </c>
      <c r="T72" t="str">
        <f>VLOOKUP(S72,'Table 2.5c'!$B$3:$J$193,4,FALSE)</f>
        <v>Atka</v>
      </c>
      <c r="U72">
        <f>VLOOKUP($S72,'Table 2.5c'!$B$3:$J$193,7,FALSE)</f>
        <v>0.625</v>
      </c>
      <c r="V72">
        <f>VLOOKUP(S72,'Table 2.5c'!$B$3:$J$193,8,FALSE)</f>
        <v>0.23000000000000004</v>
      </c>
      <c r="W72">
        <f>VLOOKUP(S72,'Table 2.5c'!$B$3:$J$193,9,FALSE)</f>
        <v>0.39499999999999996</v>
      </c>
    </row>
    <row r="73" spans="1:23" x14ac:dyDescent="0.25">
      <c r="O73" t="s">
        <v>33</v>
      </c>
      <c r="P73" s="15">
        <f>MROUND('Table 1.d (2021)'!C14,10)</f>
        <v>730</v>
      </c>
      <c r="Q73" s="20">
        <f>P73/$P$77</f>
        <v>0.2302839116719243</v>
      </c>
      <c r="S73">
        <v>331870</v>
      </c>
      <c r="T73" t="str">
        <f>VLOOKUP(S73,'Table 2.5c'!$B$3:$J$193,4,FALSE)</f>
        <v>Chignik Lagoon</v>
      </c>
      <c r="U73">
        <f>VLOOKUP($S73,'Table 2.5c'!$B$3:$J$193,7,FALSE)</f>
        <v>0.625</v>
      </c>
      <c r="V73">
        <f>VLOOKUP(S73,'Table 2.5c'!$B$3:$J$193,8,FALSE)</f>
        <v>0.25338333333333335</v>
      </c>
      <c r="W73">
        <f>VLOOKUP(S73,'Table 2.5c'!$B$3:$J$193,9,FALSE)</f>
        <v>0.37161666666666665</v>
      </c>
    </row>
    <row r="74" spans="1:23" x14ac:dyDescent="0.25">
      <c r="O74" t="s">
        <v>34</v>
      </c>
      <c r="P74" s="15">
        <f>MROUND('Table 1.d (2021)'!D14,10)</f>
        <v>490</v>
      </c>
      <c r="Q74" s="20">
        <f>P74/$P$77</f>
        <v>0.15457413249211358</v>
      </c>
      <c r="S74">
        <v>331960</v>
      </c>
      <c r="T74" t="str">
        <f>VLOOKUP(S74,'Table 2.5c'!$B$3:$J$193,4,FALSE)</f>
        <v>Elfin Cove</v>
      </c>
      <c r="U74">
        <f>VLOOKUP($S74,'Table 2.5c'!$B$3:$J$193,7,FALSE)</f>
        <v>0.60941666666666661</v>
      </c>
      <c r="V74">
        <f>VLOOKUP(S74,'Table 2.5c'!$B$3:$J$193,8,FALSE)</f>
        <v>0.38298333333333323</v>
      </c>
      <c r="W74">
        <f>VLOOKUP(S74,'Table 2.5c'!$B$3:$J$193,9,FALSE)</f>
        <v>0.22643333333333335</v>
      </c>
    </row>
    <row r="75" spans="1:23" x14ac:dyDescent="0.25">
      <c r="O75" t="s">
        <v>35</v>
      </c>
      <c r="P75" s="15">
        <f>MROUND('Table 1.d (2021)'!E14,10)</f>
        <v>70</v>
      </c>
      <c r="Q75" s="134">
        <f>P75/$P$77</f>
        <v>2.2082018927444796E-2</v>
      </c>
      <c r="S75">
        <v>331020</v>
      </c>
      <c r="T75" t="str">
        <f>VLOOKUP(S75,'Table 2.5c'!$B$3:$J$193,4,FALSE)</f>
        <v>Akiachak</v>
      </c>
      <c r="U75">
        <f>VLOOKUP($S75,'Table 2.5c'!$B$3:$J$193,7,FALSE)</f>
        <v>0.60524999999999984</v>
      </c>
      <c r="V75">
        <f>VLOOKUP(S75,'Table 2.5c'!$B$3:$J$193,8,FALSE)</f>
        <v>0.25938333333333308</v>
      </c>
      <c r="W75">
        <f>VLOOKUP(S75,'Table 2.5c'!$B$3:$J$193,9,FALSE)</f>
        <v>0.34586666666666677</v>
      </c>
    </row>
    <row r="76" spans="1:23" x14ac:dyDescent="0.25">
      <c r="O76" t="s">
        <v>51</v>
      </c>
      <c r="P76" s="15">
        <f>MROUND('Table 1.d (2021)'!G14,10)</f>
        <v>100</v>
      </c>
      <c r="Q76" s="134">
        <f>P76/$P$77</f>
        <v>3.1545741324921134E-2</v>
      </c>
      <c r="S76">
        <v>332480</v>
      </c>
      <c r="T76" t="str">
        <f>VLOOKUP(S76,'Table 2.5c'!$B$3:$J$193,4,FALSE)</f>
        <v>Pilot Point</v>
      </c>
      <c r="U76">
        <f>VLOOKUP($S76,'Table 2.5c'!$B$3:$J$193,7,FALSE)</f>
        <v>0.59999999999999987</v>
      </c>
      <c r="V76">
        <f>VLOOKUP(S76,'Table 2.5c'!$B$3:$J$193,8,FALSE)</f>
        <v>0.29006666666666647</v>
      </c>
      <c r="W76">
        <f>VLOOKUP(S76,'Table 2.5c'!$B$3:$J$193,9,FALSE)</f>
        <v>0.30993333333333339</v>
      </c>
    </row>
    <row r="77" spans="1:23" x14ac:dyDescent="0.25">
      <c r="O77" t="s">
        <v>15</v>
      </c>
      <c r="P77" s="15">
        <f>MROUND('Table 1.d (2021)'!H14,10)</f>
        <v>3170</v>
      </c>
      <c r="S77">
        <v>332650</v>
      </c>
      <c r="T77" t="str">
        <f>VLOOKUP(S77,'Table 2.5c'!$B$3:$J$193,4,FALSE)</f>
        <v>Angoon</v>
      </c>
      <c r="U77">
        <f>VLOOKUP($S77,'Table 2.5c'!$B$3:$J$193,7,FALSE)</f>
        <v>0.58547500000000008</v>
      </c>
      <c r="V77">
        <f>VLOOKUP(S77,'Table 2.5c'!$B$3:$J$193,8,FALSE)</f>
        <v>0.32847500000000007</v>
      </c>
      <c r="W77">
        <f>VLOOKUP(S77,'Table 2.5c'!$B$3:$J$193,9,FALSE)</f>
        <v>0.25700000000000001</v>
      </c>
    </row>
    <row r="78" spans="1:23" x14ac:dyDescent="0.25">
      <c r="S78">
        <v>332700</v>
      </c>
      <c r="T78" t="str">
        <f>VLOOKUP(S78,'Table 2.5c'!$B$3:$J$193,4,FALSE)</f>
        <v>Klukwan</v>
      </c>
      <c r="U78">
        <f>VLOOKUP($S78,'Table 2.5c'!$B$3:$J$193,7,FALSE)</f>
        <v>0.58464166666666673</v>
      </c>
      <c r="V78">
        <f>VLOOKUP(S78,'Table 2.5c'!$B$3:$J$193,8,FALSE)</f>
        <v>0.32847500000000007</v>
      </c>
      <c r="W78">
        <f>VLOOKUP(S78,'Table 2.5c'!$B$3:$J$193,9,FALSE)</f>
        <v>0.25616666666666665</v>
      </c>
    </row>
    <row r="79" spans="1:23" x14ac:dyDescent="0.25">
      <c r="S79">
        <v>332660</v>
      </c>
      <c r="T79" t="str">
        <f>VLOOKUP(S79,'Table 2.5c'!$B$3:$J$193,4,FALSE)</f>
        <v>Chilkat Valley</v>
      </c>
      <c r="U79">
        <f>VLOOKUP($S79,'Table 2.5c'!$B$3:$J$193,7,FALSE)</f>
        <v>0.58464166666666673</v>
      </c>
      <c r="V79">
        <f>VLOOKUP(S79,'Table 2.5c'!$B$3:$J$193,8,FALSE)</f>
        <v>0.32847500000000007</v>
      </c>
      <c r="W79">
        <f>VLOOKUP(S79,'Table 2.5c'!$B$3:$J$193,9,FALSE)</f>
        <v>0.25616666666666665</v>
      </c>
    </row>
    <row r="80" spans="1:23" x14ac:dyDescent="0.25">
      <c r="S80">
        <v>332670</v>
      </c>
      <c r="T80" t="str">
        <f>VLOOKUP(S80,'Table 2.5c'!$B$3:$J$193,4,FALSE)</f>
        <v>Hoonah</v>
      </c>
      <c r="U80">
        <f>VLOOKUP($S80,'Table 2.5c'!$B$3:$J$193,7,FALSE)</f>
        <v>0.58464166666666673</v>
      </c>
      <c r="V80">
        <f>VLOOKUP(S80,'Table 2.5c'!$B$3:$J$193,8,FALSE)</f>
        <v>0.32847500000000007</v>
      </c>
      <c r="W80">
        <f>VLOOKUP(S80,'Table 2.5c'!$B$3:$J$193,9,FALSE)</f>
        <v>0.25616666666666665</v>
      </c>
    </row>
    <row r="81" spans="1:23" x14ac:dyDescent="0.25">
      <c r="S81">
        <v>332680</v>
      </c>
      <c r="T81" t="str">
        <f>VLOOKUP(S81,'Table 2.5c'!$B$3:$J$193,4,FALSE)</f>
        <v>Kake</v>
      </c>
      <c r="U81">
        <f>VLOOKUP($S81,'Table 2.5c'!$B$3:$J$193,7,FALSE)</f>
        <v>0.58464166666666673</v>
      </c>
      <c r="V81">
        <f>VLOOKUP(S81,'Table 2.5c'!$B$3:$J$193,8,FALSE)</f>
        <v>0.32847500000000007</v>
      </c>
      <c r="W81">
        <f>VLOOKUP(S81,'Table 2.5c'!$B$3:$J$193,9,FALSE)</f>
        <v>0.25616666666666665</v>
      </c>
    </row>
    <row r="82" spans="1:23" x14ac:dyDescent="0.25">
      <c r="S82">
        <v>331730</v>
      </c>
      <c r="T82" t="str">
        <f>VLOOKUP(S82,'Table 2.5c'!$B$3:$J$193,4,FALSE)</f>
        <v>Wales</v>
      </c>
      <c r="U82">
        <f>VLOOKUP($S82,'Table 2.5c'!$B$3:$J$193,7,FALSE)</f>
        <v>0.56877500000000003</v>
      </c>
      <c r="V82">
        <f>VLOOKUP(S82,'Table 2.5c'!$B$3:$J$193,8,FALSE)</f>
        <v>0.3283166666666667</v>
      </c>
      <c r="W82">
        <f>VLOOKUP(S82,'Table 2.5c'!$B$3:$J$193,9,FALSE)</f>
        <v>0.24045833333333336</v>
      </c>
    </row>
    <row r="83" spans="1:23" x14ac:dyDescent="0.25">
      <c r="S83">
        <v>332590</v>
      </c>
      <c r="T83" t="str">
        <f>VLOOKUP(S83,'Table 2.5c'!$B$3:$J$193,4,FALSE)</f>
        <v>Port Alsworth</v>
      </c>
      <c r="U83">
        <f>VLOOKUP($S83,'Table 2.5c'!$B$3:$J$193,7,FALSE)</f>
        <v>0.56335833333333341</v>
      </c>
      <c r="V83">
        <f>VLOOKUP(S83,'Table 2.5c'!$B$3:$J$193,8,FALSE)</f>
        <v>0.33105833333333345</v>
      </c>
      <c r="W83">
        <f>VLOOKUP(S83,'Table 2.5c'!$B$3:$J$193,9,FALSE)</f>
        <v>0.23229999999999998</v>
      </c>
    </row>
    <row r="84" spans="1:23" x14ac:dyDescent="0.25">
      <c r="S84">
        <v>331400</v>
      </c>
      <c r="T84" t="str">
        <f>VLOOKUP(S84,'Table 2.5c'!$B$3:$J$193,4,FALSE)</f>
        <v>Kiana</v>
      </c>
      <c r="U84">
        <f>VLOOKUP($S84,'Table 2.5c'!$B$3:$J$193,7,FALSE)</f>
        <v>0.56302499999999989</v>
      </c>
      <c r="V84">
        <f>VLOOKUP(S84,'Table 2.5c'!$B$3:$J$193,8,FALSE)</f>
        <v>0.3198249999999998</v>
      </c>
      <c r="W84">
        <f>VLOOKUP(S84,'Table 2.5c'!$B$3:$J$193,9,FALSE)</f>
        <v>0.24320000000000006</v>
      </c>
    </row>
    <row r="85" spans="1:23" x14ac:dyDescent="0.25">
      <c r="S85">
        <v>331410</v>
      </c>
      <c r="T85" t="str">
        <f>VLOOKUP(S85,'Table 2.5c'!$B$3:$J$193,4,FALSE)</f>
        <v>Kivalina</v>
      </c>
      <c r="U85">
        <f>VLOOKUP($S85,'Table 2.5c'!$B$3:$J$193,7,FALSE)</f>
        <v>0.56017499999999998</v>
      </c>
      <c r="V85">
        <f>VLOOKUP(S85,'Table 2.5c'!$B$3:$J$193,8,FALSE)</f>
        <v>0.31929999999999992</v>
      </c>
      <c r="W85">
        <f>VLOOKUP(S85,'Table 2.5c'!$B$3:$J$193,9,FALSE)</f>
        <v>0.24087500000000006</v>
      </c>
    </row>
    <row r="86" spans="1:23" x14ac:dyDescent="0.25">
      <c r="S86">
        <v>331950</v>
      </c>
      <c r="T86" t="str">
        <f>VLOOKUP(S86,'Table 2.5c'!$B$3:$J$193,4,FALSE)</f>
        <v>Ekwok</v>
      </c>
      <c r="U86">
        <f>VLOOKUP($S86,'Table 2.5c'!$B$3:$J$193,7,FALSE)</f>
        <v>0.5593499999999999</v>
      </c>
      <c r="V86">
        <f>VLOOKUP(S86,'Table 2.5c'!$B$3:$J$193,8,FALSE)</f>
        <v>0.32152499999999995</v>
      </c>
      <c r="W86">
        <f>VLOOKUP(S86,'Table 2.5c'!$B$3:$J$193,9,FALSE)</f>
        <v>0.23782499999999995</v>
      </c>
    </row>
    <row r="87" spans="1:23" x14ac:dyDescent="0.25">
      <c r="S87">
        <v>331480</v>
      </c>
      <c r="T87" t="str">
        <f>VLOOKUP(S87,'Table 2.5c'!$B$3:$J$193,4,FALSE)</f>
        <v>New Stuyahok</v>
      </c>
      <c r="U87">
        <f>VLOOKUP($S87,'Table 2.5c'!$B$3:$J$193,7,FALSE)</f>
        <v>0.5593499999999999</v>
      </c>
      <c r="V87">
        <f>VLOOKUP(S87,'Table 2.5c'!$B$3:$J$193,8,FALSE)</f>
        <v>0.32152499999999995</v>
      </c>
      <c r="W87">
        <f>VLOOKUP(S87,'Table 2.5c'!$B$3:$J$193,9,FALSE)</f>
        <v>0.23782499999999995</v>
      </c>
    </row>
    <row r="88" spans="1:23" x14ac:dyDescent="0.25">
      <c r="S88">
        <v>331250</v>
      </c>
      <c r="T88" t="str">
        <f>VLOOKUP(S88,'Table 2.5c'!$B$3:$J$193,4,FALSE)</f>
        <v>Ambler</v>
      </c>
      <c r="U88">
        <f>VLOOKUP($S88,'Table 2.5c'!$B$3:$J$193,7,FALSE)</f>
        <v>0.55564999999999998</v>
      </c>
      <c r="V88">
        <f>VLOOKUP(S88,'Table 2.5c'!$B$3:$J$193,8,FALSE)</f>
        <v>0.3121166666666666</v>
      </c>
      <c r="W88">
        <f>VLOOKUP(S88,'Table 2.5c'!$B$3:$J$193,9,FALSE)</f>
        <v>0.24353333333333338</v>
      </c>
    </row>
    <row r="89" spans="1:23" x14ac:dyDescent="0.25">
      <c r="S89">
        <v>331620</v>
      </c>
      <c r="T89" t="str">
        <f>VLOOKUP(S89,'Table 2.5c'!$B$3:$J$193,4,FALSE)</f>
        <v>Shageluk</v>
      </c>
      <c r="U89">
        <f>VLOOKUP($S89,'Table 2.5c'!$B$3:$J$193,7,FALSE)</f>
        <v>0.55479999999999985</v>
      </c>
      <c r="V89">
        <f>VLOOKUP(S89,'Table 2.5c'!$B$3:$J$193,8,FALSE)</f>
        <v>0.31366666666666643</v>
      </c>
      <c r="W89">
        <f>VLOOKUP(S89,'Table 2.5c'!$B$3:$J$193,9,FALSE)</f>
        <v>0.24113333333333342</v>
      </c>
    </row>
    <row r="90" spans="1:23" x14ac:dyDescent="0.25">
      <c r="S90">
        <v>331260</v>
      </c>
      <c r="T90" t="str">
        <f>VLOOKUP(S90,'Table 2.5c'!$B$3:$J$193,4,FALSE)</f>
        <v>Anvik</v>
      </c>
      <c r="U90">
        <f>VLOOKUP($S90,'Table 2.5c'!$B$3:$J$193,7,FALSE)</f>
        <v>0.55349999999999988</v>
      </c>
      <c r="V90">
        <f>VLOOKUP(S90,'Table 2.5c'!$B$3:$J$193,8,FALSE)</f>
        <v>0.31447499999999995</v>
      </c>
      <c r="W90">
        <f>VLOOKUP(S90,'Table 2.5c'!$B$3:$J$193,9,FALSE)</f>
        <v>0.23902499999999996</v>
      </c>
    </row>
    <row r="91" spans="1:23" x14ac:dyDescent="0.25">
      <c r="S91">
        <v>331540</v>
      </c>
      <c r="T91" t="str">
        <f>VLOOKUP(S91,'Table 2.5c'!$B$3:$J$193,4,FALSE)</f>
        <v>Old Harbor</v>
      </c>
      <c r="U91">
        <f>VLOOKUP($S91,'Table 2.5c'!$B$3:$J$193,7,FALSE)</f>
        <v>0.55202499999999988</v>
      </c>
      <c r="V91">
        <f>VLOOKUP(S91,'Table 2.5c'!$B$3:$J$193,8,FALSE)</f>
        <v>0.31397499999999989</v>
      </c>
      <c r="W91">
        <f>VLOOKUP(S91,'Table 2.5c'!$B$3:$J$193,9,FALSE)</f>
        <v>0.23804999999999998</v>
      </c>
    </row>
    <row r="92" spans="1:23" x14ac:dyDescent="0.25">
      <c r="S92">
        <v>332890</v>
      </c>
      <c r="T92" t="str">
        <f>VLOOKUP(S92,'Table 2.5c'!$B$3:$J$193,4,FALSE)</f>
        <v>White Mountain</v>
      </c>
      <c r="U92">
        <f>VLOOKUP($S92,'Table 2.5c'!$B$3:$J$193,7,FALSE)</f>
        <v>0.55007499999999987</v>
      </c>
      <c r="V92">
        <f>VLOOKUP(S92,'Table 2.5c'!$B$3:$J$193,8,FALSE)</f>
        <v>0.26379999999999981</v>
      </c>
      <c r="W92">
        <f>VLOOKUP(S92,'Table 2.5c'!$B$3:$J$193,9,FALSE)</f>
        <v>0.28627500000000006</v>
      </c>
    </row>
    <row r="93" spans="1:23" x14ac:dyDescent="0.25">
      <c r="A93" s="73" t="s">
        <v>555</v>
      </c>
      <c r="S93">
        <v>332210</v>
      </c>
      <c r="T93" t="str">
        <f>VLOOKUP(S93,'Table 2.5c'!$B$3:$J$193,4,FALSE)</f>
        <v>Manokotak</v>
      </c>
      <c r="U93">
        <f>VLOOKUP($S93,'Table 2.5c'!$B$3:$J$193,7,FALSE)</f>
        <v>0.54999999999999993</v>
      </c>
      <c r="V93">
        <f>VLOOKUP(S93,'Table 2.5c'!$B$3:$J$193,8,FALSE)</f>
        <v>0.24896666666666661</v>
      </c>
      <c r="W93">
        <f>VLOOKUP(S93,'Table 2.5c'!$B$3:$J$193,9,FALSE)</f>
        <v>0.30103333333333332</v>
      </c>
    </row>
    <row r="94" spans="1:23" x14ac:dyDescent="0.25">
      <c r="S94">
        <v>331370</v>
      </c>
      <c r="T94" t="str">
        <f>VLOOKUP(S94,'Table 2.5c'!$B$3:$J$193,4,FALSE)</f>
        <v>Huslia</v>
      </c>
      <c r="U94">
        <f>VLOOKUP($S94,'Table 2.5c'!$B$3:$J$193,7,FALSE)</f>
        <v>0.54605000000000004</v>
      </c>
      <c r="V94">
        <f>VLOOKUP(S94,'Table 2.5c'!$B$3:$J$193,8,FALSE)</f>
        <v>0.30695000000000006</v>
      </c>
      <c r="W94">
        <f>VLOOKUP(S94,'Table 2.5c'!$B$3:$J$193,9,FALSE)</f>
        <v>0.23909999999999998</v>
      </c>
    </row>
    <row r="95" spans="1:23" x14ac:dyDescent="0.25">
      <c r="A95" s="3" t="str">
        <f>CONCATENATE("Figure D.  Installed Capacity by Prime Mover by Certified Utilities (kW), 1962-",'Read Me'!$D$1)</f>
        <v>Figure D.  Installed Capacity by Prime Mover by Certified Utilities (kW), 1962-2018</v>
      </c>
      <c r="S95">
        <v>332540</v>
      </c>
      <c r="T95" t="str">
        <f>VLOOKUP(S95,'Table 2.5c'!$B$3:$J$193,4,FALSE)</f>
        <v>Sand Point</v>
      </c>
      <c r="U95">
        <f>VLOOKUP($S95,'Table 2.5c'!$B$3:$J$193,7,FALSE)</f>
        <v>0.54332500000000006</v>
      </c>
      <c r="V95">
        <f>VLOOKUP(S95,'Table 2.5c'!$B$3:$J$193,8,FALSE)</f>
        <v>0.2705333333333334</v>
      </c>
      <c r="W95">
        <f>VLOOKUP(S95,'Table 2.5c'!$B$3:$J$193,9,FALSE)</f>
        <v>0.27279166666666665</v>
      </c>
    </row>
    <row r="96" spans="1:23" x14ac:dyDescent="0.25">
      <c r="S96">
        <v>331640</v>
      </c>
      <c r="T96" t="str">
        <f>VLOOKUP(S96,'Table 2.5c'!$B$3:$J$193,4,FALSE)</f>
        <v>Shishmaref</v>
      </c>
      <c r="U96">
        <f>VLOOKUP($S96,'Table 2.5c'!$B$3:$J$193,7,FALSE)</f>
        <v>0.53839999999999988</v>
      </c>
      <c r="V96">
        <f>VLOOKUP(S96,'Table 2.5c'!$B$3:$J$193,8,FALSE)</f>
        <v>0.29834999999999989</v>
      </c>
      <c r="W96">
        <f>VLOOKUP(S96,'Table 2.5c'!$B$3:$J$193,9,FALSE)</f>
        <v>0.24005000000000001</v>
      </c>
    </row>
    <row r="97" spans="19:23" x14ac:dyDescent="0.25">
      <c r="S97">
        <v>331520</v>
      </c>
      <c r="T97" t="str">
        <f>VLOOKUP(S97,'Table 2.5c'!$B$3:$J$193,4,FALSE)</f>
        <v>Nulato</v>
      </c>
      <c r="U97">
        <f>VLOOKUP($S97,'Table 2.5c'!$B$3:$J$193,7,FALSE)</f>
        <v>0.53775000000000006</v>
      </c>
      <c r="V97">
        <f>VLOOKUP(S97,'Table 2.5c'!$B$3:$J$193,8,FALSE)</f>
        <v>0.29596666666666671</v>
      </c>
      <c r="W97">
        <f>VLOOKUP(S97,'Table 2.5c'!$B$3:$J$193,9,FALSE)</f>
        <v>0.24178333333333332</v>
      </c>
    </row>
    <row r="98" spans="19:23" x14ac:dyDescent="0.25">
      <c r="S98">
        <v>331550</v>
      </c>
      <c r="T98" t="str">
        <f>VLOOKUP(S98,'Table 2.5c'!$B$3:$J$193,4,FALSE)</f>
        <v>Pilot Station</v>
      </c>
      <c r="U98">
        <f>VLOOKUP($S98,'Table 2.5c'!$B$3:$J$193,7,FALSE)</f>
        <v>0.53704999999999992</v>
      </c>
      <c r="V98">
        <f>VLOOKUP(S98,'Table 2.5c'!$B$3:$J$193,8,FALSE)</f>
        <v>0.29822499999999985</v>
      </c>
      <c r="W98">
        <f>VLOOKUP(S98,'Table 2.5c'!$B$3:$J$193,9,FALSE)</f>
        <v>0.23882500000000007</v>
      </c>
    </row>
    <row r="99" spans="19:23" x14ac:dyDescent="0.25">
      <c r="S99">
        <v>331610</v>
      </c>
      <c r="T99" t="str">
        <f>VLOOKUP(S99,'Table 2.5c'!$B$3:$J$193,4,FALSE)</f>
        <v>Selawik</v>
      </c>
      <c r="U99">
        <f>VLOOKUP($S99,'Table 2.5c'!$B$3:$J$193,7,FALSE)</f>
        <v>0.53555000000000008</v>
      </c>
      <c r="V99">
        <f>VLOOKUP(S99,'Table 2.5c'!$B$3:$J$193,8,FALSE)</f>
        <v>0.29147500000000004</v>
      </c>
      <c r="W99">
        <f>VLOOKUP(S99,'Table 2.5c'!$B$3:$J$193,9,FALSE)</f>
        <v>0.24407500000000007</v>
      </c>
    </row>
    <row r="100" spans="19:23" x14ac:dyDescent="0.25">
      <c r="S100">
        <v>331685</v>
      </c>
      <c r="T100" t="str">
        <f>VLOOKUP(S100,'Table 2.5c'!$B$3:$J$193,4,FALSE)</f>
        <v>Teller</v>
      </c>
      <c r="U100">
        <f>VLOOKUP($S100,'Table 2.5c'!$B$3:$J$193,7,FALSE)</f>
        <v>0.53377499999999989</v>
      </c>
      <c r="V100">
        <f>VLOOKUP(S100,'Table 2.5c'!$B$3:$J$193,8,FALSE)</f>
        <v>0.29939999999999989</v>
      </c>
      <c r="W100">
        <f>VLOOKUP(S100,'Table 2.5c'!$B$3:$J$193,9,FALSE)</f>
        <v>0.23437500000000003</v>
      </c>
    </row>
    <row r="101" spans="19:23" x14ac:dyDescent="0.25">
      <c r="S101">
        <v>331580</v>
      </c>
      <c r="T101" t="str">
        <f>VLOOKUP(S101,'Table 2.5c'!$B$3:$J$193,4,FALSE)</f>
        <v>Russian Mission</v>
      </c>
      <c r="U101">
        <f>VLOOKUP($S101,'Table 2.5c'!$B$3:$J$193,7,FALSE)</f>
        <v>0.53155000000000008</v>
      </c>
      <c r="V101">
        <f>VLOOKUP(S101,'Table 2.5c'!$B$3:$J$193,8,FALSE)</f>
        <v>0.2937333333333334</v>
      </c>
      <c r="W101">
        <f>VLOOKUP(S101,'Table 2.5c'!$B$3:$J$193,9,FALSE)</f>
        <v>0.23781666666666668</v>
      </c>
    </row>
    <row r="102" spans="19:23" x14ac:dyDescent="0.25">
      <c r="S102">
        <v>331030</v>
      </c>
      <c r="T102" t="str">
        <f>VLOOKUP(S102,'Table 2.5c'!$B$3:$J$193,4,FALSE)</f>
        <v>Akiak</v>
      </c>
      <c r="U102">
        <f>VLOOKUP($S102,'Table 2.5c'!$B$3:$J$193,7,FALSE)</f>
        <v>0.53000000000000014</v>
      </c>
      <c r="V102">
        <f>VLOOKUP(S102,'Table 2.5c'!$B$3:$J$193,8,FALSE)</f>
        <v>0.26795000000000008</v>
      </c>
      <c r="W102">
        <f>VLOOKUP(S102,'Table 2.5c'!$B$3:$J$193,9,FALSE)</f>
        <v>0.26205000000000006</v>
      </c>
    </row>
    <row r="103" spans="19:23" x14ac:dyDescent="0.25">
      <c r="S103">
        <v>331340</v>
      </c>
      <c r="T103" t="str">
        <f>VLOOKUP(S103,'Table 2.5c'!$B$3:$J$193,4,FALSE)</f>
        <v>Grayling</v>
      </c>
      <c r="U103">
        <f>VLOOKUP($S103,'Table 2.5c'!$B$3:$J$193,7,FALSE)</f>
        <v>0.52949999999999997</v>
      </c>
      <c r="V103">
        <f>VLOOKUP(S103,'Table 2.5c'!$B$3:$J$193,8,FALSE)</f>
        <v>0.29185833333333333</v>
      </c>
      <c r="W103">
        <f>VLOOKUP(S103,'Table 2.5c'!$B$3:$J$193,9,FALSE)</f>
        <v>0.23764166666666667</v>
      </c>
    </row>
    <row r="104" spans="19:23" x14ac:dyDescent="0.25">
      <c r="S104">
        <v>332120</v>
      </c>
      <c r="T104" t="str">
        <f>VLOOKUP(S104,'Table 2.5c'!$B$3:$J$193,4,FALSE)</f>
        <v>Kotlik</v>
      </c>
      <c r="U104">
        <f>VLOOKUP($S104,'Table 2.5c'!$B$3:$J$193,7,FALSE)</f>
        <v>0.52854999999999996</v>
      </c>
      <c r="V104">
        <f>VLOOKUP(S104,'Table 2.5c'!$B$3:$J$193,8,FALSE)</f>
        <v>0.28956666666666664</v>
      </c>
      <c r="W104">
        <f>VLOOKUP(S104,'Table 2.5c'!$B$3:$J$193,9,FALSE)</f>
        <v>0.23898333333333333</v>
      </c>
    </row>
    <row r="105" spans="19:23" x14ac:dyDescent="0.25">
      <c r="S105">
        <v>331690</v>
      </c>
      <c r="T105" t="str">
        <f>VLOOKUP(S105,'Table 2.5c'!$B$3:$J$193,4,FALSE)</f>
        <v>Togiak</v>
      </c>
      <c r="U105">
        <f>VLOOKUP($S105,'Table 2.5c'!$B$3:$J$193,7,FALSE)</f>
        <v>0.52802499999999997</v>
      </c>
      <c r="V105">
        <f>VLOOKUP(S105,'Table 2.5c'!$B$3:$J$193,8,FALSE)</f>
        <v>0.28790000000000004</v>
      </c>
      <c r="W105">
        <f>VLOOKUP(S105,'Table 2.5c'!$B$3:$J$193,9,FALSE)</f>
        <v>0.24012499999999995</v>
      </c>
    </row>
    <row r="106" spans="19:23" x14ac:dyDescent="0.25">
      <c r="S106">
        <v>331560</v>
      </c>
      <c r="T106" t="str">
        <f>VLOOKUP(S106,'Table 2.5c'!$B$3:$J$193,4,FALSE)</f>
        <v>Pitkas Point</v>
      </c>
      <c r="U106">
        <f>VLOOKUP($S106,'Table 2.5c'!$B$3:$J$193,7,FALSE)</f>
        <v>0.52797499999999997</v>
      </c>
      <c r="V106">
        <f>VLOOKUP(S106,'Table 2.5c'!$B$3:$J$193,8,FALSE)</f>
        <v>0.28837499999999994</v>
      </c>
      <c r="W106">
        <f>VLOOKUP(S106,'Table 2.5c'!$B$3:$J$193,9,FALSE)</f>
        <v>0.23960000000000004</v>
      </c>
    </row>
    <row r="107" spans="19:23" x14ac:dyDescent="0.25">
      <c r="S107">
        <v>331660</v>
      </c>
      <c r="T107" t="str">
        <f>VLOOKUP(S107,'Table 2.5c'!$B$3:$J$193,4,FALSE)</f>
        <v>Saint Mary's, Andreafsky</v>
      </c>
      <c r="U107">
        <f>VLOOKUP($S107,'Table 2.5c'!$B$3:$J$193,7,FALSE)</f>
        <v>0.52797499999999997</v>
      </c>
      <c r="V107">
        <f>VLOOKUP(S107,'Table 2.5c'!$B$3:$J$193,8,FALSE)</f>
        <v>0.28837499999999994</v>
      </c>
      <c r="W107">
        <f>VLOOKUP(S107,'Table 2.5c'!$B$3:$J$193,9,FALSE)</f>
        <v>0.23960000000000004</v>
      </c>
    </row>
    <row r="108" spans="19:23" x14ac:dyDescent="0.25">
      <c r="S108">
        <v>332080</v>
      </c>
      <c r="T108" t="str">
        <f>VLOOKUP(S108,'Table 2.5c'!$B$3:$J$193,4,FALSE)</f>
        <v>Kipnuk</v>
      </c>
      <c r="U108">
        <f>VLOOKUP($S108,'Table 2.5c'!$B$3:$J$193,7,FALSE)</f>
        <v>0.52700000000000002</v>
      </c>
      <c r="V108">
        <f>VLOOKUP(S108,'Table 2.5c'!$B$3:$J$193,8,FALSE)</f>
        <v>0.29031666666666678</v>
      </c>
      <c r="W108">
        <f>VLOOKUP(S108,'Table 2.5c'!$B$3:$J$193,9,FALSE)</f>
        <v>0.23668333333333325</v>
      </c>
    </row>
    <row r="109" spans="19:23" x14ac:dyDescent="0.25">
      <c r="S109">
        <v>331380</v>
      </c>
      <c r="T109" t="str">
        <f>VLOOKUP(S109,'Table 2.5c'!$B$3:$J$193,4,FALSE)</f>
        <v>Kaltag</v>
      </c>
      <c r="U109">
        <f>VLOOKUP($S109,'Table 2.5c'!$B$3:$J$193,7,FALSE)</f>
        <v>0.52664999999999995</v>
      </c>
      <c r="V109">
        <f>VLOOKUP(S109,'Table 2.5c'!$B$3:$J$193,8,FALSE)</f>
        <v>0.28923333333333334</v>
      </c>
      <c r="W109">
        <f>VLOOKUP(S109,'Table 2.5c'!$B$3:$J$193,9,FALSE)</f>
        <v>0.23741666666666664</v>
      </c>
    </row>
    <row r="110" spans="19:23" x14ac:dyDescent="0.25">
      <c r="S110">
        <v>331320</v>
      </c>
      <c r="T110" t="str">
        <f>VLOOKUP(S110,'Table 2.5c'!$B$3:$J$193,4,FALSE)</f>
        <v>Gambell</v>
      </c>
      <c r="U110">
        <f>VLOOKUP($S110,'Table 2.5c'!$B$3:$J$193,7,FALSE)</f>
        <v>0.52442500000000014</v>
      </c>
      <c r="V110">
        <f>VLOOKUP(S110,'Table 2.5c'!$B$3:$J$193,8,FALSE)</f>
        <v>0.25690833333333346</v>
      </c>
      <c r="W110">
        <f>VLOOKUP(S110,'Table 2.5c'!$B$3:$J$193,9,FALSE)</f>
        <v>0.26751666666666668</v>
      </c>
    </row>
    <row r="111" spans="19:23" x14ac:dyDescent="0.25">
      <c r="S111">
        <v>331450</v>
      </c>
      <c r="T111" t="str">
        <f>VLOOKUP(S111,'Table 2.5c'!$B$3:$J$193,4,FALSE)</f>
        <v>Mekoryuk</v>
      </c>
      <c r="U111">
        <f>VLOOKUP($S111,'Table 2.5c'!$B$3:$J$193,7,FALSE)</f>
        <v>0.52307499999999996</v>
      </c>
      <c r="V111">
        <f>VLOOKUP(S111,'Table 2.5c'!$B$3:$J$193,8,FALSE)</f>
        <v>0.26811666666666661</v>
      </c>
      <c r="W111">
        <f>VLOOKUP(S111,'Table 2.5c'!$B$3:$J$193,9,FALSE)</f>
        <v>0.25495833333333334</v>
      </c>
    </row>
    <row r="112" spans="19:23" x14ac:dyDescent="0.25">
      <c r="S112">
        <v>331300</v>
      </c>
      <c r="T112" t="str">
        <f>VLOOKUP(S112,'Table 2.5c'!$B$3:$J$193,4,FALSE)</f>
        <v>Elim</v>
      </c>
      <c r="U112">
        <f>VLOOKUP($S112,'Table 2.5c'!$B$3:$J$193,7,FALSE)</f>
        <v>0.52167500000000011</v>
      </c>
      <c r="V112">
        <f>VLOOKUP(S112,'Table 2.5c'!$B$3:$J$193,8,FALSE)</f>
        <v>0.28675833333333345</v>
      </c>
      <c r="W112">
        <f>VLOOKUP(S112,'Table 2.5c'!$B$3:$J$193,9,FALSE)</f>
        <v>0.23491666666666669</v>
      </c>
    </row>
    <row r="113" spans="1:23" x14ac:dyDescent="0.25">
      <c r="S113">
        <v>331510</v>
      </c>
      <c r="T113" t="str">
        <f>VLOOKUP(S113,'Table 2.5c'!$B$3:$J$193,4,FALSE)</f>
        <v>Noorvik</v>
      </c>
      <c r="U113">
        <f>VLOOKUP($S113,'Table 2.5c'!$B$3:$J$193,7,FALSE)</f>
        <v>0.52082500000000009</v>
      </c>
      <c r="V113">
        <f>VLOOKUP(S113,'Table 2.5c'!$B$3:$J$193,8,FALSE)</f>
        <v>0.2821166666666669</v>
      </c>
      <c r="W113">
        <f>VLOOKUP(S113,'Table 2.5c'!$B$3:$J$193,9,FALSE)</f>
        <v>0.23870833333333322</v>
      </c>
    </row>
    <row r="114" spans="1:23" x14ac:dyDescent="0.25">
      <c r="A114" s="87" t="s">
        <v>556</v>
      </c>
      <c r="S114">
        <v>331290</v>
      </c>
      <c r="T114" t="str">
        <f>VLOOKUP(S114,'Table 2.5c'!$B$3:$J$193,4,FALSE)</f>
        <v>Eek</v>
      </c>
      <c r="U114">
        <f>VLOOKUP($S114,'Table 2.5c'!$B$3:$J$193,7,FALSE)</f>
        <v>0.52047499999999991</v>
      </c>
      <c r="V114">
        <f>VLOOKUP(S114,'Table 2.5c'!$B$3:$J$193,8,FALSE)</f>
        <v>0.28135833333333315</v>
      </c>
      <c r="W114">
        <f>VLOOKUP(S114,'Table 2.5c'!$B$3:$J$193,9,FALSE)</f>
        <v>0.23911666666666673</v>
      </c>
    </row>
    <row r="115" spans="1:23" x14ac:dyDescent="0.25">
      <c r="S115">
        <v>331600</v>
      </c>
      <c r="T115" t="str">
        <f>VLOOKUP(S115,'Table 2.5c'!$B$3:$J$193,4,FALSE)</f>
        <v>Scammon Bay</v>
      </c>
      <c r="U115">
        <f>VLOOKUP($S115,'Table 2.5c'!$B$3:$J$193,7,FALSE)</f>
        <v>0.5203000000000001</v>
      </c>
      <c r="V115">
        <f>VLOOKUP(S115,'Table 2.5c'!$B$3:$J$193,8,FALSE)</f>
        <v>0.28117500000000017</v>
      </c>
      <c r="W115">
        <f>VLOOKUP(S115,'Table 2.5c'!$B$3:$J$193,9,FALSE)</f>
        <v>0.23912499999999995</v>
      </c>
    </row>
    <row r="116" spans="1:23" x14ac:dyDescent="0.25">
      <c r="A116" s="3" t="str">
        <f>CONCATENATE("Figure E.  Net Generation by Fuel Type by Certified Utilities (MWh), ",'Read Me'!$D$1)</f>
        <v>Figure E.  Net Generation by Fuel Type by Certified Utilities (MWh), 2018</v>
      </c>
      <c r="S116">
        <v>331280</v>
      </c>
      <c r="T116" t="str">
        <f>VLOOKUP(S116,'Table 2.5c'!$B$3:$J$193,4,FALSE)</f>
        <v>Chevak</v>
      </c>
      <c r="U116">
        <f>VLOOKUP($S116,'Table 2.5c'!$B$3:$J$193,7,FALSE)</f>
        <v>0.52027499999999993</v>
      </c>
      <c r="V116">
        <f>VLOOKUP(S116,'Table 2.5c'!$B$3:$J$193,8,FALSE)</f>
        <v>0.25277499999999986</v>
      </c>
      <c r="W116">
        <f>VLOOKUP(S116,'Table 2.5c'!$B$3:$J$193,9,FALSE)</f>
        <v>0.26750000000000007</v>
      </c>
    </row>
    <row r="117" spans="1:23" x14ac:dyDescent="0.25">
      <c r="S117">
        <v>332150</v>
      </c>
      <c r="T117" t="str">
        <f>VLOOKUP(S117,'Table 2.5c'!$B$3:$J$193,4,FALSE)</f>
        <v>Kwethluk</v>
      </c>
      <c r="U117">
        <f>VLOOKUP($S117,'Table 2.5c'!$B$3:$J$193,7,FALSE)</f>
        <v>0.51999999999999991</v>
      </c>
      <c r="V117">
        <f>VLOOKUP(S117,'Table 2.5c'!$B$3:$J$193,8,FALSE)</f>
        <v>0.19864999999999999</v>
      </c>
      <c r="W117">
        <f>VLOOKUP(S117,'Table 2.5c'!$B$3:$J$193,9,FALSE)</f>
        <v>0.32134999999999991</v>
      </c>
    </row>
    <row r="118" spans="1:23" x14ac:dyDescent="0.25">
      <c r="S118">
        <v>331350</v>
      </c>
      <c r="T118" t="str">
        <f>VLOOKUP(S118,'Table 2.5c'!$B$3:$J$193,4,FALSE)</f>
        <v>Holy Cross</v>
      </c>
      <c r="U118">
        <f>VLOOKUP($S118,'Table 2.5c'!$B$3:$J$193,7,FALSE)</f>
        <v>0.51839999999999997</v>
      </c>
      <c r="V118">
        <f>VLOOKUP(S118,'Table 2.5c'!$B$3:$J$193,8,FALSE)</f>
        <v>0.2808666666666666</v>
      </c>
      <c r="W118">
        <f>VLOOKUP(S118,'Table 2.5c'!$B$3:$J$193,9,FALSE)</f>
        <v>0.23753333333333335</v>
      </c>
    </row>
    <row r="119" spans="1:23" x14ac:dyDescent="0.25">
      <c r="S119">
        <v>331330</v>
      </c>
      <c r="T119" t="str">
        <f>VLOOKUP(S119,'Table 2.5c'!$B$3:$J$193,4,FALSE)</f>
        <v>Goodnews Bay</v>
      </c>
      <c r="U119">
        <f>VLOOKUP($S119,'Table 2.5c'!$B$3:$J$193,7,FALSE)</f>
        <v>0.51572499999999988</v>
      </c>
      <c r="V119">
        <f>VLOOKUP(S119,'Table 2.5c'!$B$3:$J$193,8,FALSE)</f>
        <v>0.27861666666666662</v>
      </c>
      <c r="W119">
        <f>VLOOKUP(S119,'Table 2.5c'!$B$3:$J$193,9,FALSE)</f>
        <v>0.23710833333333328</v>
      </c>
    </row>
    <row r="120" spans="1:23" x14ac:dyDescent="0.25">
      <c r="S120">
        <v>331470</v>
      </c>
      <c r="T120" t="str">
        <f>VLOOKUP(S120,'Table 2.5c'!$B$3:$J$193,4,FALSE)</f>
        <v>Mountain Village</v>
      </c>
      <c r="U120">
        <f>VLOOKUP($S120,'Table 2.5c'!$B$3:$J$193,7,FALSE)</f>
        <v>0.51202500000000006</v>
      </c>
      <c r="V120">
        <f>VLOOKUP(S120,'Table 2.5c'!$B$3:$J$193,8,FALSE)</f>
        <v>0.2720583333333334</v>
      </c>
      <c r="W120">
        <f>VLOOKUP(S120,'Table 2.5c'!$B$3:$J$193,9,FALSE)</f>
        <v>0.23996666666666666</v>
      </c>
    </row>
    <row r="121" spans="1:23" x14ac:dyDescent="0.25">
      <c r="S121">
        <v>331240</v>
      </c>
      <c r="T121" t="str">
        <f>VLOOKUP(S121,'Table 2.5c'!$B$3:$J$193,4,FALSE)</f>
        <v>Alakanuk</v>
      </c>
      <c r="U121">
        <f>VLOOKUP($S121,'Table 2.5c'!$B$3:$J$193,7,FALSE)</f>
        <v>0.51095000000000013</v>
      </c>
      <c r="V121">
        <f>VLOOKUP(S121,'Table 2.5c'!$B$3:$J$193,8,FALSE)</f>
        <v>0.26178333333333348</v>
      </c>
      <c r="W121">
        <f>VLOOKUP(S121,'Table 2.5c'!$B$3:$J$193,9,FALSE)</f>
        <v>0.24916666666666668</v>
      </c>
    </row>
    <row r="122" spans="1:23" x14ac:dyDescent="0.25">
      <c r="S122">
        <v>331310</v>
      </c>
      <c r="T122" t="str">
        <f>VLOOKUP(S122,'Table 2.5c'!$B$3:$J$193,4,FALSE)</f>
        <v>Emmonak</v>
      </c>
      <c r="U122">
        <f>VLOOKUP($S122,'Table 2.5c'!$B$3:$J$193,7,FALSE)</f>
        <v>0.51095000000000013</v>
      </c>
      <c r="V122">
        <f>VLOOKUP(S122,'Table 2.5c'!$B$3:$J$193,8,FALSE)</f>
        <v>0.26178333333333348</v>
      </c>
      <c r="W122">
        <f>VLOOKUP(S122,'Table 2.5c'!$B$3:$J$193,9,FALSE)</f>
        <v>0.24916666666666668</v>
      </c>
    </row>
    <row r="123" spans="1:23" x14ac:dyDescent="0.25">
      <c r="S123">
        <v>331420</v>
      </c>
      <c r="T123" t="str">
        <f>VLOOKUP(S123,'Table 2.5c'!$B$3:$J$193,4,FALSE)</f>
        <v>Koyuk</v>
      </c>
      <c r="U123">
        <f>VLOOKUP($S123,'Table 2.5c'!$B$3:$J$193,7,FALSE)</f>
        <v>0.5107750000000002</v>
      </c>
      <c r="V123">
        <f>VLOOKUP(S123,'Table 2.5c'!$B$3:$J$193,8,FALSE)</f>
        <v>0.27584166666666687</v>
      </c>
      <c r="W123">
        <f>VLOOKUP(S123,'Table 2.5c'!$B$3:$J$193,9,FALSE)</f>
        <v>0.23493333333333336</v>
      </c>
    </row>
    <row r="124" spans="1:23" x14ac:dyDescent="0.25">
      <c r="S124">
        <v>331720</v>
      </c>
      <c r="T124" t="str">
        <f>VLOOKUP(S124,'Table 2.5c'!$B$3:$J$193,4,FALSE)</f>
        <v>Kalskag</v>
      </c>
      <c r="U124">
        <f>VLOOKUP($S124,'Table 2.5c'!$B$3:$J$193,7,FALSE)</f>
        <v>0.50880000000000003</v>
      </c>
      <c r="V124">
        <f>VLOOKUP(S124,'Table 2.5c'!$B$3:$J$193,8,FALSE)</f>
        <v>0.27216666666666667</v>
      </c>
      <c r="W124">
        <f>VLOOKUP(S124,'Table 2.5c'!$B$3:$J$193,9,FALSE)</f>
        <v>0.23663333333333333</v>
      </c>
    </row>
    <row r="125" spans="1:23" x14ac:dyDescent="0.25">
      <c r="S125">
        <v>331430</v>
      </c>
      <c r="T125" t="str">
        <f>VLOOKUP(S125,'Table 2.5c'!$B$3:$J$193,4,FALSE)</f>
        <v>Lower Kalskag</v>
      </c>
      <c r="U125">
        <f>VLOOKUP($S125,'Table 2.5c'!$B$3:$J$193,7,FALSE)</f>
        <v>0.50880000000000003</v>
      </c>
      <c r="V125">
        <f>VLOOKUP(S125,'Table 2.5c'!$B$3:$J$193,8,FALSE)</f>
        <v>0.27216666666666667</v>
      </c>
      <c r="W125">
        <f>VLOOKUP(S125,'Table 2.5c'!$B$3:$J$193,9,FALSE)</f>
        <v>0.23663333333333333</v>
      </c>
    </row>
    <row r="126" spans="1:23" x14ac:dyDescent="0.25">
      <c r="S126">
        <v>331570</v>
      </c>
      <c r="T126" t="str">
        <f>VLOOKUP(S126,'Table 2.5c'!$B$3:$J$193,4,FALSE)</f>
        <v>Quinhagak</v>
      </c>
      <c r="U126">
        <f>VLOOKUP($S126,'Table 2.5c'!$B$3:$J$193,7,FALSE)</f>
        <v>0.50847500000000001</v>
      </c>
      <c r="V126">
        <f>VLOOKUP(S126,'Table 2.5c'!$B$3:$J$193,8,FALSE)</f>
        <v>0.24446666666666667</v>
      </c>
      <c r="W126">
        <f>VLOOKUP(S126,'Table 2.5c'!$B$3:$J$193,9,FALSE)</f>
        <v>0.26400833333333334</v>
      </c>
    </row>
    <row r="127" spans="1:23" x14ac:dyDescent="0.25">
      <c r="S127">
        <v>331630</v>
      </c>
      <c r="T127" t="str">
        <f>VLOOKUP(S127,'Table 2.5c'!$B$3:$J$193,4,FALSE)</f>
        <v>Shaktoolik</v>
      </c>
      <c r="U127">
        <f>VLOOKUP($S127,'Table 2.5c'!$B$3:$J$193,7,FALSE)</f>
        <v>0.50797499999999995</v>
      </c>
      <c r="V127">
        <f>VLOOKUP(S127,'Table 2.5c'!$B$3:$J$193,8,FALSE)</f>
        <v>0.23725000000000002</v>
      </c>
      <c r="W127">
        <f>VLOOKUP(S127,'Table 2.5c'!$B$3:$J$193,9,FALSE)</f>
        <v>0.27072499999999994</v>
      </c>
    </row>
    <row r="128" spans="1:23" x14ac:dyDescent="0.25">
      <c r="S128">
        <v>332730</v>
      </c>
      <c r="T128" t="str">
        <f>VLOOKUP(S128,'Table 2.5c'!$B$3:$J$193,4,FALSE)</f>
        <v>Twin Hills</v>
      </c>
      <c r="U128">
        <f>VLOOKUP($S128,'Table 2.5c'!$B$3:$J$193,7,FALSE)</f>
        <v>0.5072416666666667</v>
      </c>
      <c r="V128">
        <f>VLOOKUP(S128,'Table 2.5c'!$B$3:$J$193,8,FALSE)</f>
        <v>0.27990833333333343</v>
      </c>
      <c r="W128">
        <f>VLOOKUP(S128,'Table 2.5c'!$B$3:$J$193,9,FALSE)</f>
        <v>0.2273333333333333</v>
      </c>
    </row>
    <row r="129" spans="1:23" x14ac:dyDescent="0.25">
      <c r="S129">
        <v>331360</v>
      </c>
      <c r="T129" t="str">
        <f>VLOOKUP(S129,'Table 2.5c'!$B$3:$J$193,4,FALSE)</f>
        <v>Hooper Bay</v>
      </c>
      <c r="U129">
        <f>VLOOKUP($S129,'Table 2.5c'!$B$3:$J$193,7,FALSE)</f>
        <v>0.50702500000000006</v>
      </c>
      <c r="V129">
        <f>VLOOKUP(S129,'Table 2.5c'!$B$3:$J$193,8,FALSE)</f>
        <v>0.25331666666666669</v>
      </c>
      <c r="W129">
        <f>VLOOKUP(S129,'Table 2.5c'!$B$3:$J$193,9,FALSE)</f>
        <v>0.25370833333333337</v>
      </c>
    </row>
    <row r="130" spans="1:23" x14ac:dyDescent="0.25">
      <c r="S130">
        <v>331460</v>
      </c>
      <c r="T130" t="str">
        <f>VLOOKUP(S130,'Table 2.5c'!$B$3:$J$193,4,FALSE)</f>
        <v>Minto</v>
      </c>
      <c r="U130">
        <f>VLOOKUP($S130,'Table 2.5c'!$B$3:$J$193,7,FALSE)</f>
        <v>0.50454999999999994</v>
      </c>
      <c r="V130">
        <f>VLOOKUP(S130,'Table 2.5c'!$B$3:$J$193,8,FALSE)</f>
        <v>0.26681666666666659</v>
      </c>
      <c r="W130">
        <f>VLOOKUP(S130,'Table 2.5c'!$B$3:$J$193,9,FALSE)</f>
        <v>0.23773333333333335</v>
      </c>
    </row>
    <row r="131" spans="1:23" x14ac:dyDescent="0.25">
      <c r="S131">
        <v>331390</v>
      </c>
      <c r="T131" t="str">
        <f>VLOOKUP(S131,'Table 2.5c'!$B$3:$J$193,4,FALSE)</f>
        <v>Kasigluk</v>
      </c>
      <c r="U131">
        <f>VLOOKUP($S131,'Table 2.5c'!$B$3:$J$193,7,FALSE)</f>
        <v>0.50362499999999988</v>
      </c>
      <c r="V131">
        <f>VLOOKUP(S131,'Table 2.5c'!$B$3:$J$193,8,FALSE)</f>
        <v>0.25159999999999988</v>
      </c>
      <c r="W131">
        <f>VLOOKUP(S131,'Table 2.5c'!$B$3:$J$193,9,FALSE)</f>
        <v>0.252025</v>
      </c>
    </row>
    <row r="132" spans="1:23" x14ac:dyDescent="0.25">
      <c r="S132">
        <v>331530</v>
      </c>
      <c r="T132" t="str">
        <f>VLOOKUP(S132,'Table 2.5c'!$B$3:$J$193,4,FALSE)</f>
        <v>Nunapitchuk</v>
      </c>
      <c r="U132">
        <f>VLOOKUP($S132,'Table 2.5c'!$B$3:$J$193,7,FALSE)</f>
        <v>0.50362499999999988</v>
      </c>
      <c r="V132">
        <f>VLOOKUP(S132,'Table 2.5c'!$B$3:$J$193,8,FALSE)</f>
        <v>0.25159999999999988</v>
      </c>
      <c r="W132">
        <f>VLOOKUP(S132,'Table 2.5c'!$B$3:$J$193,9,FALSE)</f>
        <v>0.252025</v>
      </c>
    </row>
    <row r="133" spans="1:23" x14ac:dyDescent="0.25">
      <c r="S133">
        <v>331590</v>
      </c>
      <c r="T133" t="str">
        <f>VLOOKUP(S133,'Table 2.5c'!$B$3:$J$193,4,FALSE)</f>
        <v>Savoonga</v>
      </c>
      <c r="U133">
        <f>VLOOKUP($S133,'Table 2.5c'!$B$3:$J$193,7,FALSE)</f>
        <v>0.50234999999999996</v>
      </c>
      <c r="V133">
        <f>VLOOKUP(S133,'Table 2.5c'!$B$3:$J$193,8,FALSE)</f>
        <v>0.25884999999999991</v>
      </c>
      <c r="W133">
        <f>VLOOKUP(S133,'Table 2.5c'!$B$3:$J$193,9,FALSE)</f>
        <v>0.24350000000000002</v>
      </c>
    </row>
    <row r="134" spans="1:23" x14ac:dyDescent="0.25">
      <c r="S134">
        <v>331670</v>
      </c>
      <c r="T134" t="str">
        <f>VLOOKUP(S134,'Table 2.5c'!$B$3:$J$193,4,FALSE)</f>
        <v>Saint Michael</v>
      </c>
      <c r="U134">
        <f>VLOOKUP($S134,'Table 2.5c'!$B$3:$J$193,7,FALSE)</f>
        <v>0.501</v>
      </c>
      <c r="V134">
        <f>VLOOKUP(S134,'Table 2.5c'!$B$3:$J$193,8,FALSE)</f>
        <v>0.26612499999999994</v>
      </c>
      <c r="W134">
        <f>VLOOKUP(S134,'Table 2.5c'!$B$3:$J$193,9,FALSE)</f>
        <v>0.23487500000000003</v>
      </c>
    </row>
    <row r="135" spans="1:23" x14ac:dyDescent="0.25">
      <c r="A135" s="73" t="s">
        <v>554</v>
      </c>
      <c r="S135">
        <v>331680</v>
      </c>
      <c r="T135" t="str">
        <f>VLOOKUP(S135,'Table 2.5c'!$B$3:$J$193,4,FALSE)</f>
        <v>Stebbins</v>
      </c>
      <c r="U135">
        <f>VLOOKUP($S135,'Table 2.5c'!$B$3:$J$193,7,FALSE)</f>
        <v>0.501</v>
      </c>
      <c r="V135">
        <f>VLOOKUP(S135,'Table 2.5c'!$B$3:$J$193,8,FALSE)</f>
        <v>0.26612499999999994</v>
      </c>
      <c r="W135">
        <f>VLOOKUP(S135,'Table 2.5c'!$B$3:$J$193,9,FALSE)</f>
        <v>0.23487500000000003</v>
      </c>
    </row>
    <row r="136" spans="1:23" x14ac:dyDescent="0.25">
      <c r="S136">
        <v>331270</v>
      </c>
      <c r="T136" t="str">
        <f>VLOOKUP(S136,'Table 2.5c'!$B$3:$J$193,4,FALSE)</f>
        <v>Brevig Mission</v>
      </c>
      <c r="U136">
        <f>VLOOKUP($S136,'Table 2.5c'!$B$3:$J$193,7,FALSE)</f>
        <v>0.50082499999999996</v>
      </c>
      <c r="V136">
        <f>VLOOKUP(S136,'Table 2.5c'!$B$3:$J$193,8,FALSE)</f>
        <v>0.26496666666666657</v>
      </c>
      <c r="W136">
        <f>VLOOKUP(S136,'Table 2.5c'!$B$3:$J$193,9,FALSE)</f>
        <v>0.23585833333333339</v>
      </c>
    </row>
    <row r="137" spans="1:23" x14ac:dyDescent="0.25">
      <c r="A137" s="3" t="str">
        <f>CONCATENATE("Figure F.  Net Generation by Fuel Type by Certified Utilities (GWh), 1971-",'Read Me'!$D$1)</f>
        <v>Figure F.  Net Generation by Fuel Type by Certified Utilities (GWh), 1971-2018</v>
      </c>
      <c r="S137">
        <v>331440</v>
      </c>
      <c r="T137" t="str">
        <f>VLOOKUP(S137,'Table 2.5c'!$B$3:$J$193,4,FALSE)</f>
        <v>Marshall</v>
      </c>
      <c r="U137">
        <f>VLOOKUP($S137,'Table 2.5c'!$B$3:$J$193,7,FALSE)</f>
        <v>0.50040000000000007</v>
      </c>
      <c r="V137">
        <f>VLOOKUP(S137,'Table 2.5c'!$B$3:$J$193,8,FALSE)</f>
        <v>0.2632000000000001</v>
      </c>
      <c r="W137">
        <f>VLOOKUP(S137,'Table 2.5c'!$B$3:$J$193,9,FALSE)</f>
        <v>0.23719999999999997</v>
      </c>
    </row>
    <row r="138" spans="1:23" x14ac:dyDescent="0.25">
      <c r="S138">
        <v>332110</v>
      </c>
      <c r="T138" t="str">
        <f>VLOOKUP(S138,'Table 2.5c'!$B$3:$J$193,4,FALSE)</f>
        <v>Koliganek</v>
      </c>
      <c r="U138">
        <f>VLOOKUP($S138,'Table 2.5c'!$B$3:$J$193,7,FALSE)</f>
        <v>0.5</v>
      </c>
      <c r="V138">
        <f>VLOOKUP(S138,'Table 2.5c'!$B$3:$J$193,8,FALSE)</f>
        <v>0.25985000000000003</v>
      </c>
      <c r="W138">
        <f>VLOOKUP(S138,'Table 2.5c'!$B$3:$J$193,9,FALSE)</f>
        <v>0.24014999999999997</v>
      </c>
    </row>
    <row r="139" spans="1:23" x14ac:dyDescent="0.25">
      <c r="S139">
        <v>331700</v>
      </c>
      <c r="T139" t="str">
        <f>VLOOKUP(S139,'Table 2.5c'!$B$3:$J$193,4,FALSE)</f>
        <v>Toksook Bay</v>
      </c>
      <c r="U139">
        <f>VLOOKUP($S139,'Table 2.5c'!$B$3:$J$193,7,FALSE)</f>
        <v>0.49662500000000009</v>
      </c>
      <c r="V139">
        <f>VLOOKUP(S139,'Table 2.5c'!$B$3:$J$193,8,FALSE)</f>
        <v>0.24240000000000012</v>
      </c>
      <c r="W139">
        <f>VLOOKUP(S139,'Table 2.5c'!$B$3:$J$193,9,FALSE)</f>
        <v>0.25422499999999998</v>
      </c>
    </row>
    <row r="140" spans="1:23" x14ac:dyDescent="0.25">
      <c r="S140">
        <v>331710</v>
      </c>
      <c r="T140" t="str">
        <f>VLOOKUP(S140,'Table 2.5c'!$B$3:$J$193,4,FALSE)</f>
        <v>Tununak</v>
      </c>
      <c r="U140">
        <f>VLOOKUP($S140,'Table 2.5c'!$B$3:$J$193,7,FALSE)</f>
        <v>0.49662500000000009</v>
      </c>
      <c r="V140">
        <f>VLOOKUP(S140,'Table 2.5c'!$B$3:$J$193,8,FALSE)</f>
        <v>0.24240000000000012</v>
      </c>
      <c r="W140">
        <f>VLOOKUP(S140,'Table 2.5c'!$B$3:$J$193,9,FALSE)</f>
        <v>0.25422499999999998</v>
      </c>
    </row>
    <row r="141" spans="1:23" x14ac:dyDescent="0.25">
      <c r="S141">
        <v>331490</v>
      </c>
      <c r="T141" t="str">
        <f>VLOOKUP(S141,'Table 2.5c'!$B$3:$J$193,4,FALSE)</f>
        <v>Nightmute</v>
      </c>
      <c r="U141">
        <f>VLOOKUP($S141,'Table 2.5c'!$B$3:$J$193,7,FALSE)</f>
        <v>0.49662500000000009</v>
      </c>
      <c r="V141">
        <f>VLOOKUP(S141,'Table 2.5c'!$B$3:$J$193,8,FALSE)</f>
        <v>0.24240000000000012</v>
      </c>
      <c r="W141">
        <f>VLOOKUP(S141,'Table 2.5c'!$B$3:$J$193,9,FALSE)</f>
        <v>0.25422499999999998</v>
      </c>
    </row>
    <row r="142" spans="1:23" x14ac:dyDescent="0.25">
      <c r="S142">
        <v>332310</v>
      </c>
      <c r="T142" t="str">
        <f>VLOOKUP(S142,'Table 2.5c'!$B$3:$J$193,4,FALSE)</f>
        <v>Chefornak</v>
      </c>
      <c r="U142">
        <f>VLOOKUP($S142,'Table 2.5c'!$B$3:$J$193,7,FALSE)</f>
        <v>0.49500000000000011</v>
      </c>
      <c r="V142">
        <f>VLOOKUP(S142,'Table 2.5c'!$B$3:$J$193,8,FALSE)</f>
        <v>0.26125000000000009</v>
      </c>
      <c r="W142">
        <f>VLOOKUP(S142,'Table 2.5c'!$B$3:$J$193,9,FALSE)</f>
        <v>0.23374999999999999</v>
      </c>
    </row>
    <row r="143" spans="1:23" x14ac:dyDescent="0.25">
      <c r="S143">
        <v>331820</v>
      </c>
      <c r="T143" t="str">
        <f>VLOOKUP(S143,'Table 2.5c'!$B$3:$J$193,4,FALSE)</f>
        <v>Buckland</v>
      </c>
      <c r="U143">
        <f>VLOOKUP($S143,'Table 2.5c'!$B$3:$J$193,7,FALSE)</f>
        <v>0.47410000000000002</v>
      </c>
      <c r="V143">
        <f>VLOOKUP(S143,'Table 2.5c'!$B$3:$J$193,8,FALSE)</f>
        <v>0.11872500000000002</v>
      </c>
      <c r="W143">
        <f>VLOOKUP(S143,'Table 2.5c'!$B$3:$J$193,9,FALSE)</f>
        <v>0.355375</v>
      </c>
    </row>
    <row r="144" spans="1:23" x14ac:dyDescent="0.25">
      <c r="S144">
        <v>332280</v>
      </c>
      <c r="T144" t="str">
        <f>VLOOKUP(S144,'Table 2.5c'!$B$3:$J$193,4,FALSE)</f>
        <v>Naknek, South Naknek, King Salmon</v>
      </c>
      <c r="U144">
        <f>VLOOKUP($S144,'Table 2.5c'!$B$3:$J$193,7,FALSE)</f>
        <v>0.45979999999999999</v>
      </c>
      <c r="V144">
        <f>VLOOKUP(S144,'Table 2.5c'!$B$3:$J$193,8,FALSE)</f>
        <v>0.26271666666666671</v>
      </c>
      <c r="W144">
        <f>VLOOKUP(S144,'Table 2.5c'!$B$3:$J$193,9,FALSE)</f>
        <v>0.1970833333333333</v>
      </c>
    </row>
    <row r="145" spans="1:23" x14ac:dyDescent="0.25">
      <c r="S145">
        <v>332900</v>
      </c>
      <c r="T145" t="str">
        <f>VLOOKUP(S145,'Table 2.5c'!$B$3:$J$193,4,FALSE)</f>
        <v>Yakutat</v>
      </c>
      <c r="U145">
        <f>VLOOKUP($S145,'Table 2.5c'!$B$3:$J$193,7,FALSE)</f>
        <v>0.45562499999999995</v>
      </c>
      <c r="V145">
        <f>VLOOKUP(S145,'Table 2.5c'!$B$3:$J$193,8,FALSE)</f>
        <v>0.26892499999999997</v>
      </c>
      <c r="W145">
        <f>VLOOKUP(S145,'Table 2.5c'!$B$3:$J$193,9,FALSE)</f>
        <v>0.18669999999999998</v>
      </c>
    </row>
    <row r="146" spans="1:23" x14ac:dyDescent="0.25">
      <c r="S146">
        <v>331100</v>
      </c>
      <c r="T146" t="str">
        <f>VLOOKUP(S146,'Table 2.5c'!$B$3:$J$193,4,FALSE)</f>
        <v>Dot Lake, Dot Lake Village</v>
      </c>
      <c r="U146">
        <f>VLOOKUP($S146,'Table 2.5c'!$B$3:$J$193,7,FALSE)</f>
        <v>0.45179166666666654</v>
      </c>
      <c r="V146">
        <f>VLOOKUP(S146,'Table 2.5c'!$B$3:$J$193,8,FALSE)</f>
        <v>0.26884166666666653</v>
      </c>
      <c r="W146">
        <f>VLOOKUP(S146,'Table 2.5c'!$B$3:$J$193,9,FALSE)</f>
        <v>0.18294999999999997</v>
      </c>
    </row>
    <row r="147" spans="1:23" x14ac:dyDescent="0.25">
      <c r="S147">
        <v>331200</v>
      </c>
      <c r="T147" t="str">
        <f>VLOOKUP(S147,'Table 2.5c'!$B$3:$J$193,4,FALSE)</f>
        <v>Tetlin</v>
      </c>
      <c r="U147">
        <f>VLOOKUP($S147,'Table 2.5c'!$B$3:$J$193,7,FALSE)</f>
        <v>0.45179166666666654</v>
      </c>
      <c r="V147">
        <f>VLOOKUP(S147,'Table 2.5c'!$B$3:$J$193,8,FALSE)</f>
        <v>0.26884166666666653</v>
      </c>
      <c r="W147">
        <f>VLOOKUP(S147,'Table 2.5c'!$B$3:$J$193,9,FALSE)</f>
        <v>0.18294999999999997</v>
      </c>
    </row>
    <row r="148" spans="1:23" x14ac:dyDescent="0.25">
      <c r="S148">
        <v>331220</v>
      </c>
      <c r="T148" t="str">
        <f>VLOOKUP(S148,'Table 2.5c'!$B$3:$J$193,4,FALSE)</f>
        <v>Tok, Tanacross</v>
      </c>
      <c r="U148">
        <f>VLOOKUP($S148,'Table 2.5c'!$B$3:$J$193,7,FALSE)</f>
        <v>0.45179166666666654</v>
      </c>
      <c r="V148">
        <f>VLOOKUP(S148,'Table 2.5c'!$B$3:$J$193,8,FALSE)</f>
        <v>0.26884166666666653</v>
      </c>
      <c r="W148">
        <f>VLOOKUP(S148,'Table 2.5c'!$B$3:$J$193,9,FALSE)</f>
        <v>0.18294999999999997</v>
      </c>
    </row>
    <row r="149" spans="1:23" x14ac:dyDescent="0.25">
      <c r="S149">
        <v>332860</v>
      </c>
      <c r="T149" t="str">
        <f>VLOOKUP(S149,'Table 2.5c'!$B$3:$J$193,4,FALSE)</f>
        <v>Unalaska</v>
      </c>
      <c r="U149">
        <f>VLOOKUP($S149,'Table 2.5c'!$B$3:$J$193,7,FALSE)</f>
        <v>0.4437222222222223</v>
      </c>
      <c r="V149">
        <f>VLOOKUP(S149,'Table 2.5c'!$B$3:$J$193,8,FALSE)</f>
        <v>0.14417777777777785</v>
      </c>
      <c r="W149">
        <f>VLOOKUP(S149,'Table 2.5c'!$B$3:$J$193,9,FALSE)</f>
        <v>0.29954444444444445</v>
      </c>
    </row>
    <row r="150" spans="1:23" x14ac:dyDescent="0.25">
      <c r="S150">
        <v>332010</v>
      </c>
      <c r="T150" t="str">
        <f>VLOOKUP(S150,'Table 2.5c'!$B$3:$J$193,4,FALSE)</f>
        <v>Gustavus</v>
      </c>
      <c r="U150">
        <f>VLOOKUP($S150,'Table 2.5c'!$B$3:$J$193,7,FALSE)</f>
        <v>0.44369999999999998</v>
      </c>
      <c r="V150">
        <f>VLOOKUP(S150,'Table 2.5c'!$B$3:$J$193,8,FALSE)</f>
        <v>0.10810833333333331</v>
      </c>
      <c r="W150">
        <f>VLOOKUP(S150,'Table 2.5c'!$B$3:$J$193,9,FALSE)</f>
        <v>0.33559166666666668</v>
      </c>
    </row>
    <row r="151" spans="1:23" x14ac:dyDescent="0.25">
      <c r="S151">
        <v>332850</v>
      </c>
      <c r="T151" t="str">
        <f>VLOOKUP(S151,'Table 2.5c'!$B$3:$J$193,4,FALSE)</f>
        <v>Unalakleet</v>
      </c>
      <c r="U151">
        <f>VLOOKUP($S151,'Table 2.5c'!$B$3:$J$193,7,FALSE)</f>
        <v>0.43925000000000008</v>
      </c>
      <c r="V151">
        <f>VLOOKUP(S151,'Table 2.5c'!$B$3:$J$193,8,FALSE)</f>
        <v>0.15267500000000012</v>
      </c>
      <c r="W151">
        <f>VLOOKUP(S151,'Table 2.5c'!$B$3:$J$193,9,FALSE)</f>
        <v>0.28657499999999997</v>
      </c>
    </row>
    <row r="152" spans="1:23" x14ac:dyDescent="0.25">
      <c r="S152">
        <v>331970</v>
      </c>
      <c r="T152" t="str">
        <f>VLOOKUP(S152,'Table 2.5c'!$B$3:$J$193,4,FALSE)</f>
        <v>False Pass</v>
      </c>
      <c r="U152">
        <f>VLOOKUP($S152,'Table 2.5c'!$B$3:$J$193,7,FALSE)</f>
        <v>0.43328333333333341</v>
      </c>
      <c r="V152">
        <f>VLOOKUP(S152,'Table 2.5c'!$B$3:$J$193,8,FALSE)</f>
        <v>0.1160000000000001</v>
      </c>
      <c r="W152">
        <f>VLOOKUP(S152,'Table 2.5c'!$B$3:$J$193,9,FALSE)</f>
        <v>0.31728333333333331</v>
      </c>
    </row>
    <row r="153" spans="1:23" x14ac:dyDescent="0.25">
      <c r="S153">
        <v>332440</v>
      </c>
      <c r="T153" t="str">
        <f>VLOOKUP(S153,'Table 2.5c'!$B$3:$J$193,4,FALSE)</f>
        <v>Ouzinkie</v>
      </c>
      <c r="U153">
        <f>VLOOKUP($S153,'Table 2.5c'!$B$3:$J$193,7,FALSE)</f>
        <v>0.42840000000000006</v>
      </c>
      <c r="V153">
        <f>VLOOKUP(S153,'Table 2.5c'!$B$3:$J$193,8,FALSE)</f>
        <v>0.13219166666666671</v>
      </c>
      <c r="W153">
        <f>VLOOKUP(S153,'Table 2.5c'!$B$3:$J$193,9,FALSE)</f>
        <v>0.29620833333333335</v>
      </c>
    </row>
    <row r="154" spans="1:23" x14ac:dyDescent="0.25">
      <c r="S154">
        <v>332430</v>
      </c>
      <c r="T154" t="str">
        <f>VLOOKUP(S154,'Table 2.5c'!$B$3:$J$193,4,FALSE)</f>
        <v>Dillingham, Aleknagik</v>
      </c>
      <c r="U154">
        <f>VLOOKUP($S154,'Table 2.5c'!$B$3:$J$193,7,FALSE)</f>
        <v>0.42189166666666661</v>
      </c>
      <c r="V154">
        <f>VLOOKUP(S154,'Table 2.5c'!$B$3:$J$193,8,FALSE)</f>
        <v>0.17489999999999989</v>
      </c>
      <c r="W154">
        <f>VLOOKUP(S154,'Table 2.5c'!$B$3:$J$193,9,FALSE)</f>
        <v>0.24699166666666672</v>
      </c>
    </row>
    <row r="155" spans="1:23" x14ac:dyDescent="0.25">
      <c r="S155">
        <v>331860</v>
      </c>
      <c r="T155" t="str">
        <f>VLOOKUP(S155,'Table 2.5c'!$B$3:$J$193,4,FALSE)</f>
        <v>Chignik</v>
      </c>
      <c r="U155">
        <f>VLOOKUP($S155,'Table 2.5c'!$B$3:$J$193,7,FALSE)</f>
        <v>0.41600000000000009</v>
      </c>
      <c r="V155">
        <f>VLOOKUP(S155,'Table 2.5c'!$B$3:$J$193,8,FALSE)</f>
        <v>0.23180000000000014</v>
      </c>
      <c r="W155">
        <f>VLOOKUP(S155,'Table 2.5c'!$B$3:$J$193,9,FALSE)</f>
        <v>0.18419999999999995</v>
      </c>
    </row>
    <row r="156" spans="1:23" x14ac:dyDescent="0.25">
      <c r="S156">
        <v>332560</v>
      </c>
      <c r="T156" t="str">
        <f>VLOOKUP(S156,'Table 2.5c'!$B$3:$J$193,4,FALSE)</f>
        <v>Saint Paul</v>
      </c>
      <c r="U156">
        <f>VLOOKUP($S156,'Table 2.5c'!$B$3:$J$193,7,FALSE)</f>
        <v>0.41500000000000004</v>
      </c>
      <c r="V156">
        <f>VLOOKUP(S156,'Table 2.5c'!$B$3:$J$193,8,FALSE)</f>
        <v>0.23200000000000007</v>
      </c>
      <c r="W156">
        <f>VLOOKUP(S156,'Table 2.5c'!$B$3:$J$193,9,FALSE)</f>
        <v>0.18299999999999997</v>
      </c>
    </row>
    <row r="157" spans="1:23" x14ac:dyDescent="0.25">
      <c r="A157" s="73" t="s">
        <v>554</v>
      </c>
      <c r="S157">
        <v>332170</v>
      </c>
      <c r="T157" t="str">
        <f>VLOOKUP(S157,'Table 2.5c'!$B$3:$J$193,4,FALSE)</f>
        <v>Larsen Bay</v>
      </c>
      <c r="U157">
        <f>VLOOKUP($S157,'Table 2.5c'!$B$3:$J$193,7,FALSE)</f>
        <v>0.41083333333333338</v>
      </c>
      <c r="V157">
        <f>VLOOKUP(S157,'Table 2.5c'!$B$3:$J$193,8,FALSE)</f>
        <v>9.9999999999988987E-5</v>
      </c>
      <c r="W157">
        <f>VLOOKUP(S157,'Table 2.5c'!$B$3:$J$193,9,FALSE)</f>
        <v>0.41073333333333339</v>
      </c>
    </row>
    <row r="158" spans="1:23" x14ac:dyDescent="0.25">
      <c r="A158" s="73"/>
      <c r="S158">
        <v>332420</v>
      </c>
      <c r="T158" t="str">
        <f>VLOOKUP(S158,'Table 2.5c'!$B$3:$J$193,4,FALSE)</f>
        <v>Nunam Iqua</v>
      </c>
      <c r="U158">
        <f>VLOOKUP($S158,'Table 2.5c'!$B$3:$J$193,7,FALSE)</f>
        <v>0.40944166666666665</v>
      </c>
      <c r="V158">
        <f>VLOOKUP(S158,'Table 2.5c'!$B$3:$J$193,8,FALSE)</f>
        <v>0.20136666666666667</v>
      </c>
      <c r="W158">
        <f>VLOOKUP(S158,'Table 2.5c'!$B$3:$J$193,9,FALSE)</f>
        <v>0.20807499999999998</v>
      </c>
    </row>
    <row r="159" spans="1:23" x14ac:dyDescent="0.25">
      <c r="A159" s="84" t="str">
        <f>CONCATENATE("Figure G.  Distribution of Fuel Used for Power Generation by Certified Utilities (MMBtu), ",'Read Me'!D1)</f>
        <v>Figure G.  Distribution of Fuel Used for Power Generation by Certified Utilities (MMBtu), 2018</v>
      </c>
      <c r="S159">
        <v>332130</v>
      </c>
      <c r="T159" t="str">
        <f>VLOOKUP(S159,'Table 2.5c'!$B$3:$J$193,4,FALSE)</f>
        <v>Kotzebue</v>
      </c>
      <c r="U159">
        <f>VLOOKUP($S159,'Table 2.5c'!$B$3:$J$193,7,FALSE)</f>
        <v>0.38300000000000001</v>
      </c>
      <c r="V159">
        <f>VLOOKUP(S159,'Table 2.5c'!$B$3:$J$193,8,FALSE)</f>
        <v>0.17498333333333338</v>
      </c>
      <c r="W159">
        <f>VLOOKUP(S159,'Table 2.5c'!$B$3:$J$193,9,FALSE)</f>
        <v>0.20801666666666663</v>
      </c>
    </row>
    <row r="160" spans="1:23" x14ac:dyDescent="0.25">
      <c r="S160">
        <v>332000</v>
      </c>
      <c r="T160" t="str">
        <f>VLOOKUP(S160,'Table 2.5c'!$B$3:$J$193,4,FALSE)</f>
        <v>Golovin</v>
      </c>
      <c r="U160">
        <f>VLOOKUP($S160,'Table 2.5c'!$B$3:$J$193,7,FALSE)</f>
        <v>0.37999999999999995</v>
      </c>
      <c r="V160">
        <f>VLOOKUP(S160,'Table 2.5c'!$B$3:$J$193,8,FALSE)</f>
        <v>0.12644999999999995</v>
      </c>
      <c r="W160">
        <f>VLOOKUP(S160,'Table 2.5c'!$B$3:$J$193,9,FALSE)</f>
        <v>0.25355</v>
      </c>
    </row>
    <row r="161" spans="1:23" x14ac:dyDescent="0.25">
      <c r="S161">
        <v>331920</v>
      </c>
      <c r="T161" t="str">
        <f>VLOOKUP(S161,'Table 2.5c'!$B$3:$J$193,4,FALSE)</f>
        <v>Cordova, Eyak</v>
      </c>
      <c r="U161">
        <f>VLOOKUP($S161,'Table 2.5c'!$B$3:$J$193,7,FALSE)</f>
        <v>0.37861666666666666</v>
      </c>
      <c r="V161">
        <f>VLOOKUP(S161,'Table 2.5c'!$B$3:$J$193,8,FALSE)</f>
        <v>8.8224999999999998E-2</v>
      </c>
      <c r="W161">
        <f>VLOOKUP(S161,'Table 2.5c'!$B$3:$J$193,9,FALSE)</f>
        <v>0.29039166666666666</v>
      </c>
    </row>
    <row r="162" spans="1:23" x14ac:dyDescent="0.25">
      <c r="S162">
        <v>331800</v>
      </c>
      <c r="T162" t="str">
        <f>VLOOKUP(S162,'Table 2.5c'!$B$3:$J$193,4,FALSE)</f>
        <v>Bethel, Oscarville</v>
      </c>
      <c r="U162">
        <f>VLOOKUP($S162,'Table 2.5c'!$B$3:$J$193,7,FALSE)</f>
        <v>0.36252499999999993</v>
      </c>
      <c r="V162">
        <f>VLOOKUP(S162,'Table 2.5c'!$B$3:$J$193,8,FALSE)</f>
        <v>0.11779999999999988</v>
      </c>
      <c r="W162">
        <f>VLOOKUP(S162,'Table 2.5c'!$B$3:$J$193,9,FALSE)</f>
        <v>0.24472500000000005</v>
      </c>
    </row>
    <row r="163" spans="1:23" x14ac:dyDescent="0.25">
      <c r="S163">
        <v>332340</v>
      </c>
      <c r="T163" t="str">
        <f>VLOOKUP(S163,'Table 2.5c'!$B$3:$J$193,4,FALSE)</f>
        <v>Nome</v>
      </c>
      <c r="U163">
        <f>VLOOKUP($S163,'Table 2.5c'!$B$3:$J$193,7,FALSE)</f>
        <v>0.3581833333333333</v>
      </c>
      <c r="V163">
        <f>VLOOKUP(S163,'Table 2.5c'!$B$3:$J$193,8,FALSE)</f>
        <v>8.9041666666666686E-2</v>
      </c>
      <c r="W163">
        <f>VLOOKUP(S163,'Table 2.5c'!$B$3:$J$193,9,FALSE)</f>
        <v>0.26914166666666661</v>
      </c>
    </row>
    <row r="164" spans="1:23" x14ac:dyDescent="0.25">
      <c r="S164">
        <v>331230</v>
      </c>
      <c r="T164" t="str">
        <f>VLOOKUP(S164,'Table 2.5c'!$B$3:$J$193,4,FALSE)</f>
        <v>Whale Pass</v>
      </c>
      <c r="U164">
        <f>VLOOKUP($S164,'Table 2.5c'!$B$3:$J$193,7,FALSE)</f>
        <v>0.28613333333333341</v>
      </c>
      <c r="V164">
        <f>VLOOKUP(S164,'Table 2.5c'!$B$3:$J$193,8,FALSE)</f>
        <v>3.0650000000000011E-2</v>
      </c>
      <c r="W164">
        <f>VLOOKUP(S164,'Table 2.5c'!$B$3:$J$193,9,FALSE)</f>
        <v>0.2554833333333334</v>
      </c>
    </row>
    <row r="165" spans="1:23" x14ac:dyDescent="0.25">
      <c r="S165">
        <v>331170</v>
      </c>
      <c r="T165" t="str">
        <f>VLOOKUP(S165,'Table 2.5c'!$B$3:$J$193,4,FALSE)</f>
        <v>Naukati Bay</v>
      </c>
      <c r="U165">
        <f>VLOOKUP($S165,'Table 2.5c'!$B$3:$J$193,7,FALSE)</f>
        <v>0.28613333333333341</v>
      </c>
      <c r="V165">
        <f>VLOOKUP(S165,'Table 2.5c'!$B$3:$J$193,8,FALSE)</f>
        <v>3.0650000000000011E-2</v>
      </c>
      <c r="W165">
        <f>VLOOKUP(S165,'Table 2.5c'!$B$3:$J$193,9,FALSE)</f>
        <v>0.2554833333333334</v>
      </c>
    </row>
    <row r="166" spans="1:23" x14ac:dyDescent="0.25">
      <c r="S166">
        <v>331080</v>
      </c>
      <c r="T166" t="str">
        <f>VLOOKUP(S166,'Table 2.5c'!$B$3:$J$193,4,FALSE)</f>
        <v>Coffman Cove</v>
      </c>
      <c r="U166">
        <f>VLOOKUP($S166,'Table 2.5c'!$B$3:$J$193,7,FALSE)</f>
        <v>0.28613333333333341</v>
      </c>
      <c r="V166">
        <f>VLOOKUP(S166,'Table 2.5c'!$B$3:$J$193,8,FALSE)</f>
        <v>3.0650000000000011E-2</v>
      </c>
      <c r="W166">
        <f>VLOOKUP(S166,'Table 2.5c'!$B$3:$J$193,9,FALSE)</f>
        <v>0.2554833333333334</v>
      </c>
    </row>
    <row r="167" spans="1:23" x14ac:dyDescent="0.25">
      <c r="S167">
        <v>331140</v>
      </c>
      <c r="T167" t="str">
        <f>VLOOKUP(S167,'Table 2.5c'!$B$3:$J$193,4,FALSE)</f>
        <v>Hollis</v>
      </c>
      <c r="U167">
        <f>VLOOKUP($S167,'Table 2.5c'!$B$3:$J$193,7,FALSE)</f>
        <v>0.28613333333333341</v>
      </c>
      <c r="V167">
        <f>VLOOKUP(S167,'Table 2.5c'!$B$3:$J$193,8,FALSE)</f>
        <v>3.0650000000000011E-2</v>
      </c>
      <c r="W167">
        <f>VLOOKUP(S167,'Table 2.5c'!$B$3:$J$193,9,FALSE)</f>
        <v>0.2554833333333334</v>
      </c>
    </row>
    <row r="168" spans="1:23" x14ac:dyDescent="0.25">
      <c r="S168">
        <v>331155</v>
      </c>
      <c r="T168" t="str">
        <f>VLOOKUP(S168,'Table 2.5c'!$B$3:$J$193,4,FALSE)</f>
        <v>Klawock</v>
      </c>
      <c r="U168">
        <f>VLOOKUP($S168,'Table 2.5c'!$B$3:$J$193,7,FALSE)</f>
        <v>0.28613333333333341</v>
      </c>
      <c r="V168">
        <f>VLOOKUP(S168,'Table 2.5c'!$B$3:$J$193,8,FALSE)</f>
        <v>3.0650000000000011E-2</v>
      </c>
      <c r="W168">
        <f>VLOOKUP(S168,'Table 2.5c'!$B$3:$J$193,9,FALSE)</f>
        <v>0.2554833333333334</v>
      </c>
    </row>
    <row r="169" spans="1:23" x14ac:dyDescent="0.25">
      <c r="S169">
        <v>331150</v>
      </c>
      <c r="T169" t="str">
        <f>VLOOKUP(S169,'Table 2.5c'!$B$3:$J$193,4,FALSE)</f>
        <v>Hydaburg</v>
      </c>
      <c r="U169">
        <f>VLOOKUP($S169,'Table 2.5c'!$B$3:$J$193,7,FALSE)</f>
        <v>0.28613333333333341</v>
      </c>
      <c r="V169">
        <f>VLOOKUP(S169,'Table 2.5c'!$B$3:$J$193,8,FALSE)</f>
        <v>3.0650000000000011E-2</v>
      </c>
      <c r="W169">
        <f>VLOOKUP(S169,'Table 2.5c'!$B$3:$J$193,9,FALSE)</f>
        <v>0.2554833333333334</v>
      </c>
    </row>
    <row r="170" spans="1:23" x14ac:dyDescent="0.25">
      <c r="S170">
        <v>331210</v>
      </c>
      <c r="T170" t="str">
        <f>VLOOKUP(S170,'Table 2.5c'!$B$3:$J$193,4,FALSE)</f>
        <v>Thorne Bay, Kasaan</v>
      </c>
      <c r="U170">
        <f>VLOOKUP($S170,'Table 2.5c'!$B$3:$J$193,7,FALSE)</f>
        <v>0.28613333333333341</v>
      </c>
      <c r="V170">
        <f>VLOOKUP(S170,'Table 2.5c'!$B$3:$J$193,8,FALSE)</f>
        <v>3.0650000000000011E-2</v>
      </c>
      <c r="W170">
        <f>VLOOKUP(S170,'Table 2.5c'!$B$3:$J$193,9,FALSE)</f>
        <v>0.2554833333333334</v>
      </c>
    </row>
    <row r="171" spans="1:23" x14ac:dyDescent="0.25">
      <c r="S171">
        <v>331090</v>
      </c>
      <c r="T171" t="str">
        <f>VLOOKUP(S171,'Table 2.5c'!$B$3:$J$193,4,FALSE)</f>
        <v>Craig</v>
      </c>
      <c r="U171">
        <f>VLOOKUP($S171,'Table 2.5c'!$B$3:$J$193,7,FALSE)</f>
        <v>0.28611666666666674</v>
      </c>
      <c r="V171">
        <f>VLOOKUP(S171,'Table 2.5c'!$B$3:$J$193,8,FALSE)</f>
        <v>3.0650000000000066E-2</v>
      </c>
      <c r="W171">
        <f>VLOOKUP(S171,'Table 2.5c'!$B$3:$J$193,9,FALSE)</f>
        <v>0.25546666666666668</v>
      </c>
    </row>
    <row r="172" spans="1:23" x14ac:dyDescent="0.25">
      <c r="S172">
        <v>331190</v>
      </c>
      <c r="T172" t="str">
        <f>VLOOKUP(S172,'Table 2.5c'!$B$3:$J$193,4,FALSE)</f>
        <v>Skagway</v>
      </c>
      <c r="U172">
        <f>VLOOKUP($S172,'Table 2.5c'!$B$3:$J$193,7,FALSE)</f>
        <v>0.27829166666666666</v>
      </c>
      <c r="V172">
        <f>VLOOKUP(S172,'Table 2.5c'!$B$3:$J$193,8,FALSE)</f>
        <v>2.8116666666666679E-2</v>
      </c>
      <c r="W172">
        <f>VLOOKUP(S172,'Table 2.5c'!$B$3:$J$193,9,FALSE)</f>
        <v>0.25017499999999998</v>
      </c>
    </row>
    <row r="173" spans="1:23" x14ac:dyDescent="0.25">
      <c r="S173">
        <v>331120</v>
      </c>
      <c r="T173" t="str">
        <f>VLOOKUP(S173,'Table 2.5c'!$B$3:$J$193,4,FALSE)</f>
        <v>Haines, Covenant Life</v>
      </c>
      <c r="U173">
        <f>VLOOKUP($S173,'Table 2.5c'!$B$3:$J$193,7,FALSE)</f>
        <v>0.27816666666666667</v>
      </c>
      <c r="V173">
        <f>VLOOKUP(S173,'Table 2.5c'!$B$3:$J$193,8,FALSE)</f>
        <v>2.8116666666666679E-2</v>
      </c>
      <c r="W173">
        <f>VLOOKUP(S173,'Table 2.5c'!$B$3:$J$193,9,FALSE)</f>
        <v>0.25004999999999999</v>
      </c>
    </row>
    <row r="174" spans="1:23" x14ac:dyDescent="0.25">
      <c r="S174">
        <v>332370</v>
      </c>
      <c r="T174" t="str">
        <f>VLOOKUP(S174,'Table 2.5c'!$B$3:$J$193,4,FALSE)</f>
        <v>Kaktovik</v>
      </c>
      <c r="U174">
        <f>VLOOKUP($S174,'Table 2.5c'!$B$3:$J$193,7,FALSE)</f>
        <v>0.25849166666666662</v>
      </c>
      <c r="V174">
        <f>VLOOKUP(S174,'Table 2.5c'!$B$3:$J$193,8,FALSE)</f>
        <v>0</v>
      </c>
      <c r="W174">
        <f>VLOOKUP(S174,'Table 2.5c'!$B$3:$J$193,9,FALSE)</f>
        <v>0.25849166666666662</v>
      </c>
    </row>
    <row r="175" spans="1:23" x14ac:dyDescent="0.25">
      <c r="S175">
        <v>332390</v>
      </c>
      <c r="T175" t="str">
        <f>VLOOKUP(S175,'Table 2.5c'!$B$3:$J$193,4,FALSE)</f>
        <v>Point Hope</v>
      </c>
      <c r="U175">
        <f>VLOOKUP($S175,'Table 2.5c'!$B$3:$J$193,7,FALSE)</f>
        <v>0.24804166666666672</v>
      </c>
      <c r="V175">
        <f>VLOOKUP(S175,'Table 2.5c'!$B$3:$J$193,8,FALSE)</f>
        <v>0</v>
      </c>
      <c r="W175">
        <f>VLOOKUP(S175,'Table 2.5c'!$B$3:$J$193,9,FALSE)</f>
        <v>0.24804166666666672</v>
      </c>
    </row>
    <row r="176" spans="1:23" x14ac:dyDescent="0.25">
      <c r="A176" s="73" t="s">
        <v>554</v>
      </c>
      <c r="S176">
        <v>332400</v>
      </c>
      <c r="T176" t="str">
        <f>VLOOKUP(S176,'Table 2.5c'!$B$3:$J$193,4,FALSE)</f>
        <v>Point Lay</v>
      </c>
      <c r="U176">
        <f>VLOOKUP($S176,'Table 2.5c'!$B$3:$J$193,7,FALSE)</f>
        <v>0.22312499999999999</v>
      </c>
      <c r="V176">
        <f>VLOOKUP(S176,'Table 2.5c'!$B$3:$J$193,8,FALSE)</f>
        <v>8.3333333333324155E-6</v>
      </c>
      <c r="W176">
        <f>VLOOKUP(S176,'Table 2.5c'!$B$3:$J$193,9,FALSE)</f>
        <v>0.22311666666666666</v>
      </c>
    </row>
    <row r="177" spans="1:23" x14ac:dyDescent="0.25">
      <c r="S177">
        <v>332360</v>
      </c>
      <c r="T177" t="str">
        <f>VLOOKUP(S177,'Table 2.5c'!$B$3:$J$193,4,FALSE)</f>
        <v>Atqasuk</v>
      </c>
      <c r="U177">
        <f>VLOOKUP($S177,'Table 2.5c'!$B$3:$J$193,7,FALSE)</f>
        <v>0.22105833333333333</v>
      </c>
      <c r="V177">
        <f>VLOOKUP(S177,'Table 2.5c'!$B$3:$J$193,8,FALSE)</f>
        <v>0</v>
      </c>
      <c r="W177">
        <f>VLOOKUP(S177,'Table 2.5c'!$B$3:$J$193,9,FALSE)</f>
        <v>0.22105833333333333</v>
      </c>
    </row>
    <row r="178" spans="1:23" x14ac:dyDescent="0.25">
      <c r="A178" s="3" t="str">
        <f>CONCATENATE("Figure H.  Fuel Oil Used for Electricity Generation by Certified Utilities, by Energy Regions (%), ", 'Read Me'!$D$1)</f>
        <v>Figure H.  Fuel Oil Used for Electricity Generation by Certified Utilities, by Energy Regions (%), 2018</v>
      </c>
      <c r="S178">
        <v>332410</v>
      </c>
      <c r="T178" t="str">
        <f>VLOOKUP(S178,'Table 2.5c'!$B$3:$J$193,4,FALSE)</f>
        <v>Wainwright</v>
      </c>
      <c r="U178">
        <f>VLOOKUP($S178,'Table 2.5c'!$B$3:$J$193,7,FALSE)</f>
        <v>0.19335833333333333</v>
      </c>
      <c r="V178">
        <f>VLOOKUP(S178,'Table 2.5c'!$B$3:$J$193,8,FALSE)</f>
        <v>0</v>
      </c>
      <c r="W178">
        <f>VLOOKUP(S178,'Table 2.5c'!$B$3:$J$193,9,FALSE)</f>
        <v>0.19335833333333333</v>
      </c>
    </row>
    <row r="179" spans="1:23" x14ac:dyDescent="0.25">
      <c r="S179">
        <v>332350</v>
      </c>
      <c r="T179" t="str">
        <f>VLOOKUP(S179,'Table 2.5c'!$B$3:$J$193,4,FALSE)</f>
        <v>Anaktuvuk Pass</v>
      </c>
      <c r="U179">
        <f>VLOOKUP($S179,'Table 2.5c'!$B$3:$J$193,7,FALSE)</f>
        <v>0.15725833333333331</v>
      </c>
      <c r="V179">
        <f>VLOOKUP(S179,'Table 2.5c'!$B$3:$J$193,8,FALSE)</f>
        <v>0</v>
      </c>
      <c r="W179">
        <f>VLOOKUP(S179,'Table 2.5c'!$B$3:$J$193,9,FALSE)</f>
        <v>0.15725833333333331</v>
      </c>
    </row>
    <row r="180" spans="1:23" x14ac:dyDescent="0.25">
      <c r="S180">
        <v>332380</v>
      </c>
      <c r="T180" t="str">
        <f>VLOOKUP(S180,'Table 2.5c'!$B$3:$J$193,4,FALSE)</f>
        <v>Nuiqsut</v>
      </c>
      <c r="U180">
        <f>VLOOKUP($S180,'Table 2.5c'!$B$3:$J$193,7,FALSE)</f>
        <v>7.9999999999999988E-2</v>
      </c>
      <c r="V180">
        <f>VLOOKUP(S180,'Table 2.5c'!$B$3:$J$193,8,FALSE)</f>
        <v>0</v>
      </c>
      <c r="W180">
        <f>VLOOKUP(S180,'Table 2.5c'!$B$3:$J$193,9,FALSE)</f>
        <v>7.9999999999999988E-2</v>
      </c>
    </row>
    <row r="181" spans="1:23" x14ac:dyDescent="0.25">
      <c r="S181">
        <v>332470</v>
      </c>
      <c r="T181" t="e">
        <f>VLOOKUP(S181,'Table 2.5c'!$B$3:$J$193,4,FALSE)</f>
        <v>#N/A</v>
      </c>
      <c r="U181" t="e">
        <f>VLOOKUP($S181,'Table 2.5c'!$B$3:$J$193,7,FALSE)</f>
        <v>#N/A</v>
      </c>
      <c r="V181" t="e">
        <f>VLOOKUP(S181,'Table 2.5c'!$B$3:$J$193,8,FALSE)</f>
        <v>#N/A</v>
      </c>
      <c r="W181" t="e">
        <f>VLOOKUP(S181,'Table 2.5c'!$B$3:$J$193,9,FALSE)</f>
        <v>#N/A</v>
      </c>
    </row>
    <row r="182" spans="1:23" x14ac:dyDescent="0.25">
      <c r="S182">
        <v>332460</v>
      </c>
      <c r="T182" t="e">
        <f>VLOOKUP(S182,'Table 2.5c'!$B$3:$J$193,4,FALSE)</f>
        <v>#N/A</v>
      </c>
      <c r="U182" t="e">
        <f>VLOOKUP($S182,'Table 2.5c'!$B$3:$J$193,7,FALSE)</f>
        <v>#N/A</v>
      </c>
      <c r="V182" t="e">
        <f>VLOOKUP(S182,'Table 2.5c'!$B$3:$J$193,8,FALSE)</f>
        <v>#N/A</v>
      </c>
      <c r="W182" t="e">
        <f>VLOOKUP(S182,'Table 2.5c'!$B$3:$J$193,9,FALSE)</f>
        <v>#N/A</v>
      </c>
    </row>
    <row r="183" spans="1:23" x14ac:dyDescent="0.25">
      <c r="S183">
        <v>332070</v>
      </c>
      <c r="T183" t="e">
        <f>VLOOKUP(S183,'Table 2.5c'!$B$3:$J$193,4,FALSE)</f>
        <v>#N/A</v>
      </c>
      <c r="U183" t="e">
        <f>VLOOKUP($S183,'Table 2.5c'!$B$3:$J$193,7,FALSE)</f>
        <v>#N/A</v>
      </c>
      <c r="V183" t="e">
        <f>VLOOKUP(S183,'Table 2.5c'!$B$3:$J$193,8,FALSE)</f>
        <v>#N/A</v>
      </c>
      <c r="W183" t="e">
        <f>VLOOKUP(S183,'Table 2.5c'!$B$3:$J$193,9,FALSE)</f>
        <v>#N/A</v>
      </c>
    </row>
    <row r="189" spans="1:23" x14ac:dyDescent="0.25">
      <c r="S189" s="85" t="s">
        <v>50</v>
      </c>
      <c r="T189" s="85"/>
      <c r="U189" s="85" t="s">
        <v>51</v>
      </c>
    </row>
    <row r="190" spans="1:23" x14ac:dyDescent="0.25">
      <c r="S190" s="20">
        <f>P204/SUM($O$204:$Q$204)</f>
        <v>0.44622007245380474</v>
      </c>
      <c r="T190" s="20"/>
      <c r="U190" s="20">
        <f>Q204/SUM($O$204:$Q$204)</f>
        <v>0.21592628767976704</v>
      </c>
    </row>
    <row r="191" spans="1:23" x14ac:dyDescent="0.25">
      <c r="S191" s="20">
        <f>P205/SUM($O205:$Q205)</f>
        <v>0.41376019817738635</v>
      </c>
      <c r="T191" s="20"/>
      <c r="U191" s="20">
        <f>Q205/SUM($O205:$Q205)</f>
        <v>0.21003565179729422</v>
      </c>
    </row>
    <row r="192" spans="1:23" x14ac:dyDescent="0.25">
      <c r="S192" s="20">
        <f>P206/SUM($O206:$Q206)</f>
        <v>0.14810081254421539</v>
      </c>
      <c r="T192" s="20"/>
      <c r="U192" s="20">
        <f>Q206/SUM($O206:$Q206)</f>
        <v>1.4809790124283457E-2</v>
      </c>
    </row>
    <row r="201" spans="1:18" x14ac:dyDescent="0.25">
      <c r="A201" s="73" t="s">
        <v>554</v>
      </c>
    </row>
    <row r="203" spans="1:18" x14ac:dyDescent="0.25">
      <c r="A203" s="3" t="str">
        <f>CONCATENATE("Figure I.  Distribution of Sales, Revenue and Customer by Customer Type by Certified Utilities (%), ",'Read Me'!D1)</f>
        <v>Figure I.  Distribution of Sales, Revenue and Customer by Customer Type by Certified Utilities (%), 2018</v>
      </c>
      <c r="O203" s="85" t="s">
        <v>49</v>
      </c>
      <c r="P203" s="85" t="s">
        <v>50</v>
      </c>
      <c r="Q203" s="85" t="s">
        <v>51</v>
      </c>
      <c r="R203" s="85" t="s">
        <v>49</v>
      </c>
    </row>
    <row r="204" spans="1:18" x14ac:dyDescent="0.25">
      <c r="N204" s="86" t="s">
        <v>527</v>
      </c>
      <c r="O204" s="15">
        <f>'Table 1.h'!B14</f>
        <v>1952870.3445000001</v>
      </c>
      <c r="P204" s="15">
        <f>'Table 1.h'!C14</f>
        <v>2579252.8000000003</v>
      </c>
      <c r="Q204" s="15">
        <f>'Table 1.h'!D14</f>
        <v>1248102.7109090909</v>
      </c>
      <c r="R204" s="20">
        <f>O204/SUM($O204:$Q204)</f>
        <v>0.33785363986642819</v>
      </c>
    </row>
    <row r="205" spans="1:18" x14ac:dyDescent="0.25">
      <c r="N205" s="85" t="s">
        <v>528</v>
      </c>
      <c r="O205" s="15">
        <f>'Table 1.i'!B14</f>
        <v>432682.30343946686</v>
      </c>
      <c r="P205" s="15">
        <f>'Table 1.i'!C14</f>
        <v>475876.50377305225</v>
      </c>
      <c r="Q205" s="15">
        <f>'Table 1.i'!D14</f>
        <v>241567.53618466653</v>
      </c>
      <c r="R205" s="20">
        <f>O205/SUM($O205:$Q205)</f>
        <v>0.37620415002531943</v>
      </c>
    </row>
    <row r="206" spans="1:18" x14ac:dyDescent="0.25">
      <c r="N206" s="85" t="s">
        <v>529</v>
      </c>
      <c r="O206" s="15">
        <f>'Table 1.j'!B14</f>
        <v>287531</v>
      </c>
      <c r="P206" s="15">
        <f>'Table 1.j'!C14</f>
        <v>50871</v>
      </c>
      <c r="Q206" s="15">
        <f>'Table 1.j'!D14</f>
        <v>5087</v>
      </c>
      <c r="R206" s="20">
        <f>O206/SUM($O206:$Q206)</f>
        <v>0.83708939733150112</v>
      </c>
    </row>
    <row r="224" spans="1:1" x14ac:dyDescent="0.25">
      <c r="A224" s="73" t="s">
        <v>554</v>
      </c>
    </row>
    <row r="226" spans="1:1" x14ac:dyDescent="0.25">
      <c r="A226" s="3" t="str">
        <f>CONCATENATE("Figure J.  Wind Net Generation in Alaska, 2008-",'Read Me'!$D$1)</f>
        <v>Figure J.  Wind Net Generation in Alaska, 2008-2018</v>
      </c>
    </row>
    <row r="246" spans="1:1" x14ac:dyDescent="0.25">
      <c r="A246" s="73" t="s">
        <v>554</v>
      </c>
    </row>
  </sheetData>
  <autoFilter ref="S3:W183" xr:uid="{00000000-0001-0000-0100-000000000000}">
    <sortState xmlns:xlrd2="http://schemas.microsoft.com/office/spreadsheetml/2017/richdata2" ref="S4:W183">
      <sortCondition descending="1" ref="U3:U183"/>
    </sortState>
  </autoFilter>
  <sortState xmlns:xlrd2="http://schemas.microsoft.com/office/spreadsheetml/2017/richdata2" ref="S4:W166">
    <sortCondition descending="1" ref="W4:W166"/>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3"/>
  <sheetViews>
    <sheetView workbookViewId="0">
      <pane xSplit="2" ySplit="2" topLeftCell="F3" activePane="bottomRight" state="frozen"/>
      <selection activeCell="H4" sqref="H4"/>
      <selection pane="topRight" activeCell="H4" sqref="H4"/>
      <selection pane="bottomLeft" activeCell="H4" sqref="H4"/>
      <selection pane="bottomRight" activeCell="A3" sqref="A3:XFD5"/>
    </sheetView>
  </sheetViews>
  <sheetFormatPr defaultColWidth="9.140625" defaultRowHeight="15" x14ac:dyDescent="0.25"/>
  <cols>
    <col min="1" max="1" width="8.85546875" customWidth="1"/>
    <col min="2" max="2" width="8" customWidth="1"/>
    <col min="3" max="3" width="8" style="149" customWidth="1"/>
    <col min="4" max="4" width="57.140625" bestFit="1" customWidth="1"/>
    <col min="5" max="5" width="18.28515625" bestFit="1" customWidth="1"/>
    <col min="6" max="6" width="23.140625" customWidth="1"/>
    <col min="7" max="7" width="17" customWidth="1"/>
    <col min="8" max="9" width="12.85546875" style="236" customWidth="1"/>
    <col min="10" max="10" width="12.85546875" style="149" customWidth="1"/>
    <col min="11" max="11" width="12.85546875" style="251" customWidth="1"/>
    <col min="12" max="16" width="12.85546875" style="149" customWidth="1"/>
    <col min="17" max="18" width="12.85546875" customWidth="1"/>
    <col min="19" max="19" width="18.85546875" customWidth="1"/>
    <col min="20" max="20" width="12.85546875" customWidth="1"/>
  </cols>
  <sheetData>
    <row r="1" spans="1:20" x14ac:dyDescent="0.25">
      <c r="A1" s="3" t="s">
        <v>2208</v>
      </c>
      <c r="B1" s="3"/>
      <c r="C1" s="204"/>
      <c r="H1" s="234"/>
      <c r="I1" s="234"/>
      <c r="J1" s="194"/>
      <c r="K1" s="250"/>
      <c r="L1" s="193"/>
      <c r="M1" s="194"/>
      <c r="N1" s="193"/>
      <c r="O1" s="193"/>
      <c r="P1" s="194"/>
    </row>
    <row r="2" spans="1:20" s="23" customFormat="1" ht="45" customHeight="1" x14ac:dyDescent="0.25">
      <c r="A2" s="145" t="s">
        <v>1445</v>
      </c>
      <c r="B2" s="147" t="s">
        <v>564</v>
      </c>
      <c r="C2" s="147" t="s">
        <v>1373</v>
      </c>
      <c r="D2" s="145" t="s">
        <v>53</v>
      </c>
      <c r="E2" s="145" t="s">
        <v>55</v>
      </c>
      <c r="F2" s="349" t="s">
        <v>1282</v>
      </c>
      <c r="G2" s="147" t="s">
        <v>0</v>
      </c>
      <c r="H2" s="347" t="s">
        <v>2127</v>
      </c>
      <c r="I2" s="347" t="s">
        <v>2128</v>
      </c>
      <c r="J2" s="350" t="s">
        <v>445</v>
      </c>
      <c r="K2" s="184" t="s">
        <v>2129</v>
      </c>
      <c r="L2" s="351" t="s">
        <v>2130</v>
      </c>
      <c r="M2" s="350" t="s">
        <v>449</v>
      </c>
      <c r="N2" s="351" t="s">
        <v>2131</v>
      </c>
      <c r="O2" s="351" t="s">
        <v>2132</v>
      </c>
      <c r="P2" s="350" t="s">
        <v>453</v>
      </c>
      <c r="Q2" s="145" t="s">
        <v>57</v>
      </c>
      <c r="R2" s="145" t="s">
        <v>571</v>
      </c>
      <c r="S2" s="145" t="s">
        <v>1066</v>
      </c>
      <c r="T2" s="145" t="s">
        <v>58</v>
      </c>
    </row>
    <row r="3" spans="1:20" x14ac:dyDescent="0.25">
      <c r="A3" t="s">
        <v>1258</v>
      </c>
      <c r="B3">
        <v>331005</v>
      </c>
      <c r="C3" s="149">
        <v>684</v>
      </c>
      <c r="D3" t="s">
        <v>355</v>
      </c>
      <c r="E3" t="s">
        <v>356</v>
      </c>
      <c r="F3" s="23" t="s">
        <v>999</v>
      </c>
      <c r="G3" t="s">
        <v>4</v>
      </c>
      <c r="H3" s="190">
        <v>2065.6111111111104</v>
      </c>
      <c r="I3" s="235">
        <v>2832.4520226851846</v>
      </c>
      <c r="J3" s="233">
        <v>1.3712416666666669</v>
      </c>
      <c r="K3" s="190">
        <v>4107.6967213114749</v>
      </c>
      <c r="L3" s="189">
        <v>5632.6448982923503</v>
      </c>
      <c r="M3" s="233">
        <v>1.3712416666666669</v>
      </c>
      <c r="N3" s="190">
        <v>18760.36</v>
      </c>
      <c r="O3" s="189">
        <v>25724.987313666668</v>
      </c>
      <c r="P3" s="233">
        <v>643.12468284166675</v>
      </c>
      <c r="Q3" s="148" t="s">
        <v>547</v>
      </c>
      <c r="R3" s="148">
        <v>12</v>
      </c>
      <c r="S3" t="s">
        <v>356</v>
      </c>
      <c r="T3" t="s">
        <v>2142</v>
      </c>
    </row>
    <row r="4" spans="1:20" x14ac:dyDescent="0.25">
      <c r="A4" t="s">
        <v>1265</v>
      </c>
      <c r="B4">
        <v>332740</v>
      </c>
      <c r="C4" s="149">
        <v>242</v>
      </c>
      <c r="D4" t="s">
        <v>369</v>
      </c>
      <c r="E4" t="s">
        <v>370</v>
      </c>
      <c r="F4" s="23" t="s">
        <v>1026</v>
      </c>
      <c r="G4" t="s">
        <v>4</v>
      </c>
      <c r="H4" s="190">
        <v>3209.6428571428573</v>
      </c>
      <c r="I4" s="235">
        <v>2407.2321428571431</v>
      </c>
      <c r="J4" s="233">
        <v>0.75</v>
      </c>
      <c r="K4" s="190">
        <v>9063.1428571428551</v>
      </c>
      <c r="L4" s="189">
        <v>6797.3571428571422</v>
      </c>
      <c r="M4" s="233">
        <v>0.74999999999999989</v>
      </c>
      <c r="N4" s="190">
        <v>11267.333333333334</v>
      </c>
      <c r="O4" s="189">
        <v>8450.5</v>
      </c>
      <c r="P4" s="233">
        <v>50.703000000000003</v>
      </c>
      <c r="Q4" s="148" t="s">
        <v>547</v>
      </c>
      <c r="R4" s="148">
        <v>12</v>
      </c>
      <c r="S4" t="s">
        <v>370</v>
      </c>
      <c r="T4" t="s">
        <v>2142</v>
      </c>
    </row>
    <row r="5" spans="1:20" x14ac:dyDescent="0.25">
      <c r="A5" t="s">
        <v>1248</v>
      </c>
      <c r="B5">
        <v>332550</v>
      </c>
      <c r="C5" s="149">
        <v>410</v>
      </c>
      <c r="D5" t="s">
        <v>334</v>
      </c>
      <c r="E5" t="s">
        <v>335</v>
      </c>
      <c r="F5" s="23" t="s">
        <v>977</v>
      </c>
      <c r="G5" t="s">
        <v>4</v>
      </c>
      <c r="H5" s="190">
        <v>3980.2</v>
      </c>
      <c r="I5" s="235">
        <v>3980.2</v>
      </c>
      <c r="J5" s="233">
        <v>1</v>
      </c>
      <c r="K5" s="190">
        <v>5093.2142857142862</v>
      </c>
      <c r="L5" s="189">
        <v>5093.2142857142862</v>
      </c>
      <c r="M5" s="233">
        <v>1</v>
      </c>
      <c r="N5" s="190">
        <v>11497.650000000001</v>
      </c>
      <c r="O5" s="189">
        <v>11497.650000000001</v>
      </c>
      <c r="P5" s="233">
        <v>229.95300000000003</v>
      </c>
      <c r="Q5" s="148" t="s">
        <v>547</v>
      </c>
      <c r="R5" s="148">
        <v>12</v>
      </c>
      <c r="S5" t="s">
        <v>335</v>
      </c>
      <c r="T5" t="s">
        <v>2142</v>
      </c>
    </row>
    <row r="6" spans="1:20" x14ac:dyDescent="0.25">
      <c r="A6" t="s">
        <v>1165</v>
      </c>
      <c r="B6">
        <v>331750</v>
      </c>
      <c r="C6" s="149">
        <v>291</v>
      </c>
      <c r="D6" t="s">
        <v>161</v>
      </c>
      <c r="E6" t="s">
        <v>162</v>
      </c>
      <c r="F6" s="23" t="s">
        <v>746</v>
      </c>
      <c r="G6" t="s">
        <v>4</v>
      </c>
      <c r="H6" s="190">
        <v>3096.5806451612902</v>
      </c>
      <c r="I6" s="235">
        <v>1935.3629032258061</v>
      </c>
      <c r="J6" s="233">
        <v>0.625</v>
      </c>
      <c r="K6" s="190">
        <v>18182.125000000004</v>
      </c>
      <c r="L6" s="189">
        <v>11363.828125000002</v>
      </c>
      <c r="M6" s="233">
        <v>0.625</v>
      </c>
      <c r="N6" s="190">
        <v>3562.041666666667</v>
      </c>
      <c r="O6" s="189">
        <v>2226.276041666667</v>
      </c>
      <c r="P6" s="233">
        <v>53.430625000000006</v>
      </c>
      <c r="Q6" s="148" t="s">
        <v>547</v>
      </c>
      <c r="R6" s="148">
        <v>12</v>
      </c>
      <c r="S6" t="s">
        <v>162</v>
      </c>
      <c r="T6" t="s">
        <v>2142</v>
      </c>
    </row>
    <row r="7" spans="1:20" x14ac:dyDescent="0.25">
      <c r="A7" t="s">
        <v>1227</v>
      </c>
      <c r="B7">
        <v>332320</v>
      </c>
      <c r="C7" s="149">
        <v>340</v>
      </c>
      <c r="D7" t="s">
        <v>293</v>
      </c>
      <c r="E7" t="s">
        <v>294</v>
      </c>
      <c r="F7" s="23" t="s">
        <v>931</v>
      </c>
      <c r="G7" t="s">
        <v>4</v>
      </c>
      <c r="H7" s="190">
        <v>3956.848484848485</v>
      </c>
      <c r="I7" s="235">
        <v>3323.7527272727266</v>
      </c>
      <c r="J7" s="233">
        <v>0.84</v>
      </c>
      <c r="K7" s="190">
        <v>3789.2608695652179</v>
      </c>
      <c r="L7" s="189">
        <v>3182.9791304347832</v>
      </c>
      <c r="M7" s="233">
        <v>0.83999999999999986</v>
      </c>
      <c r="N7" s="190">
        <v>4083.3</v>
      </c>
      <c r="O7" s="189">
        <v>3429.9720000000002</v>
      </c>
      <c r="P7" s="233">
        <v>34.299720000000001</v>
      </c>
      <c r="Q7" s="148" t="s">
        <v>547</v>
      </c>
      <c r="R7" s="148">
        <v>12</v>
      </c>
      <c r="S7" t="s">
        <v>294</v>
      </c>
      <c r="T7" t="s">
        <v>2142</v>
      </c>
    </row>
    <row r="8" spans="1:20" x14ac:dyDescent="0.25">
      <c r="A8" t="s">
        <v>1070</v>
      </c>
      <c r="B8">
        <v>331040</v>
      </c>
      <c r="C8" s="149">
        <v>293</v>
      </c>
      <c r="D8" t="s">
        <v>65</v>
      </c>
      <c r="E8" t="s">
        <v>66</v>
      </c>
      <c r="F8" s="23" t="s">
        <v>580</v>
      </c>
      <c r="G8" t="s">
        <v>4</v>
      </c>
      <c r="H8" s="190">
        <v>4038.0425531914898</v>
      </c>
      <c r="I8" s="235">
        <v>3836.1404255319153</v>
      </c>
      <c r="J8" s="233">
        <v>0.95</v>
      </c>
      <c r="K8" s="190">
        <v>8510.0434782608681</v>
      </c>
      <c r="L8" s="189">
        <v>8084.5413043478247</v>
      </c>
      <c r="M8" s="233">
        <v>0.94999999999999984</v>
      </c>
      <c r="N8" s="190">
        <v>10386.166666666666</v>
      </c>
      <c r="O8" s="189">
        <v>9866.8583333333318</v>
      </c>
      <c r="P8" s="233">
        <v>118.40229999999998</v>
      </c>
      <c r="Q8" s="148" t="s">
        <v>547</v>
      </c>
      <c r="R8" s="148">
        <v>12</v>
      </c>
      <c r="S8" t="s">
        <v>66</v>
      </c>
      <c r="T8" t="s">
        <v>2142</v>
      </c>
    </row>
    <row r="9" spans="1:20" x14ac:dyDescent="0.25">
      <c r="A9" t="s">
        <v>1186</v>
      </c>
      <c r="B9">
        <v>331980</v>
      </c>
      <c r="C9" s="149">
        <v>88</v>
      </c>
      <c r="D9" t="s">
        <v>214</v>
      </c>
      <c r="E9" t="s">
        <v>215</v>
      </c>
      <c r="F9" s="23" t="s">
        <v>816</v>
      </c>
      <c r="G9" t="s">
        <v>4</v>
      </c>
      <c r="H9" s="190">
        <v>3977.5526315789471</v>
      </c>
      <c r="I9" s="235">
        <v>2655.1821129385958</v>
      </c>
      <c r="J9" s="233">
        <v>0.66754166666666659</v>
      </c>
      <c r="K9" s="190">
        <v>31168.516129032258</v>
      </c>
      <c r="L9" s="189">
        <v>20806.283204301075</v>
      </c>
      <c r="M9" s="233">
        <v>0.66754166666666659</v>
      </c>
      <c r="N9" s="190">
        <v>13820.75</v>
      </c>
      <c r="O9" s="189">
        <v>9225.9264895833312</v>
      </c>
      <c r="P9" s="233">
        <v>516.65188341666658</v>
      </c>
      <c r="Q9" s="148" t="s">
        <v>547</v>
      </c>
      <c r="R9" s="148">
        <v>12</v>
      </c>
      <c r="S9" t="s">
        <v>215</v>
      </c>
      <c r="T9" t="s">
        <v>2142</v>
      </c>
    </row>
    <row r="10" spans="1:20" x14ac:dyDescent="0.25">
      <c r="A10" t="s">
        <v>1185</v>
      </c>
      <c r="B10">
        <v>331970</v>
      </c>
      <c r="C10" s="149">
        <v>442</v>
      </c>
      <c r="D10" t="s">
        <v>209</v>
      </c>
      <c r="E10" t="s">
        <v>210</v>
      </c>
      <c r="F10" s="23" t="s">
        <v>812</v>
      </c>
      <c r="G10" t="s">
        <v>4</v>
      </c>
      <c r="H10" s="190">
        <v>2225.9</v>
      </c>
      <c r="I10" s="235">
        <v>964.44537166666692</v>
      </c>
      <c r="J10" s="233">
        <v>0.43328333333333341</v>
      </c>
      <c r="K10" s="190">
        <v>9453.9375</v>
      </c>
      <c r="L10" s="189">
        <v>4096.233553125001</v>
      </c>
      <c r="M10" s="233">
        <v>0.43328333333333341</v>
      </c>
      <c r="N10" s="190">
        <v>3032.3999999999996</v>
      </c>
      <c r="O10" s="189">
        <v>1313.8883800000001</v>
      </c>
      <c r="P10" s="233">
        <v>19.7083257</v>
      </c>
      <c r="Q10" s="148" t="s">
        <v>547</v>
      </c>
      <c r="R10" s="148">
        <v>12</v>
      </c>
      <c r="S10" t="s">
        <v>210</v>
      </c>
      <c r="T10" t="s">
        <v>2142</v>
      </c>
    </row>
    <row r="11" spans="1:20" x14ac:dyDescent="0.25">
      <c r="A11" t="s">
        <v>1250</v>
      </c>
      <c r="B11">
        <v>332540</v>
      </c>
      <c r="C11" s="149">
        <v>230</v>
      </c>
      <c r="D11" t="s">
        <v>1988</v>
      </c>
      <c r="E11" t="s">
        <v>358</v>
      </c>
      <c r="F11" s="23" t="s">
        <v>1001</v>
      </c>
      <c r="G11" t="s">
        <v>4</v>
      </c>
      <c r="H11" s="190">
        <v>4545.4128113878996</v>
      </c>
      <c r="I11" s="235">
        <v>2469.6364157473308</v>
      </c>
      <c r="J11" s="233">
        <v>0.54332500000000006</v>
      </c>
      <c r="K11" s="190">
        <v>14844.407894736842</v>
      </c>
      <c r="L11" s="189">
        <v>8065.3379194078952</v>
      </c>
      <c r="M11" s="233">
        <v>0.54332500000000006</v>
      </c>
      <c r="N11" s="190">
        <v>23434.957446808516</v>
      </c>
      <c r="O11" s="189">
        <v>12732.798254787238</v>
      </c>
      <c r="P11" s="233">
        <v>598.44151797500012</v>
      </c>
      <c r="Q11" s="148" t="s">
        <v>547</v>
      </c>
      <c r="R11" s="148">
        <v>12</v>
      </c>
      <c r="S11" t="s">
        <v>358</v>
      </c>
      <c r="T11" t="s">
        <v>2142</v>
      </c>
    </row>
    <row r="12" spans="1:20" x14ac:dyDescent="0.25">
      <c r="A12" t="s">
        <v>1267</v>
      </c>
      <c r="B12">
        <v>332860</v>
      </c>
      <c r="C12" s="149">
        <v>106</v>
      </c>
      <c r="D12" t="s">
        <v>373</v>
      </c>
      <c r="E12" t="s">
        <v>407</v>
      </c>
      <c r="F12" s="23" t="s">
        <v>1030</v>
      </c>
      <c r="G12" t="s">
        <v>4</v>
      </c>
      <c r="H12" s="190">
        <v>3659.5052910052914</v>
      </c>
      <c r="I12" s="235">
        <v>1623.803819958848</v>
      </c>
      <c r="J12" s="233">
        <v>0.4437222222222223</v>
      </c>
      <c r="K12" s="190">
        <v>205457.91891891891</v>
      </c>
      <c r="L12" s="189">
        <v>91166.244355855873</v>
      </c>
      <c r="M12" s="233">
        <v>0.4437222222222223</v>
      </c>
      <c r="N12" s="190">
        <v>36269.842857142852</v>
      </c>
      <c r="O12" s="189">
        <v>16093.735272222222</v>
      </c>
      <c r="P12" s="233">
        <v>1126.5614690555556</v>
      </c>
      <c r="Q12" s="148" t="s">
        <v>547</v>
      </c>
      <c r="R12" s="148">
        <v>12</v>
      </c>
      <c r="S12" t="s">
        <v>407</v>
      </c>
      <c r="T12" t="s">
        <v>2142</v>
      </c>
    </row>
    <row r="13" spans="1:20" x14ac:dyDescent="0.25">
      <c r="A13" t="s">
        <v>1249</v>
      </c>
      <c r="B13">
        <v>332560</v>
      </c>
      <c r="C13" s="149">
        <v>339</v>
      </c>
      <c r="D13" t="s">
        <v>336</v>
      </c>
      <c r="E13" t="s">
        <v>337</v>
      </c>
      <c r="F13" s="23" t="s">
        <v>979</v>
      </c>
      <c r="G13" t="s">
        <v>4</v>
      </c>
      <c r="H13" s="190">
        <v>4375.7058823529405</v>
      </c>
      <c r="I13" s="235">
        <v>1815.9179411764705</v>
      </c>
      <c r="J13" s="233">
        <v>0.41500000000000004</v>
      </c>
      <c r="K13" s="190">
        <v>16497.78666666667</v>
      </c>
      <c r="L13" s="189">
        <v>6846.5814666666693</v>
      </c>
      <c r="M13" s="233">
        <v>0.41500000000000009</v>
      </c>
      <c r="N13" s="190">
        <v>18782.150943396224</v>
      </c>
      <c r="O13" s="189">
        <v>7794.5926415094336</v>
      </c>
      <c r="P13" s="233">
        <v>413.11340999999999</v>
      </c>
      <c r="Q13" s="148" t="s">
        <v>547</v>
      </c>
      <c r="R13" s="148">
        <v>4</v>
      </c>
      <c r="S13" t="s">
        <v>337</v>
      </c>
      <c r="T13" t="s">
        <v>2142</v>
      </c>
    </row>
    <row r="14" spans="1:20" x14ac:dyDescent="0.25">
      <c r="A14" t="s">
        <v>1182</v>
      </c>
      <c r="B14">
        <v>331930</v>
      </c>
      <c r="C14" s="149">
        <v>383</v>
      </c>
      <c r="D14" t="s">
        <v>397</v>
      </c>
      <c r="E14" t="s">
        <v>398</v>
      </c>
      <c r="F14" s="23" t="s">
        <v>797</v>
      </c>
      <c r="G14" t="s">
        <v>5</v>
      </c>
      <c r="H14" s="190">
        <v>3411.6410256410259</v>
      </c>
      <c r="I14" s="235">
        <v>2217.5666666666671</v>
      </c>
      <c r="J14" s="233">
        <v>0.65</v>
      </c>
      <c r="K14" s="190">
        <v>12051.454545454546</v>
      </c>
      <c r="L14" s="189">
        <v>7833.4454545454546</v>
      </c>
      <c r="M14" s="233">
        <v>0.65</v>
      </c>
      <c r="N14" s="190">
        <v>3160.2000000000003</v>
      </c>
      <c r="O14" s="189">
        <v>2054.1299999999997</v>
      </c>
      <c r="P14" s="233">
        <v>10.27065</v>
      </c>
      <c r="Q14" s="148" t="s">
        <v>547</v>
      </c>
      <c r="R14" s="148">
        <v>6</v>
      </c>
      <c r="S14" t="s">
        <v>398</v>
      </c>
      <c r="T14" t="s">
        <v>2142</v>
      </c>
    </row>
    <row r="15" spans="1:20" x14ac:dyDescent="0.25">
      <c r="A15" t="s">
        <v>1270</v>
      </c>
      <c r="B15">
        <v>332890</v>
      </c>
      <c r="C15" s="149">
        <v>409</v>
      </c>
      <c r="D15" t="s">
        <v>378</v>
      </c>
      <c r="E15" t="s">
        <v>379</v>
      </c>
      <c r="F15" s="23" t="s">
        <v>1046</v>
      </c>
      <c r="G15" t="s">
        <v>5</v>
      </c>
      <c r="H15" s="190">
        <v>3986.7462686567164</v>
      </c>
      <c r="I15" s="235">
        <v>2193.009453731343</v>
      </c>
      <c r="J15" s="233">
        <v>0.55007499999999987</v>
      </c>
      <c r="K15" s="190">
        <v>14256.538461538461</v>
      </c>
      <c r="L15" s="189">
        <v>7842.1653942307676</v>
      </c>
      <c r="M15" s="233">
        <v>0.55007499999999987</v>
      </c>
      <c r="N15" s="190">
        <v>10575.833333333334</v>
      </c>
      <c r="O15" s="189">
        <v>5817.5015208333316</v>
      </c>
      <c r="P15" s="233">
        <v>69.810018249999985</v>
      </c>
      <c r="Q15" s="148" t="s">
        <v>547</v>
      </c>
      <c r="R15" s="148">
        <v>12</v>
      </c>
      <c r="S15" t="s">
        <v>379</v>
      </c>
      <c r="T15" t="s">
        <v>2142</v>
      </c>
    </row>
    <row r="16" spans="1:20" x14ac:dyDescent="0.25">
      <c r="A16" t="s">
        <v>1155</v>
      </c>
      <c r="B16">
        <v>331685</v>
      </c>
      <c r="C16" s="149">
        <v>61</v>
      </c>
      <c r="D16" t="s">
        <v>101</v>
      </c>
      <c r="E16" t="s">
        <v>147</v>
      </c>
      <c r="F16" s="23" t="s">
        <v>732</v>
      </c>
      <c r="G16" t="s">
        <v>5</v>
      </c>
      <c r="H16" s="190">
        <v>3915.5526315789466</v>
      </c>
      <c r="I16" s="235">
        <v>2090.0241059210516</v>
      </c>
      <c r="J16" s="233">
        <v>0.53377499999999989</v>
      </c>
      <c r="K16" s="190">
        <v>2750.3333333333335</v>
      </c>
      <c r="L16" s="189">
        <v>1468.0591749999999</v>
      </c>
      <c r="M16" s="233">
        <v>0.53377499999999989</v>
      </c>
      <c r="N16" s="190">
        <v>18543.080000000002</v>
      </c>
      <c r="O16" s="189">
        <v>9897.8325269999987</v>
      </c>
      <c r="P16" s="233">
        <v>247.44581317499998</v>
      </c>
      <c r="Q16" s="148" t="s">
        <v>547</v>
      </c>
      <c r="R16" s="148">
        <v>12</v>
      </c>
      <c r="S16" t="s">
        <v>147</v>
      </c>
      <c r="T16" t="s">
        <v>2142</v>
      </c>
    </row>
    <row r="17" spans="1:20" x14ac:dyDescent="0.25">
      <c r="A17" t="s">
        <v>1266</v>
      </c>
      <c r="B17">
        <v>332850</v>
      </c>
      <c r="C17" s="149">
        <v>741</v>
      </c>
      <c r="D17" t="s">
        <v>371</v>
      </c>
      <c r="E17" t="s">
        <v>372</v>
      </c>
      <c r="F17" s="23" t="s">
        <v>1028</v>
      </c>
      <c r="G17" t="s">
        <v>5</v>
      </c>
      <c r="H17" s="190">
        <v>4718.5527272727277</v>
      </c>
      <c r="I17" s="235">
        <v>2072.6242854545462</v>
      </c>
      <c r="J17" s="233">
        <v>0.43925000000000008</v>
      </c>
      <c r="K17" s="190">
        <v>31405.433962264156</v>
      </c>
      <c r="L17" s="189">
        <v>13794.836867924532</v>
      </c>
      <c r="M17" s="233">
        <v>0.43925000000000003</v>
      </c>
      <c r="N17" s="190">
        <v>14592.457142857143</v>
      </c>
      <c r="O17" s="189">
        <v>6409.7368000000006</v>
      </c>
      <c r="P17" s="233">
        <v>448.68157600000006</v>
      </c>
      <c r="Q17" s="148" t="s">
        <v>547</v>
      </c>
      <c r="R17" s="148">
        <v>12</v>
      </c>
      <c r="S17" t="s">
        <v>372</v>
      </c>
      <c r="T17" t="s">
        <v>2142</v>
      </c>
    </row>
    <row r="18" spans="1:20" x14ac:dyDescent="0.25">
      <c r="A18" t="s">
        <v>1230</v>
      </c>
      <c r="B18">
        <v>332340</v>
      </c>
      <c r="C18" s="149">
        <v>150</v>
      </c>
      <c r="D18" t="s">
        <v>299</v>
      </c>
      <c r="E18" t="s">
        <v>166</v>
      </c>
      <c r="F18" s="23" t="s">
        <v>937</v>
      </c>
      <c r="G18" t="s">
        <v>5</v>
      </c>
      <c r="H18" s="190">
        <v>4754.8754997144488</v>
      </c>
      <c r="I18" s="235">
        <v>1703.1171560727203</v>
      </c>
      <c r="J18" s="233">
        <v>0.3581833333333333</v>
      </c>
      <c r="K18" s="190">
        <v>26035.587301587308</v>
      </c>
      <c r="L18" s="189">
        <v>9325.5134449735451</v>
      </c>
      <c r="M18" s="233">
        <v>0.3581833333333333</v>
      </c>
      <c r="N18" s="190">
        <v>81399.178082191764</v>
      </c>
      <c r="O18" s="189">
        <v>29155.828936073056</v>
      </c>
      <c r="P18" s="233">
        <v>4256.7510246666661</v>
      </c>
      <c r="Q18" s="148" t="s">
        <v>547</v>
      </c>
      <c r="R18" s="148">
        <v>12</v>
      </c>
      <c r="S18" t="s">
        <v>166</v>
      </c>
      <c r="T18" t="s">
        <v>2142</v>
      </c>
    </row>
    <row r="19" spans="1:20" x14ac:dyDescent="0.25">
      <c r="A19" t="s">
        <v>1159</v>
      </c>
      <c r="B19">
        <v>331730</v>
      </c>
      <c r="C19" s="149">
        <v>169</v>
      </c>
      <c r="D19" t="s">
        <v>101</v>
      </c>
      <c r="E19" t="s">
        <v>151</v>
      </c>
      <c r="F19" s="23" t="s">
        <v>734</v>
      </c>
      <c r="G19" t="s">
        <v>5</v>
      </c>
      <c r="H19" s="190">
        <v>4822.4374999999991</v>
      </c>
      <c r="I19" s="235">
        <v>2742.8818890625002</v>
      </c>
      <c r="J19" s="233">
        <v>0.56877500000000003</v>
      </c>
      <c r="K19" s="190">
        <v>3481.6363636363631</v>
      </c>
      <c r="L19" s="189">
        <v>1980.2677227272725</v>
      </c>
      <c r="M19" s="233">
        <v>0.56877500000000003</v>
      </c>
      <c r="N19" s="190">
        <v>19171.277777777777</v>
      </c>
      <c r="O19" s="189">
        <v>10904.143518055556</v>
      </c>
      <c r="P19" s="233">
        <v>196.27458332500004</v>
      </c>
      <c r="Q19" s="148" t="s">
        <v>547</v>
      </c>
      <c r="R19" s="148">
        <v>12</v>
      </c>
      <c r="S19" t="s">
        <v>151</v>
      </c>
      <c r="T19" t="s">
        <v>2142</v>
      </c>
    </row>
    <row r="20" spans="1:20" x14ac:dyDescent="0.25">
      <c r="A20" t="s">
        <v>1152</v>
      </c>
      <c r="B20">
        <v>331640</v>
      </c>
      <c r="C20" s="149">
        <v>169</v>
      </c>
      <c r="D20" t="s">
        <v>101</v>
      </c>
      <c r="E20" t="s">
        <v>144</v>
      </c>
      <c r="F20" s="23" t="s">
        <v>689</v>
      </c>
      <c r="G20" t="s">
        <v>5</v>
      </c>
      <c r="H20" s="190">
        <v>4611.5800000000008</v>
      </c>
      <c r="I20" s="235">
        <v>2482.8746719999995</v>
      </c>
      <c r="J20" s="233">
        <v>0.53839999999999988</v>
      </c>
      <c r="K20" s="190">
        <v>14936.368421052633</v>
      </c>
      <c r="L20" s="189">
        <v>8041.7407578947359</v>
      </c>
      <c r="M20" s="233">
        <v>0.53839999999999988</v>
      </c>
      <c r="N20" s="190">
        <v>15252.9</v>
      </c>
      <c r="O20" s="189">
        <v>8212.1613599999982</v>
      </c>
      <c r="P20" s="233">
        <v>328.4864543999999</v>
      </c>
      <c r="Q20" s="148" t="s">
        <v>547</v>
      </c>
      <c r="R20" s="148">
        <v>12</v>
      </c>
      <c r="S20" t="s">
        <v>144</v>
      </c>
      <c r="T20" t="s">
        <v>2142</v>
      </c>
    </row>
    <row r="21" spans="1:20" x14ac:dyDescent="0.25">
      <c r="A21" t="s">
        <v>1114</v>
      </c>
      <c r="B21">
        <v>331320</v>
      </c>
      <c r="C21" s="149">
        <v>169</v>
      </c>
      <c r="D21" t="s">
        <v>101</v>
      </c>
      <c r="E21" t="s">
        <v>111</v>
      </c>
      <c r="F21" s="23" t="s">
        <v>652</v>
      </c>
      <c r="G21" t="s">
        <v>5</v>
      </c>
      <c r="H21" s="190">
        <v>4601.2560975609758</v>
      </c>
      <c r="I21" s="235">
        <v>2413.0137289634154</v>
      </c>
      <c r="J21" s="233">
        <v>0.52442500000000014</v>
      </c>
      <c r="K21" s="190">
        <v>7895.9523809523807</v>
      </c>
      <c r="L21" s="189">
        <v>4140.8348273809534</v>
      </c>
      <c r="M21" s="233">
        <v>0.52442500000000014</v>
      </c>
      <c r="N21" s="190">
        <v>20055.477272727268</v>
      </c>
      <c r="O21" s="189">
        <v>10517.593668750002</v>
      </c>
      <c r="P21" s="233">
        <v>462.77412142500003</v>
      </c>
      <c r="Q21" s="148" t="s">
        <v>547</v>
      </c>
      <c r="R21" s="148">
        <v>12</v>
      </c>
      <c r="S21" t="s">
        <v>111</v>
      </c>
      <c r="T21" t="s">
        <v>2142</v>
      </c>
    </row>
    <row r="22" spans="1:20" x14ac:dyDescent="0.25">
      <c r="A22" t="s">
        <v>1154</v>
      </c>
      <c r="B22">
        <v>331680</v>
      </c>
      <c r="C22" s="149">
        <v>169</v>
      </c>
      <c r="D22" t="s">
        <v>101</v>
      </c>
      <c r="E22" t="s">
        <v>146</v>
      </c>
      <c r="F22" s="23" t="s">
        <v>694</v>
      </c>
      <c r="G22" t="s">
        <v>5</v>
      </c>
      <c r="H22" s="190">
        <v>4968.1748251748249</v>
      </c>
      <c r="I22" s="235">
        <v>2489.0555874125871</v>
      </c>
      <c r="J22" s="233">
        <v>0.501</v>
      </c>
      <c r="K22" s="190">
        <v>10897.263157894737</v>
      </c>
      <c r="L22" s="189">
        <v>5459.5288421052637</v>
      </c>
      <c r="M22" s="233">
        <v>0.501</v>
      </c>
      <c r="N22" s="190">
        <v>20571.9375</v>
      </c>
      <c r="O22" s="189">
        <v>10306.540687500001</v>
      </c>
      <c r="P22" s="233">
        <v>329.809302</v>
      </c>
      <c r="Q22" s="148" t="s">
        <v>547</v>
      </c>
      <c r="R22" s="148">
        <v>12</v>
      </c>
      <c r="S22" t="s">
        <v>146</v>
      </c>
      <c r="T22" t="s">
        <v>2142</v>
      </c>
    </row>
    <row r="23" spans="1:20" x14ac:dyDescent="0.25">
      <c r="A23" t="s">
        <v>1190</v>
      </c>
      <c r="B23">
        <v>332000</v>
      </c>
      <c r="C23" s="149">
        <v>373</v>
      </c>
      <c r="D23" t="s">
        <v>222</v>
      </c>
      <c r="E23" t="s">
        <v>223</v>
      </c>
      <c r="F23" s="23" t="s">
        <v>830</v>
      </c>
      <c r="G23" t="s">
        <v>5</v>
      </c>
      <c r="H23" s="190">
        <v>5319.3333333333339</v>
      </c>
      <c r="I23" s="235">
        <v>2021.3466666666661</v>
      </c>
      <c r="J23" s="233">
        <v>0.37999999999999995</v>
      </c>
      <c r="K23" s="190">
        <v>13130.424999999999</v>
      </c>
      <c r="L23" s="189">
        <v>4989.5614999999989</v>
      </c>
      <c r="M23" s="233">
        <v>0.37999999999999995</v>
      </c>
      <c r="N23" s="190">
        <v>10225.176470588238</v>
      </c>
      <c r="O23" s="189">
        <v>3885.5670588235298</v>
      </c>
      <c r="P23" s="233">
        <v>66.054640000000006</v>
      </c>
      <c r="Q23" s="148" t="s">
        <v>547</v>
      </c>
      <c r="R23" s="148">
        <v>3</v>
      </c>
      <c r="S23" t="s">
        <v>223</v>
      </c>
      <c r="T23" t="s">
        <v>2142</v>
      </c>
    </row>
    <row r="24" spans="1:20" x14ac:dyDescent="0.25">
      <c r="A24" t="s">
        <v>1127</v>
      </c>
      <c r="B24">
        <v>331420</v>
      </c>
      <c r="C24" s="149">
        <v>169</v>
      </c>
      <c r="D24" t="s">
        <v>101</v>
      </c>
      <c r="E24" t="s">
        <v>122</v>
      </c>
      <c r="F24" s="23" t="s">
        <v>664</v>
      </c>
      <c r="G24" t="s">
        <v>5</v>
      </c>
      <c r="H24" s="190">
        <v>5175.2210526315785</v>
      </c>
      <c r="I24" s="235">
        <v>2643.373533157896</v>
      </c>
      <c r="J24" s="233">
        <v>0.5107750000000002</v>
      </c>
      <c r="K24" s="190">
        <v>17821</v>
      </c>
      <c r="L24" s="189">
        <v>9102.5212750000046</v>
      </c>
      <c r="M24" s="233">
        <v>0.5107750000000002</v>
      </c>
      <c r="N24" s="190">
        <v>19559.96551724138</v>
      </c>
      <c r="O24" s="189">
        <v>9990.7413870689688</v>
      </c>
      <c r="P24" s="233">
        <v>289.7315002250001</v>
      </c>
      <c r="Q24" s="148" t="s">
        <v>547</v>
      </c>
      <c r="R24" s="148">
        <v>12</v>
      </c>
      <c r="S24" t="s">
        <v>122</v>
      </c>
      <c r="T24" t="s">
        <v>2142</v>
      </c>
    </row>
    <row r="25" spans="1:20" x14ac:dyDescent="0.25">
      <c r="A25" t="s">
        <v>1112</v>
      </c>
      <c r="B25">
        <v>331300</v>
      </c>
      <c r="C25" s="149">
        <v>169</v>
      </c>
      <c r="D25" t="s">
        <v>101</v>
      </c>
      <c r="E25" t="s">
        <v>109</v>
      </c>
      <c r="F25" s="23" t="s">
        <v>649</v>
      </c>
      <c r="G25" t="s">
        <v>5</v>
      </c>
      <c r="H25" s="190">
        <v>5372.5</v>
      </c>
      <c r="I25" s="235">
        <v>2802.6989375000007</v>
      </c>
      <c r="J25" s="233">
        <v>0.52167500000000011</v>
      </c>
      <c r="K25" s="190">
        <v>11043.875</v>
      </c>
      <c r="L25" s="189">
        <v>5761.3134906250016</v>
      </c>
      <c r="M25" s="233">
        <v>0.52167500000000011</v>
      </c>
      <c r="N25" s="190">
        <v>19288.517241379312</v>
      </c>
      <c r="O25" s="189">
        <v>10062.337231896552</v>
      </c>
      <c r="P25" s="233">
        <v>291.80777972500005</v>
      </c>
      <c r="Q25" s="148" t="s">
        <v>547</v>
      </c>
      <c r="R25" s="148">
        <v>12</v>
      </c>
      <c r="S25" t="s">
        <v>109</v>
      </c>
      <c r="T25" t="s">
        <v>2142</v>
      </c>
    </row>
    <row r="26" spans="1:20" x14ac:dyDescent="0.25">
      <c r="A26" t="s">
        <v>1107</v>
      </c>
      <c r="B26">
        <v>331270</v>
      </c>
      <c r="C26" s="149">
        <v>169</v>
      </c>
      <c r="D26" t="s">
        <v>101</v>
      </c>
      <c r="E26" t="s">
        <v>105</v>
      </c>
      <c r="F26" s="23" t="s">
        <v>645</v>
      </c>
      <c r="G26" t="s">
        <v>5</v>
      </c>
      <c r="H26" s="190">
        <v>6062.7391304347839</v>
      </c>
      <c r="I26" s="235">
        <v>3036.3713250000001</v>
      </c>
      <c r="J26" s="233">
        <v>0.50082499999999996</v>
      </c>
      <c r="K26" s="190">
        <v>2328.9999999999995</v>
      </c>
      <c r="L26" s="189">
        <v>1166.4214249999998</v>
      </c>
      <c r="M26" s="233">
        <v>0.50082499999999996</v>
      </c>
      <c r="N26" s="190">
        <v>22034.800000000003</v>
      </c>
      <c r="O26" s="189">
        <v>11035.578710000003</v>
      </c>
      <c r="P26" s="233">
        <v>275.88946775000005</v>
      </c>
      <c r="Q26" s="148" t="s">
        <v>547</v>
      </c>
      <c r="R26" s="148">
        <v>12</v>
      </c>
      <c r="S26" t="s">
        <v>105</v>
      </c>
      <c r="T26" t="s">
        <v>2142</v>
      </c>
    </row>
    <row r="27" spans="1:20" x14ac:dyDescent="0.25">
      <c r="A27" t="s">
        <v>1147</v>
      </c>
      <c r="B27">
        <v>331590</v>
      </c>
      <c r="C27" s="149">
        <v>169</v>
      </c>
      <c r="D27" t="s">
        <v>101</v>
      </c>
      <c r="E27" t="s">
        <v>139</v>
      </c>
      <c r="F27" s="23" t="s">
        <v>683</v>
      </c>
      <c r="G27" t="s">
        <v>5</v>
      </c>
      <c r="H27" s="190">
        <v>5530.5740740740739</v>
      </c>
      <c r="I27" s="235">
        <v>2778.2838861111104</v>
      </c>
      <c r="J27" s="233">
        <v>0.50234999999999996</v>
      </c>
      <c r="K27" s="190">
        <v>1025.3103448275863</v>
      </c>
      <c r="L27" s="189">
        <v>515.064651724138</v>
      </c>
      <c r="M27" s="233">
        <v>0.50234999999999996</v>
      </c>
      <c r="N27" s="190">
        <v>36737.939393939392</v>
      </c>
      <c r="O27" s="189">
        <v>18455.303854545447</v>
      </c>
      <c r="P27" s="233">
        <v>609.02502719999984</v>
      </c>
      <c r="Q27" s="148" t="s">
        <v>547</v>
      </c>
      <c r="R27" s="148">
        <v>12</v>
      </c>
      <c r="S27" t="s">
        <v>139</v>
      </c>
      <c r="T27" t="s">
        <v>2142</v>
      </c>
    </row>
    <row r="28" spans="1:20" x14ac:dyDescent="0.25">
      <c r="A28" t="s">
        <v>1146</v>
      </c>
      <c r="B28">
        <v>331670</v>
      </c>
      <c r="C28" s="149">
        <v>169</v>
      </c>
      <c r="D28" t="s">
        <v>101</v>
      </c>
      <c r="E28" t="s">
        <v>138</v>
      </c>
      <c r="F28" s="23" t="s">
        <v>694</v>
      </c>
      <c r="G28" t="s">
        <v>5</v>
      </c>
      <c r="H28" s="190">
        <v>6239.6666666666661</v>
      </c>
      <c r="I28" s="235">
        <v>3126.0729999999999</v>
      </c>
      <c r="J28" s="233">
        <v>0.501</v>
      </c>
      <c r="K28" s="190">
        <v>9424.0799999999981</v>
      </c>
      <c r="L28" s="189">
        <v>4721.4640799999997</v>
      </c>
      <c r="M28" s="233">
        <v>0.501</v>
      </c>
      <c r="N28" s="190">
        <v>31038.233333333334</v>
      </c>
      <c r="O28" s="189">
        <v>15550.154900000001</v>
      </c>
      <c r="P28" s="233">
        <v>466.50464700000003</v>
      </c>
      <c r="Q28" s="148" t="s">
        <v>547</v>
      </c>
      <c r="R28" s="148">
        <v>12</v>
      </c>
      <c r="S28" t="s">
        <v>138</v>
      </c>
      <c r="T28" t="s">
        <v>2142</v>
      </c>
    </row>
    <row r="29" spans="1:20" x14ac:dyDescent="0.25">
      <c r="A29" t="s">
        <v>1151</v>
      </c>
      <c r="B29">
        <v>331630</v>
      </c>
      <c r="C29" s="149">
        <v>169</v>
      </c>
      <c r="D29" t="s">
        <v>101</v>
      </c>
      <c r="E29" t="s">
        <v>143</v>
      </c>
      <c r="F29" s="23" t="s">
        <v>730</v>
      </c>
      <c r="G29" t="s">
        <v>5</v>
      </c>
      <c r="H29" s="190">
        <v>6788.5238095238101</v>
      </c>
      <c r="I29" s="235">
        <v>3448.4003821428573</v>
      </c>
      <c r="J29" s="233">
        <v>0.50797499999999995</v>
      </c>
      <c r="K29" s="190">
        <v>11981.000000000002</v>
      </c>
      <c r="L29" s="189">
        <v>6086.0484750000005</v>
      </c>
      <c r="M29" s="233">
        <v>0.50797499999999995</v>
      </c>
      <c r="N29" s="190">
        <v>20720.428571428572</v>
      </c>
      <c r="O29" s="189">
        <v>10525.459703571429</v>
      </c>
      <c r="P29" s="233">
        <v>221.03465377499998</v>
      </c>
      <c r="Q29" s="148" t="s">
        <v>547</v>
      </c>
      <c r="R29" s="148">
        <v>12</v>
      </c>
      <c r="S29" t="s">
        <v>143</v>
      </c>
      <c r="T29" t="s">
        <v>2142</v>
      </c>
    </row>
    <row r="30" spans="1:20" x14ac:dyDescent="0.25">
      <c r="A30" t="s">
        <v>1264</v>
      </c>
      <c r="B30">
        <v>332730</v>
      </c>
      <c r="C30" s="149">
        <v>729</v>
      </c>
      <c r="D30" t="s">
        <v>367</v>
      </c>
      <c r="E30" t="s">
        <v>368</v>
      </c>
      <c r="F30" s="23" t="s">
        <v>1021</v>
      </c>
      <c r="G30" t="s">
        <v>6</v>
      </c>
      <c r="H30" s="190">
        <v>3604.5</v>
      </c>
      <c r="I30" s="235">
        <v>1828.3525875000003</v>
      </c>
      <c r="J30" s="233">
        <v>0.5072416666666667</v>
      </c>
      <c r="K30" s="190">
        <v>18215.166666666664</v>
      </c>
      <c r="L30" s="189">
        <v>9239.4914986111107</v>
      </c>
      <c r="M30" s="233">
        <v>0.5072416666666667</v>
      </c>
      <c r="N30" s="190">
        <v>4777.875</v>
      </c>
      <c r="O30" s="189">
        <v>2423.5372781249998</v>
      </c>
      <c r="P30" s="233">
        <v>19.388298225</v>
      </c>
      <c r="Q30" s="148" t="s">
        <v>547</v>
      </c>
      <c r="R30" s="148">
        <v>12</v>
      </c>
      <c r="S30" t="s">
        <v>368</v>
      </c>
      <c r="T30" t="s">
        <v>2142</v>
      </c>
    </row>
    <row r="31" spans="1:20" x14ac:dyDescent="0.25">
      <c r="A31" t="s">
        <v>1174</v>
      </c>
      <c r="B31">
        <v>331880</v>
      </c>
      <c r="C31" s="149">
        <v>437</v>
      </c>
      <c r="D31" t="s">
        <v>183</v>
      </c>
      <c r="E31" t="s">
        <v>184</v>
      </c>
      <c r="F31" s="23" t="s">
        <v>768</v>
      </c>
      <c r="G31" t="s">
        <v>6</v>
      </c>
      <c r="H31" s="190">
        <v>2642.9591836734689</v>
      </c>
      <c r="I31" s="235">
        <v>2250.9202380952374</v>
      </c>
      <c r="J31" s="233">
        <v>0.85166666666666646</v>
      </c>
      <c r="K31" s="190">
        <v>13543.499999999998</v>
      </c>
      <c r="L31" s="189">
        <v>11534.547499999995</v>
      </c>
      <c r="M31" s="233">
        <v>0.85166666666666646</v>
      </c>
      <c r="N31" s="190">
        <v>9153.6</v>
      </c>
      <c r="O31" s="189">
        <v>7795.815999999998</v>
      </c>
      <c r="P31" s="233">
        <v>77.958159999999978</v>
      </c>
      <c r="Q31" s="148" t="s">
        <v>547</v>
      </c>
      <c r="R31" s="148">
        <v>12</v>
      </c>
      <c r="S31" t="s">
        <v>184</v>
      </c>
      <c r="T31" t="s">
        <v>2142</v>
      </c>
    </row>
    <row r="32" spans="1:20" x14ac:dyDescent="0.25">
      <c r="A32" t="s">
        <v>1183</v>
      </c>
      <c r="B32">
        <v>331940</v>
      </c>
      <c r="C32" s="149">
        <v>320</v>
      </c>
      <c r="D32" t="s">
        <v>204</v>
      </c>
      <c r="E32" t="s">
        <v>205</v>
      </c>
      <c r="F32" s="23" t="s">
        <v>808</v>
      </c>
      <c r="G32" t="s">
        <v>6</v>
      </c>
      <c r="H32" s="190">
        <v>1832.1190476190477</v>
      </c>
      <c r="I32" s="235">
        <v>1190.8773809523811</v>
      </c>
      <c r="J32" s="233">
        <v>0.65000000000000013</v>
      </c>
      <c r="K32" s="190">
        <v>12822.954545454546</v>
      </c>
      <c r="L32" s="189">
        <v>8334.9204545454559</v>
      </c>
      <c r="M32" s="233">
        <v>0.65000000000000013</v>
      </c>
      <c r="N32" s="190">
        <v>5447.130434782609</v>
      </c>
      <c r="O32" s="189">
        <v>3540.6347826086962</v>
      </c>
      <c r="P32" s="233">
        <v>81.434600000000017</v>
      </c>
      <c r="Q32" s="148" t="s">
        <v>547</v>
      </c>
      <c r="R32" s="148">
        <v>12</v>
      </c>
      <c r="S32" t="s">
        <v>205</v>
      </c>
      <c r="T32" t="s">
        <v>2142</v>
      </c>
    </row>
    <row r="33" spans="1:20" x14ac:dyDescent="0.25">
      <c r="A33" t="s">
        <v>1213</v>
      </c>
      <c r="B33">
        <v>332180</v>
      </c>
      <c r="C33" s="149">
        <v>330</v>
      </c>
      <c r="D33" t="s">
        <v>268</v>
      </c>
      <c r="E33" t="s">
        <v>269</v>
      </c>
      <c r="F33" s="23" t="s">
        <v>899</v>
      </c>
      <c r="G33" t="s">
        <v>6</v>
      </c>
      <c r="H33" s="190">
        <v>2834.3611111111113</v>
      </c>
      <c r="I33" s="235">
        <v>2409.2069444444442</v>
      </c>
      <c r="J33" s="233">
        <v>0.84999999999999987</v>
      </c>
      <c r="K33" s="190">
        <v>6461.2666666666664</v>
      </c>
      <c r="L33" s="189">
        <v>5492.0766666666659</v>
      </c>
      <c r="M33" s="233">
        <v>0.85</v>
      </c>
      <c r="N33" s="190">
        <v>4585.6470588235288</v>
      </c>
      <c r="O33" s="189">
        <v>3897.7999999999988</v>
      </c>
      <c r="P33" s="233">
        <v>66.262599999999978</v>
      </c>
      <c r="Q33" s="148" t="s">
        <v>547</v>
      </c>
      <c r="R33" s="148">
        <v>12</v>
      </c>
      <c r="S33" t="s">
        <v>269</v>
      </c>
      <c r="T33" t="s">
        <v>2142</v>
      </c>
    </row>
    <row r="34" spans="1:20" x14ac:dyDescent="0.25">
      <c r="A34" t="s">
        <v>1175</v>
      </c>
      <c r="B34">
        <v>331860</v>
      </c>
      <c r="C34" s="149">
        <v>297</v>
      </c>
      <c r="D34" t="s">
        <v>179</v>
      </c>
      <c r="E34" t="s">
        <v>180</v>
      </c>
      <c r="F34" s="23" t="s">
        <v>770</v>
      </c>
      <c r="G34" t="s">
        <v>6</v>
      </c>
      <c r="H34" s="190">
        <v>2947.3333333333335</v>
      </c>
      <c r="I34" s="235">
        <v>1226.0906666666672</v>
      </c>
      <c r="J34" s="233">
        <v>0.41600000000000015</v>
      </c>
      <c r="K34" s="190">
        <v>9916.3863636363621</v>
      </c>
      <c r="L34" s="189">
        <v>4125.2167272727283</v>
      </c>
      <c r="M34" s="233">
        <v>0.41600000000000009</v>
      </c>
      <c r="N34" s="190">
        <v>10667.181818181818</v>
      </c>
      <c r="O34" s="189">
        <v>4437.547636363638</v>
      </c>
      <c r="P34" s="233">
        <v>48.813024000000013</v>
      </c>
      <c r="Q34" s="148" t="s">
        <v>547</v>
      </c>
      <c r="R34" s="148">
        <v>12</v>
      </c>
      <c r="S34" t="s">
        <v>180</v>
      </c>
      <c r="T34" t="s">
        <v>2142</v>
      </c>
    </row>
    <row r="35" spans="1:20" x14ac:dyDescent="0.25">
      <c r="A35" t="s">
        <v>1244</v>
      </c>
      <c r="B35">
        <v>332500</v>
      </c>
      <c r="C35" s="149">
        <v>399</v>
      </c>
      <c r="D35" t="s">
        <v>326</v>
      </c>
      <c r="E35" t="s">
        <v>327</v>
      </c>
      <c r="F35" s="23" t="s">
        <v>969</v>
      </c>
      <c r="G35" t="s">
        <v>6</v>
      </c>
      <c r="H35" s="190">
        <v>4090.8297872340418</v>
      </c>
      <c r="I35" s="235">
        <v>2659.0393617021282</v>
      </c>
      <c r="J35" s="233">
        <v>0.65000000000000013</v>
      </c>
      <c r="K35" s="190">
        <v>4489.545454545454</v>
      </c>
      <c r="L35" s="189">
        <v>2918.204545454546</v>
      </c>
      <c r="M35" s="233">
        <v>0.65000000000000013</v>
      </c>
      <c r="N35" s="190">
        <v>10812.222222222223</v>
      </c>
      <c r="O35" s="189">
        <v>7027.9444444444462</v>
      </c>
      <c r="P35" s="233">
        <v>126.50300000000003</v>
      </c>
      <c r="Q35" s="148" t="s">
        <v>547</v>
      </c>
      <c r="R35" s="148">
        <v>12</v>
      </c>
      <c r="S35" t="s">
        <v>327</v>
      </c>
      <c r="T35" t="s">
        <v>2142</v>
      </c>
    </row>
    <row r="36" spans="1:20" x14ac:dyDescent="0.25">
      <c r="A36" t="s">
        <v>1195</v>
      </c>
      <c r="B36">
        <v>332040</v>
      </c>
      <c r="C36" s="149">
        <v>681</v>
      </c>
      <c r="D36" t="s">
        <v>234</v>
      </c>
      <c r="E36" t="s">
        <v>235</v>
      </c>
      <c r="F36" s="23" t="s">
        <v>846</v>
      </c>
      <c r="G36" t="s">
        <v>6</v>
      </c>
      <c r="H36" s="190">
        <v>3186.6666666666665</v>
      </c>
      <c r="I36" s="235">
        <v>2925.891111111112</v>
      </c>
      <c r="J36" s="233">
        <v>0.91816666666666691</v>
      </c>
      <c r="K36" s="190">
        <v>8592.5555555555566</v>
      </c>
      <c r="L36" s="189">
        <v>7889.3980925925953</v>
      </c>
      <c r="M36" s="233">
        <v>0.9181666666666668</v>
      </c>
      <c r="N36" s="190">
        <v>5053.8124999999991</v>
      </c>
      <c r="O36" s="189">
        <v>4640.2421770833344</v>
      </c>
      <c r="P36" s="233">
        <v>74.243874833333351</v>
      </c>
      <c r="Q36" s="148" t="s">
        <v>547</v>
      </c>
      <c r="R36" s="148">
        <v>12</v>
      </c>
      <c r="S36" t="s">
        <v>235</v>
      </c>
      <c r="T36" t="s">
        <v>2142</v>
      </c>
    </row>
    <row r="37" spans="1:20" x14ac:dyDescent="0.25">
      <c r="A37" t="s">
        <v>1241</v>
      </c>
      <c r="B37">
        <v>332450</v>
      </c>
      <c r="C37" s="149">
        <v>662</v>
      </c>
      <c r="D37" t="s">
        <v>315</v>
      </c>
      <c r="E37" t="s">
        <v>316</v>
      </c>
      <c r="F37" s="23" t="s">
        <v>960</v>
      </c>
      <c r="G37" t="s">
        <v>6</v>
      </c>
      <c r="H37" s="190">
        <v>1464.3421052631579</v>
      </c>
      <c r="I37" s="235">
        <v>1199.5402412280705</v>
      </c>
      <c r="J37" s="233">
        <v>0.81916666666666671</v>
      </c>
      <c r="K37" s="190">
        <v>7142.7272727272721</v>
      </c>
      <c r="L37" s="189">
        <v>5851.0840909090921</v>
      </c>
      <c r="M37" s="233">
        <v>0.81916666666666693</v>
      </c>
      <c r="N37" s="190">
        <v>3411.2999999999997</v>
      </c>
      <c r="O37" s="189">
        <v>2794.4232500000003</v>
      </c>
      <c r="P37" s="233">
        <v>27.944232500000005</v>
      </c>
      <c r="Q37" s="148" t="s">
        <v>547</v>
      </c>
      <c r="R37" s="148">
        <v>3</v>
      </c>
      <c r="S37" t="s">
        <v>316</v>
      </c>
      <c r="T37" t="s">
        <v>2142</v>
      </c>
    </row>
    <row r="38" spans="1:20" x14ac:dyDescent="0.25">
      <c r="A38" t="s">
        <v>1228</v>
      </c>
      <c r="B38">
        <v>332110</v>
      </c>
      <c r="C38" s="149">
        <v>661</v>
      </c>
      <c r="D38" t="s">
        <v>295</v>
      </c>
      <c r="E38" t="s">
        <v>296</v>
      </c>
      <c r="F38" s="23" t="s">
        <v>933</v>
      </c>
      <c r="G38" t="s">
        <v>6</v>
      </c>
      <c r="H38" s="190">
        <v>3718.4533333333329</v>
      </c>
      <c r="I38" s="235">
        <v>1859.2266666666665</v>
      </c>
      <c r="J38" s="233">
        <v>0.5</v>
      </c>
      <c r="K38" s="190">
        <v>6576.7777777777783</v>
      </c>
      <c r="L38" s="189">
        <v>3288.3888888888891</v>
      </c>
      <c r="M38" s="233">
        <v>0.5</v>
      </c>
      <c r="N38" s="190">
        <v>16132.809523809523</v>
      </c>
      <c r="O38" s="189">
        <v>8066.4047619047615</v>
      </c>
      <c r="P38" s="233">
        <v>169.39449999999999</v>
      </c>
      <c r="Q38" s="148" t="s">
        <v>547</v>
      </c>
      <c r="R38" s="148">
        <v>3</v>
      </c>
      <c r="S38" t="s">
        <v>296</v>
      </c>
      <c r="T38" t="s">
        <v>2142</v>
      </c>
    </row>
    <row r="39" spans="1:20" x14ac:dyDescent="0.25">
      <c r="A39" t="s">
        <v>1173</v>
      </c>
      <c r="B39">
        <v>331870</v>
      </c>
      <c r="C39" s="149">
        <v>658</v>
      </c>
      <c r="D39" t="s">
        <v>181</v>
      </c>
      <c r="E39" t="s">
        <v>182</v>
      </c>
      <c r="F39" s="23" t="s">
        <v>766</v>
      </c>
      <c r="G39" t="s">
        <v>6</v>
      </c>
      <c r="H39" s="190">
        <v>3323.1794871794868</v>
      </c>
      <c r="I39" s="235">
        <v>2076.9871794871792</v>
      </c>
      <c r="J39" s="233">
        <v>0.625</v>
      </c>
      <c r="K39" s="190">
        <v>14678.875</v>
      </c>
      <c r="L39" s="189">
        <v>9174.296875</v>
      </c>
      <c r="M39" s="233">
        <v>0.625</v>
      </c>
      <c r="N39" s="190">
        <v>8346.125</v>
      </c>
      <c r="O39" s="189">
        <v>5216.328125</v>
      </c>
      <c r="P39" s="233">
        <v>41.730625000000003</v>
      </c>
      <c r="Q39" s="148" t="s">
        <v>547</v>
      </c>
      <c r="R39" s="148">
        <v>6</v>
      </c>
      <c r="S39" t="s">
        <v>182</v>
      </c>
      <c r="T39" t="s">
        <v>2142</v>
      </c>
    </row>
    <row r="40" spans="1:20" x14ac:dyDescent="0.25">
      <c r="A40" t="s">
        <v>1215</v>
      </c>
      <c r="B40">
        <v>332210</v>
      </c>
      <c r="C40" s="149">
        <v>321</v>
      </c>
      <c r="D40" t="s">
        <v>270</v>
      </c>
      <c r="E40" t="s">
        <v>271</v>
      </c>
      <c r="F40" s="23" t="s">
        <v>903</v>
      </c>
      <c r="G40" t="s">
        <v>6</v>
      </c>
      <c r="H40" s="190">
        <v>1934.8552631578948</v>
      </c>
      <c r="I40" s="235">
        <v>1064.1703947368419</v>
      </c>
      <c r="J40" s="233">
        <v>0.54999999999999993</v>
      </c>
      <c r="K40" s="190">
        <v>3072.8846153846157</v>
      </c>
      <c r="L40" s="189">
        <v>1690.0865384615383</v>
      </c>
      <c r="M40" s="233">
        <v>0.54999999999999993</v>
      </c>
      <c r="N40" s="190">
        <v>19717.454545454548</v>
      </c>
      <c r="O40" s="189">
        <v>10844.6</v>
      </c>
      <c r="P40" s="233">
        <v>119.2906</v>
      </c>
      <c r="Q40" s="148" t="s">
        <v>547</v>
      </c>
      <c r="R40" s="148">
        <v>12</v>
      </c>
      <c r="S40" t="s">
        <v>271</v>
      </c>
      <c r="T40" t="s">
        <v>2142</v>
      </c>
    </row>
    <row r="41" spans="1:20" x14ac:dyDescent="0.25">
      <c r="A41" t="s">
        <v>1207</v>
      </c>
      <c r="B41">
        <v>332100</v>
      </c>
      <c r="C41" s="149">
        <v>660</v>
      </c>
      <c r="D41" t="s">
        <v>256</v>
      </c>
      <c r="E41" t="s">
        <v>257</v>
      </c>
      <c r="F41" s="23" t="s">
        <v>887</v>
      </c>
      <c r="G41" t="s">
        <v>6</v>
      </c>
      <c r="H41" s="190">
        <v>2918.8305084745766</v>
      </c>
      <c r="I41" s="235">
        <v>2408.0351694915262</v>
      </c>
      <c r="J41" s="233">
        <v>0.82500000000000018</v>
      </c>
      <c r="K41" s="190">
        <v>17110.000000000004</v>
      </c>
      <c r="L41" s="189">
        <v>14115.750000000004</v>
      </c>
      <c r="M41" s="233">
        <v>0.82500000000000018</v>
      </c>
      <c r="N41" s="190">
        <v>5246.3333333333339</v>
      </c>
      <c r="O41" s="189">
        <v>4328.2250000000013</v>
      </c>
      <c r="P41" s="233">
        <v>64.923375000000021</v>
      </c>
      <c r="Q41" s="148" t="s">
        <v>547</v>
      </c>
      <c r="R41" s="148">
        <v>3</v>
      </c>
      <c r="S41" t="s">
        <v>257</v>
      </c>
      <c r="T41" t="s">
        <v>2142</v>
      </c>
    </row>
    <row r="42" spans="1:20" x14ac:dyDescent="0.25">
      <c r="A42" t="s">
        <v>1255</v>
      </c>
      <c r="B42">
        <v>332590</v>
      </c>
      <c r="C42" s="149">
        <v>447</v>
      </c>
      <c r="D42" t="s">
        <v>349</v>
      </c>
      <c r="E42" t="s">
        <v>350</v>
      </c>
      <c r="F42" s="23" t="s">
        <v>993</v>
      </c>
      <c r="G42" t="s">
        <v>6</v>
      </c>
      <c r="H42" s="190">
        <v>3863.5116279069775</v>
      </c>
      <c r="I42" s="235">
        <v>2176.5414715116281</v>
      </c>
      <c r="J42" s="233">
        <v>0.56335833333333341</v>
      </c>
      <c r="K42" s="190">
        <v>8587.1538461538457</v>
      </c>
      <c r="L42" s="189">
        <v>4837.6446788461544</v>
      </c>
      <c r="M42" s="233">
        <v>0.56335833333333341</v>
      </c>
      <c r="N42" s="190">
        <v>2034.925</v>
      </c>
      <c r="O42" s="189">
        <v>1146.3919564583334</v>
      </c>
      <c r="P42" s="233">
        <v>45.855678258333334</v>
      </c>
      <c r="Q42" s="148" t="s">
        <v>547</v>
      </c>
      <c r="R42" s="148">
        <v>12</v>
      </c>
      <c r="S42" t="s">
        <v>350</v>
      </c>
      <c r="T42" t="s">
        <v>2142</v>
      </c>
    </row>
    <row r="43" spans="1:20" x14ac:dyDescent="0.25">
      <c r="A43" t="s">
        <v>1243</v>
      </c>
      <c r="B43">
        <v>332480</v>
      </c>
      <c r="C43" s="149">
        <v>425</v>
      </c>
      <c r="D43" t="s">
        <v>322</v>
      </c>
      <c r="E43" t="s">
        <v>323</v>
      </c>
      <c r="F43" s="23" t="s">
        <v>967</v>
      </c>
      <c r="G43" t="s">
        <v>6</v>
      </c>
      <c r="H43" s="190">
        <v>3106.0425531914902</v>
      </c>
      <c r="I43" s="235">
        <v>1863.6255319148938</v>
      </c>
      <c r="J43" s="233">
        <v>0.59999999999999987</v>
      </c>
      <c r="K43" s="190">
        <v>8469.0526315789466</v>
      </c>
      <c r="L43" s="189">
        <v>5081.4315789473667</v>
      </c>
      <c r="M43" s="233">
        <v>0.59999999999999987</v>
      </c>
      <c r="N43" s="190">
        <v>6459.7857142857147</v>
      </c>
      <c r="O43" s="189">
        <v>3875.8714285714277</v>
      </c>
      <c r="P43" s="233">
        <v>54.262199999999986</v>
      </c>
      <c r="Q43" s="148" t="s">
        <v>547</v>
      </c>
      <c r="R43" s="148">
        <v>12</v>
      </c>
      <c r="S43" t="s">
        <v>323</v>
      </c>
      <c r="T43" t="s">
        <v>2142</v>
      </c>
    </row>
    <row r="44" spans="1:20" x14ac:dyDescent="0.25">
      <c r="A44" t="s">
        <v>1196</v>
      </c>
      <c r="B44">
        <v>332050</v>
      </c>
      <c r="C44" s="149">
        <v>280</v>
      </c>
      <c r="D44" t="s">
        <v>236</v>
      </c>
      <c r="E44" t="s">
        <v>849</v>
      </c>
      <c r="F44" s="23" t="s">
        <v>848</v>
      </c>
      <c r="G44" t="s">
        <v>6</v>
      </c>
      <c r="H44" s="190">
        <v>3983.7653061224487</v>
      </c>
      <c r="I44" s="235">
        <v>2589.4474489795925</v>
      </c>
      <c r="J44" s="233">
        <v>0.65000000000000013</v>
      </c>
      <c r="K44" s="190">
        <v>17844.829545454544</v>
      </c>
      <c r="L44" s="189">
        <v>11599.139204545456</v>
      </c>
      <c r="M44" s="233">
        <v>0.65000000000000013</v>
      </c>
      <c r="N44" s="190">
        <v>23124.076923076926</v>
      </c>
      <c r="O44" s="189">
        <v>15030.650000000005</v>
      </c>
      <c r="P44" s="233">
        <v>390.79690000000011</v>
      </c>
      <c r="Q44" s="148" t="s">
        <v>547</v>
      </c>
      <c r="R44" s="148">
        <v>12</v>
      </c>
      <c r="S44" t="s">
        <v>849</v>
      </c>
      <c r="T44" t="s">
        <v>2142</v>
      </c>
    </row>
    <row r="45" spans="1:20" x14ac:dyDescent="0.25">
      <c r="A45" t="s">
        <v>1110</v>
      </c>
      <c r="B45">
        <v>331950</v>
      </c>
      <c r="C45" s="149">
        <v>688</v>
      </c>
      <c r="D45" t="s">
        <v>101</v>
      </c>
      <c r="E45" t="s">
        <v>108</v>
      </c>
      <c r="F45" s="23" t="s">
        <v>1111</v>
      </c>
      <c r="G45" t="s">
        <v>6</v>
      </c>
      <c r="H45" s="190">
        <v>4114.9999999999991</v>
      </c>
      <c r="I45" s="235">
        <v>2301.7252499999991</v>
      </c>
      <c r="J45" s="233">
        <v>0.5593499999999999</v>
      </c>
      <c r="K45" s="190">
        <v>0</v>
      </c>
      <c r="L45" s="189">
        <v>0</v>
      </c>
      <c r="M45" s="233">
        <v>0</v>
      </c>
      <c r="N45" s="190">
        <v>13077.533333333333</v>
      </c>
      <c r="O45" s="189">
        <v>7314.9182699999992</v>
      </c>
      <c r="P45" s="233">
        <v>109.72377404999999</v>
      </c>
      <c r="Q45" s="148" t="s">
        <v>547</v>
      </c>
      <c r="R45" s="148">
        <v>12</v>
      </c>
      <c r="S45" t="s">
        <v>108</v>
      </c>
      <c r="T45" t="s">
        <v>2142</v>
      </c>
    </row>
    <row r="46" spans="1:20" x14ac:dyDescent="0.25">
      <c r="A46" t="s">
        <v>1223</v>
      </c>
      <c r="B46">
        <v>332280</v>
      </c>
      <c r="C46" s="149">
        <v>22</v>
      </c>
      <c r="D46" t="s">
        <v>285</v>
      </c>
      <c r="E46" t="s">
        <v>925</v>
      </c>
      <c r="F46" s="23" t="s">
        <v>924</v>
      </c>
      <c r="G46" t="s">
        <v>6</v>
      </c>
      <c r="H46" s="190">
        <v>4038.249011857707</v>
      </c>
      <c r="I46" s="235">
        <v>1856.7868956521741</v>
      </c>
      <c r="J46" s="233">
        <v>0.45980000000000004</v>
      </c>
      <c r="K46" s="190">
        <v>51677.760655737708</v>
      </c>
      <c r="L46" s="189">
        <v>23761.434349508196</v>
      </c>
      <c r="M46" s="233">
        <v>0.45979999999999999</v>
      </c>
      <c r="N46" s="190">
        <v>32413.059259259255</v>
      </c>
      <c r="O46" s="189">
        <v>14903.524647407407</v>
      </c>
      <c r="P46" s="233">
        <v>2011.9758273999998</v>
      </c>
      <c r="Q46" s="148" t="s">
        <v>547</v>
      </c>
      <c r="R46" s="148">
        <v>12</v>
      </c>
      <c r="S46" t="s">
        <v>925</v>
      </c>
      <c r="T46" t="s">
        <v>2142</v>
      </c>
    </row>
    <row r="47" spans="1:20" x14ac:dyDescent="0.25">
      <c r="A47" t="s">
        <v>1239</v>
      </c>
      <c r="B47">
        <v>332430</v>
      </c>
      <c r="C47" s="149">
        <v>45</v>
      </c>
      <c r="D47" t="s">
        <v>311</v>
      </c>
      <c r="E47" t="s">
        <v>956</v>
      </c>
      <c r="F47" s="23" t="s">
        <v>955</v>
      </c>
      <c r="G47" t="s">
        <v>6</v>
      </c>
      <c r="H47" s="190">
        <v>5027.9536031589332</v>
      </c>
      <c r="I47" s="235">
        <v>2121.2517255593943</v>
      </c>
      <c r="J47" s="233">
        <v>0.42189166666666661</v>
      </c>
      <c r="K47" s="190">
        <v>26266.676399026765</v>
      </c>
      <c r="L47" s="189">
        <v>11081.691883779398</v>
      </c>
      <c r="M47" s="233">
        <v>0.42189166666666655</v>
      </c>
      <c r="N47" s="190">
        <v>17750.598130841121</v>
      </c>
      <c r="O47" s="189">
        <v>7488.8294297507773</v>
      </c>
      <c r="P47" s="233">
        <v>801.30474898333318</v>
      </c>
      <c r="Q47" s="148" t="s">
        <v>547</v>
      </c>
      <c r="R47" s="148">
        <v>12</v>
      </c>
      <c r="S47" t="s">
        <v>956</v>
      </c>
      <c r="T47" t="s">
        <v>2142</v>
      </c>
    </row>
    <row r="48" spans="1:20" x14ac:dyDescent="0.25">
      <c r="A48" t="s">
        <v>1133</v>
      </c>
      <c r="B48">
        <v>331480</v>
      </c>
      <c r="C48" s="149">
        <v>169</v>
      </c>
      <c r="D48" t="s">
        <v>101</v>
      </c>
      <c r="E48" t="s">
        <v>127</v>
      </c>
      <c r="F48" s="23" t="s">
        <v>1111</v>
      </c>
      <c r="G48" t="s">
        <v>6</v>
      </c>
      <c r="H48" s="190">
        <v>5063.9449541284393</v>
      </c>
      <c r="I48" s="235">
        <v>2832.517610091742</v>
      </c>
      <c r="J48" s="233">
        <v>0.5593499999999999</v>
      </c>
      <c r="K48" s="190">
        <v>5654.0624999999991</v>
      </c>
      <c r="L48" s="189">
        <v>3162.5998593749987</v>
      </c>
      <c r="M48" s="233">
        <v>0.5593499999999999</v>
      </c>
      <c r="N48" s="190">
        <v>21033.3125</v>
      </c>
      <c r="O48" s="189">
        <v>11764.983346874998</v>
      </c>
      <c r="P48" s="233">
        <v>376.47946709999997</v>
      </c>
      <c r="Q48" s="148" t="s">
        <v>547</v>
      </c>
      <c r="R48" s="148">
        <v>12</v>
      </c>
      <c r="S48" t="s">
        <v>127</v>
      </c>
      <c r="T48" t="s">
        <v>2142</v>
      </c>
    </row>
    <row r="49" spans="1:20" x14ac:dyDescent="0.25">
      <c r="A49" t="s">
        <v>1156</v>
      </c>
      <c r="B49">
        <v>331690</v>
      </c>
      <c r="C49" s="149">
        <v>169</v>
      </c>
      <c r="D49" t="s">
        <v>101</v>
      </c>
      <c r="E49" t="s">
        <v>148</v>
      </c>
      <c r="F49" s="23" t="s">
        <v>696</v>
      </c>
      <c r="G49" t="s">
        <v>6</v>
      </c>
      <c r="H49" s="190">
        <v>4777.639830508474</v>
      </c>
      <c r="I49" s="235">
        <v>2522.7132715042367</v>
      </c>
      <c r="J49" s="233">
        <v>0.52802499999999997</v>
      </c>
      <c r="K49" s="190">
        <v>13987.931818181822</v>
      </c>
      <c r="L49" s="189">
        <v>7385.9776982954563</v>
      </c>
      <c r="M49" s="233">
        <v>0.52802499999999997</v>
      </c>
      <c r="N49" s="190">
        <v>21404.685185185186</v>
      </c>
      <c r="O49" s="189">
        <v>11302.208894907408</v>
      </c>
      <c r="P49" s="233">
        <v>610.31928032500002</v>
      </c>
      <c r="Q49" s="148" t="s">
        <v>547</v>
      </c>
      <c r="R49" s="148">
        <v>12</v>
      </c>
      <c r="S49" t="s">
        <v>148</v>
      </c>
      <c r="T49" t="s">
        <v>2142</v>
      </c>
    </row>
    <row r="50" spans="1:20" x14ac:dyDescent="0.25">
      <c r="A50" t="s">
        <v>1179</v>
      </c>
      <c r="B50">
        <v>331910</v>
      </c>
      <c r="C50" s="149">
        <v>360</v>
      </c>
      <c r="D50" t="s">
        <v>193</v>
      </c>
      <c r="E50" t="s">
        <v>194</v>
      </c>
      <c r="F50" s="23" t="s">
        <v>782</v>
      </c>
      <c r="G50" t="s">
        <v>6</v>
      </c>
      <c r="H50" s="190">
        <v>2957.6190476190477</v>
      </c>
      <c r="I50" s="235">
        <v>3253.3809523809523</v>
      </c>
      <c r="J50" s="233">
        <v>1.0999999999999999</v>
      </c>
      <c r="K50" s="190">
        <v>5010.8</v>
      </c>
      <c r="L50" s="189">
        <v>5511.88</v>
      </c>
      <c r="M50" s="233">
        <v>1.0999999999999999</v>
      </c>
      <c r="N50" s="190">
        <v>4535.818181818182</v>
      </c>
      <c r="O50" s="189">
        <v>4989.3999999999996</v>
      </c>
      <c r="P50" s="233">
        <v>54.883399999999995</v>
      </c>
      <c r="Q50" s="148" t="s">
        <v>547</v>
      </c>
      <c r="R50" s="148">
        <v>3</v>
      </c>
      <c r="S50" t="s">
        <v>194</v>
      </c>
      <c r="T50" t="s">
        <v>2142</v>
      </c>
    </row>
    <row r="51" spans="1:20" x14ac:dyDescent="0.25">
      <c r="A51" t="s">
        <v>1180</v>
      </c>
      <c r="B51">
        <v>0</v>
      </c>
      <c r="C51" s="149">
        <v>10</v>
      </c>
      <c r="D51" t="s">
        <v>784</v>
      </c>
      <c r="E51" t="s">
        <v>784</v>
      </c>
      <c r="F51" s="23" t="s">
        <v>786</v>
      </c>
      <c r="G51" t="s">
        <v>7</v>
      </c>
      <c r="H51" s="190">
        <v>5276.4823451032644</v>
      </c>
      <c r="I51" s="235">
        <v>1388.074616922052</v>
      </c>
      <c r="J51" s="233">
        <v>0.26306818181818181</v>
      </c>
      <c r="K51" s="190">
        <v>81778.588807785898</v>
      </c>
      <c r="L51" s="189">
        <v>19029.197080291971</v>
      </c>
      <c r="M51" s="233">
        <v>0.23269167831959775</v>
      </c>
      <c r="N51" s="190">
        <v>0</v>
      </c>
      <c r="O51" s="189">
        <v>0</v>
      </c>
      <c r="P51" s="233">
        <v>0</v>
      </c>
      <c r="Q51" s="148" t="s">
        <v>1072</v>
      </c>
      <c r="R51" s="148">
        <v>12</v>
      </c>
      <c r="S51" t="s">
        <v>538</v>
      </c>
      <c r="T51" t="s">
        <v>501</v>
      </c>
    </row>
    <row r="52" spans="1:20" x14ac:dyDescent="0.25">
      <c r="A52" t="s">
        <v>1176</v>
      </c>
      <c r="B52">
        <v>331890</v>
      </c>
      <c r="C52" s="149">
        <v>368</v>
      </c>
      <c r="D52" t="s">
        <v>185</v>
      </c>
      <c r="E52" t="s">
        <v>186</v>
      </c>
      <c r="F52" s="23" t="s">
        <v>772</v>
      </c>
      <c r="G52" t="s">
        <v>7</v>
      </c>
      <c r="H52" s="190">
        <v>2369.673913043478</v>
      </c>
      <c r="I52" s="235">
        <v>1619.2771739130435</v>
      </c>
      <c r="J52" s="233">
        <v>0.68333333333333346</v>
      </c>
      <c r="K52" s="190">
        <v>6352.4999999999991</v>
      </c>
      <c r="L52" s="189">
        <v>4340.8750000000009</v>
      </c>
      <c r="M52" s="233">
        <v>0.68333333333333346</v>
      </c>
      <c r="N52" s="190">
        <v>5646.5</v>
      </c>
      <c r="O52" s="189">
        <v>3858.4416666666671</v>
      </c>
      <c r="P52" s="233">
        <v>23.150650000000002</v>
      </c>
      <c r="Q52" s="148" t="s">
        <v>547</v>
      </c>
      <c r="R52" s="148">
        <v>12</v>
      </c>
      <c r="S52" t="s">
        <v>186</v>
      </c>
      <c r="T52" t="s">
        <v>2142</v>
      </c>
    </row>
    <row r="53" spans="1:20" x14ac:dyDescent="0.25">
      <c r="A53" t="s">
        <v>1172</v>
      </c>
      <c r="B53">
        <v>331850</v>
      </c>
      <c r="C53" s="149">
        <v>686</v>
      </c>
      <c r="D53" t="s">
        <v>177</v>
      </c>
      <c r="E53" t="s">
        <v>178</v>
      </c>
      <c r="F53" s="23" t="s">
        <v>764</v>
      </c>
      <c r="G53" t="s">
        <v>7</v>
      </c>
      <c r="H53" s="190">
        <v>3039.9200000000005</v>
      </c>
      <c r="I53" s="235">
        <v>2021.5468000000003</v>
      </c>
      <c r="J53" s="233">
        <v>0.66500000000000004</v>
      </c>
      <c r="K53" s="190">
        <v>4594.0588235294117</v>
      </c>
      <c r="L53" s="189">
        <v>3055.0491176470587</v>
      </c>
      <c r="M53" s="233">
        <v>0.66500000000000004</v>
      </c>
      <c r="N53" s="190">
        <v>4488.3846153846152</v>
      </c>
      <c r="O53" s="189">
        <v>2984.7757692307691</v>
      </c>
      <c r="P53" s="233">
        <v>38.802084999999998</v>
      </c>
      <c r="Q53" s="148" t="s">
        <v>547</v>
      </c>
      <c r="R53" s="148">
        <v>12</v>
      </c>
      <c r="S53" t="s">
        <v>178</v>
      </c>
      <c r="T53" t="s">
        <v>2142</v>
      </c>
    </row>
    <row r="54" spans="1:20" x14ac:dyDescent="0.25">
      <c r="A54" t="s">
        <v>1091</v>
      </c>
      <c r="B54">
        <v>331160</v>
      </c>
      <c r="C54" s="149">
        <v>2</v>
      </c>
      <c r="D54" t="s">
        <v>78</v>
      </c>
      <c r="E54" t="s">
        <v>392</v>
      </c>
      <c r="F54" s="23" t="s">
        <v>619</v>
      </c>
      <c r="G54" t="s">
        <v>7</v>
      </c>
      <c r="H54" s="190">
        <v>2831.2291666666665</v>
      </c>
      <c r="I54" s="235">
        <v>1842.2100380208333</v>
      </c>
      <c r="J54" s="233">
        <v>0.650675</v>
      </c>
      <c r="K54" s="190">
        <v>8171.125</v>
      </c>
      <c r="L54" s="189">
        <v>5316.7467593750007</v>
      </c>
      <c r="M54" s="233">
        <v>0.650675</v>
      </c>
      <c r="N54" s="190">
        <v>11728.888888888889</v>
      </c>
      <c r="O54" s="189">
        <v>7631.6947777777777</v>
      </c>
      <c r="P54" s="233">
        <v>68.685253000000003</v>
      </c>
      <c r="Q54" s="148" t="s">
        <v>547</v>
      </c>
      <c r="R54" s="148">
        <v>12</v>
      </c>
      <c r="S54" t="s">
        <v>392</v>
      </c>
      <c r="T54" t="s">
        <v>2142</v>
      </c>
    </row>
    <row r="55" spans="1:20" x14ac:dyDescent="0.25">
      <c r="A55" t="s">
        <v>1257</v>
      </c>
      <c r="B55">
        <v>332610</v>
      </c>
      <c r="C55" s="149">
        <v>586</v>
      </c>
      <c r="D55" t="s">
        <v>353</v>
      </c>
      <c r="E55" t="s">
        <v>354</v>
      </c>
      <c r="F55" s="23" t="s">
        <v>997</v>
      </c>
      <c r="G55" t="s">
        <v>7</v>
      </c>
      <c r="H55" s="190">
        <v>2930.1750000000002</v>
      </c>
      <c r="I55" s="235">
        <v>2695.761</v>
      </c>
      <c r="J55" s="233">
        <v>0.92</v>
      </c>
      <c r="K55" s="190">
        <v>3923.8461538461543</v>
      </c>
      <c r="L55" s="189">
        <v>3609.9384615384624</v>
      </c>
      <c r="M55" s="233">
        <v>0.92</v>
      </c>
      <c r="N55" s="190">
        <v>13332.400000000001</v>
      </c>
      <c r="O55" s="189">
        <v>12265.808000000001</v>
      </c>
      <c r="P55" s="233">
        <v>122.65808000000001</v>
      </c>
      <c r="Q55" s="148" t="s">
        <v>547</v>
      </c>
      <c r="R55" s="148">
        <v>12</v>
      </c>
      <c r="S55" t="s">
        <v>354</v>
      </c>
      <c r="T55" t="s">
        <v>2142</v>
      </c>
    </row>
    <row r="56" spans="1:20" x14ac:dyDescent="0.25">
      <c r="A56" t="s">
        <v>1078</v>
      </c>
      <c r="B56">
        <v>331070</v>
      </c>
      <c r="C56" s="149">
        <v>2</v>
      </c>
      <c r="D56" t="s">
        <v>78</v>
      </c>
      <c r="E56" t="s">
        <v>83</v>
      </c>
      <c r="F56" s="23" t="s">
        <v>619</v>
      </c>
      <c r="G56" t="s">
        <v>7</v>
      </c>
      <c r="H56" s="190">
        <v>3070.6530612244896</v>
      </c>
      <c r="I56" s="235">
        <v>1997.8948255102039</v>
      </c>
      <c r="J56" s="233">
        <v>0.65064166666666656</v>
      </c>
      <c r="K56" s="190">
        <v>8027.1052631578941</v>
      </c>
      <c r="L56" s="189">
        <v>5222.7691469298234</v>
      </c>
      <c r="M56" s="233">
        <v>0.65064166666666656</v>
      </c>
      <c r="N56" s="190">
        <v>10424.499999999998</v>
      </c>
      <c r="O56" s="189">
        <v>6782.6140541666646</v>
      </c>
      <c r="P56" s="233">
        <v>13.565228108333329</v>
      </c>
      <c r="Q56" s="148" t="s">
        <v>547</v>
      </c>
      <c r="R56" s="148">
        <v>12</v>
      </c>
      <c r="S56" t="s">
        <v>83</v>
      </c>
      <c r="T56" t="s">
        <v>2142</v>
      </c>
    </row>
    <row r="57" spans="1:20" x14ac:dyDescent="0.25">
      <c r="A57" t="s">
        <v>1095</v>
      </c>
      <c r="B57">
        <v>331195</v>
      </c>
      <c r="C57" s="149">
        <v>2</v>
      </c>
      <c r="D57" t="s">
        <v>78</v>
      </c>
      <c r="E57" t="s">
        <v>94</v>
      </c>
      <c r="F57" s="23" t="s">
        <v>619</v>
      </c>
      <c r="G57" t="s">
        <v>7</v>
      </c>
      <c r="H57" s="190">
        <v>4039.0120481927711</v>
      </c>
      <c r="I57" s="235">
        <v>2627.9158722891561</v>
      </c>
      <c r="J57" s="233">
        <v>0.65063333333333329</v>
      </c>
      <c r="K57" s="190">
        <v>5983.6666666666652</v>
      </c>
      <c r="L57" s="189">
        <v>3893.1729888888876</v>
      </c>
      <c r="M57" s="233">
        <v>0.65063333333333329</v>
      </c>
      <c r="N57" s="190">
        <v>16008.833333333332</v>
      </c>
      <c r="O57" s="189">
        <v>10415.880594444443</v>
      </c>
      <c r="P57" s="233">
        <v>62.495283566666657</v>
      </c>
      <c r="Q57" s="148" t="s">
        <v>547</v>
      </c>
      <c r="R57" s="148">
        <v>4</v>
      </c>
      <c r="S57" t="s">
        <v>94</v>
      </c>
      <c r="T57" t="s">
        <v>2142</v>
      </c>
    </row>
    <row r="58" spans="1:20" x14ac:dyDescent="0.25">
      <c r="A58" t="s">
        <v>1181</v>
      </c>
      <c r="B58">
        <v>331920</v>
      </c>
      <c r="C58" s="149">
        <v>160</v>
      </c>
      <c r="D58" t="s">
        <v>200</v>
      </c>
      <c r="E58" t="s">
        <v>793</v>
      </c>
      <c r="F58" s="23" t="s">
        <v>792</v>
      </c>
      <c r="G58" t="s">
        <v>7</v>
      </c>
      <c r="H58" s="190">
        <v>4904.9948400412795</v>
      </c>
      <c r="I58" s="235">
        <v>1857.1127963536289</v>
      </c>
      <c r="J58" s="233">
        <v>0.37861666666666666</v>
      </c>
      <c r="K58" s="190">
        <v>26000.643879173291</v>
      </c>
      <c r="L58" s="189">
        <v>9844.2771167196588</v>
      </c>
      <c r="M58" s="233">
        <v>0.37861666666666666</v>
      </c>
      <c r="N58" s="190">
        <v>38767.792452830196</v>
      </c>
      <c r="O58" s="189">
        <v>14678.132352515724</v>
      </c>
      <c r="P58" s="233">
        <v>1555.8820293666668</v>
      </c>
      <c r="Q58" s="148" t="s">
        <v>547</v>
      </c>
      <c r="R58" s="148">
        <v>12</v>
      </c>
      <c r="S58" t="s">
        <v>793</v>
      </c>
      <c r="T58" t="s">
        <v>2142</v>
      </c>
    </row>
    <row r="59" spans="1:20" x14ac:dyDescent="0.25">
      <c r="A59" t="s">
        <v>1206</v>
      </c>
      <c r="B59">
        <v>0</v>
      </c>
      <c r="C59" s="149">
        <v>16</v>
      </c>
      <c r="D59" t="s">
        <v>255</v>
      </c>
      <c r="E59" t="s">
        <v>255</v>
      </c>
      <c r="F59" s="23" t="s">
        <v>872</v>
      </c>
      <c r="G59" t="s">
        <v>8</v>
      </c>
      <c r="H59" s="190">
        <v>7328.330206378987</v>
      </c>
      <c r="I59" s="235">
        <v>1278.7158640817179</v>
      </c>
      <c r="J59" s="233">
        <v>0.17448938954315299</v>
      </c>
      <c r="K59" s="190">
        <v>20039.27203065134</v>
      </c>
      <c r="L59" s="189">
        <v>3412.8352490421453</v>
      </c>
      <c r="M59" s="233">
        <v>0.17030734668514888</v>
      </c>
      <c r="N59" s="190">
        <v>762990.65420560748</v>
      </c>
      <c r="O59" s="189">
        <v>120691.58878504673</v>
      </c>
      <c r="P59" s="233">
        <v>12914</v>
      </c>
      <c r="Q59" s="148" t="s">
        <v>1072</v>
      </c>
      <c r="R59" s="148">
        <v>12</v>
      </c>
      <c r="S59" t="s">
        <v>543</v>
      </c>
      <c r="T59" t="s">
        <v>501</v>
      </c>
    </row>
    <row r="60" spans="1:20" x14ac:dyDescent="0.25">
      <c r="A60" t="s">
        <v>1212</v>
      </c>
      <c r="B60">
        <v>332170</v>
      </c>
      <c r="C60" s="149">
        <v>353</v>
      </c>
      <c r="D60" t="s">
        <v>266</v>
      </c>
      <c r="E60" t="s">
        <v>267</v>
      </c>
      <c r="F60" s="23" t="s">
        <v>897</v>
      </c>
      <c r="G60" t="s">
        <v>8</v>
      </c>
      <c r="H60" s="190">
        <v>2802.4230769230771</v>
      </c>
      <c r="I60" s="235">
        <v>1151.3288141025641</v>
      </c>
      <c r="J60" s="233">
        <v>0.41083333333333338</v>
      </c>
      <c r="K60" s="190">
        <v>16730.620689655174</v>
      </c>
      <c r="L60" s="189">
        <v>6873.4966666666669</v>
      </c>
      <c r="M60" s="233">
        <v>0.41083333333333338</v>
      </c>
      <c r="N60" s="190">
        <v>12625.857142857143</v>
      </c>
      <c r="O60" s="189">
        <v>5187.1229761904769</v>
      </c>
      <c r="P60" s="233">
        <v>72.619721666666678</v>
      </c>
      <c r="Q60" s="148" t="s">
        <v>547</v>
      </c>
      <c r="R60" s="148">
        <v>12</v>
      </c>
      <c r="S60" t="s">
        <v>267</v>
      </c>
      <c r="T60" t="e">
        <v>#N/A</v>
      </c>
    </row>
    <row r="61" spans="1:20" x14ac:dyDescent="0.25">
      <c r="A61" t="s">
        <v>1240</v>
      </c>
      <c r="B61">
        <v>332440</v>
      </c>
      <c r="C61" s="149">
        <v>357</v>
      </c>
      <c r="D61" t="s">
        <v>313</v>
      </c>
      <c r="E61" t="s">
        <v>314</v>
      </c>
      <c r="F61" s="23" t="s">
        <v>958</v>
      </c>
      <c r="G61" t="s">
        <v>8</v>
      </c>
      <c r="H61" s="190">
        <v>3330.0641025641025</v>
      </c>
      <c r="I61" s="235">
        <v>1426.5994615384618</v>
      </c>
      <c r="J61" s="233">
        <v>0.42840000000000006</v>
      </c>
      <c r="K61" s="190">
        <v>9723.4499999999971</v>
      </c>
      <c r="L61" s="189">
        <v>4165.5259800000003</v>
      </c>
      <c r="M61" s="233">
        <v>0.42840000000000006</v>
      </c>
      <c r="N61" s="190">
        <v>8269.3888888888887</v>
      </c>
      <c r="O61" s="189">
        <v>3542.6062000000002</v>
      </c>
      <c r="P61" s="233">
        <v>63.766911600000007</v>
      </c>
      <c r="Q61" s="148" t="s">
        <v>547</v>
      </c>
      <c r="R61" s="148">
        <v>12</v>
      </c>
      <c r="S61" t="s">
        <v>314</v>
      </c>
      <c r="T61" t="s">
        <v>2142</v>
      </c>
    </row>
    <row r="62" spans="1:20" x14ac:dyDescent="0.25">
      <c r="A62" t="s">
        <v>1067</v>
      </c>
      <c r="B62">
        <v>331010</v>
      </c>
      <c r="C62" s="149">
        <v>449</v>
      </c>
      <c r="D62" t="s">
        <v>59</v>
      </c>
      <c r="E62" t="s">
        <v>60</v>
      </c>
      <c r="F62" s="23" t="s">
        <v>574</v>
      </c>
      <c r="G62" t="s">
        <v>8</v>
      </c>
      <c r="H62" s="190">
        <v>3099</v>
      </c>
      <c r="I62" s="235">
        <v>2479.2000000000003</v>
      </c>
      <c r="J62" s="233">
        <v>0.8</v>
      </c>
      <c r="K62" s="190">
        <v>15687.571428571428</v>
      </c>
      <c r="L62" s="189">
        <v>12550.05714285714</v>
      </c>
      <c r="M62" s="233">
        <v>0.79999999999999993</v>
      </c>
      <c r="N62" s="190">
        <v>2895.5454545454554</v>
      </c>
      <c r="O62" s="189">
        <v>2316.4363636363637</v>
      </c>
      <c r="P62" s="233">
        <v>25.480800000000002</v>
      </c>
      <c r="Q62" s="148" t="s">
        <v>547</v>
      </c>
      <c r="R62" s="148">
        <v>12</v>
      </c>
      <c r="S62" t="s">
        <v>60</v>
      </c>
      <c r="T62" t="s">
        <v>2142</v>
      </c>
    </row>
    <row r="63" spans="1:20" x14ac:dyDescent="0.25">
      <c r="A63" t="s">
        <v>1139</v>
      </c>
      <c r="B63">
        <v>331540</v>
      </c>
      <c r="C63" s="149">
        <v>169</v>
      </c>
      <c r="D63" t="s">
        <v>101</v>
      </c>
      <c r="E63" t="s">
        <v>133</v>
      </c>
      <c r="F63" s="23" t="s">
        <v>724</v>
      </c>
      <c r="G63" t="s">
        <v>8</v>
      </c>
      <c r="H63" s="190">
        <v>4092.4444444444434</v>
      </c>
      <c r="I63" s="235">
        <v>2259.1316444444437</v>
      </c>
      <c r="J63" s="233">
        <v>0.55202499999999988</v>
      </c>
      <c r="K63" s="190">
        <v>0</v>
      </c>
      <c r="L63" s="189">
        <v>0</v>
      </c>
      <c r="M63" s="233">
        <v>0</v>
      </c>
      <c r="N63" s="190">
        <v>19488.529411764706</v>
      </c>
      <c r="O63" s="189">
        <v>10758.155448529409</v>
      </c>
      <c r="P63" s="233">
        <v>182.88864262499996</v>
      </c>
      <c r="Q63" s="148" t="s">
        <v>547</v>
      </c>
      <c r="R63" s="148">
        <v>6</v>
      </c>
      <c r="S63" t="s">
        <v>133</v>
      </c>
      <c r="T63" t="s">
        <v>2142</v>
      </c>
    </row>
    <row r="64" spans="1:20" x14ac:dyDescent="0.25">
      <c r="A64" t="s">
        <v>1161</v>
      </c>
      <c r="B64">
        <v>331740</v>
      </c>
      <c r="C64" s="149">
        <v>683</v>
      </c>
      <c r="D64" t="s">
        <v>152</v>
      </c>
      <c r="E64" t="s">
        <v>153</v>
      </c>
      <c r="F64" s="23" t="s">
        <v>736</v>
      </c>
      <c r="G64" t="s">
        <v>8</v>
      </c>
      <c r="H64" s="190">
        <v>4637.3571428571422</v>
      </c>
      <c r="I64" s="235">
        <v>3246.1499999999996</v>
      </c>
      <c r="J64" s="233">
        <v>0.70000000000000007</v>
      </c>
      <c r="K64" s="190">
        <v>12526.111111111113</v>
      </c>
      <c r="L64" s="189">
        <v>8768.2777777777792</v>
      </c>
      <c r="M64" s="233">
        <v>0.70000000000000007</v>
      </c>
      <c r="N64" s="190">
        <v>3889.3999999999996</v>
      </c>
      <c r="O64" s="189">
        <v>2722.5800000000004</v>
      </c>
      <c r="P64" s="233">
        <v>13.612900000000002</v>
      </c>
      <c r="Q64" s="148" t="s">
        <v>547</v>
      </c>
      <c r="R64" s="148">
        <v>12</v>
      </c>
      <c r="S64" t="s">
        <v>153</v>
      </c>
      <c r="T64" t="s">
        <v>2142</v>
      </c>
    </row>
    <row r="65" spans="1:20" x14ac:dyDescent="0.25">
      <c r="A65" t="s">
        <v>1262</v>
      </c>
      <c r="B65">
        <v>332710</v>
      </c>
      <c r="C65" s="149">
        <v>664</v>
      </c>
      <c r="D65" t="s">
        <v>363</v>
      </c>
      <c r="E65" t="s">
        <v>364</v>
      </c>
      <c r="F65" s="23" t="s">
        <v>1017</v>
      </c>
      <c r="G65" t="s">
        <v>9</v>
      </c>
      <c r="H65" s="190">
        <v>2134.9009900990104</v>
      </c>
      <c r="I65" s="235">
        <v>1601.1757425742576</v>
      </c>
      <c r="J65" s="233">
        <v>0.75</v>
      </c>
      <c r="K65" s="190">
        <v>19753.749999999996</v>
      </c>
      <c r="L65" s="189">
        <v>14815.312499999998</v>
      </c>
      <c r="M65" s="233">
        <v>0.75</v>
      </c>
      <c r="N65" s="190">
        <v>4499.0000000000009</v>
      </c>
      <c r="O65" s="189">
        <v>3374.25</v>
      </c>
      <c r="P65" s="233">
        <v>33.7425</v>
      </c>
      <c r="Q65" s="148" t="s">
        <v>547</v>
      </c>
      <c r="R65" s="148">
        <v>12</v>
      </c>
      <c r="S65" t="s">
        <v>364</v>
      </c>
      <c r="T65" t="e">
        <v>#N/A</v>
      </c>
    </row>
    <row r="66" spans="1:20" x14ac:dyDescent="0.25">
      <c r="A66" t="s">
        <v>1214</v>
      </c>
      <c r="B66">
        <v>332190</v>
      </c>
      <c r="C66" s="149">
        <v>570</v>
      </c>
      <c r="D66" t="s">
        <v>402</v>
      </c>
      <c r="E66" t="s">
        <v>403</v>
      </c>
      <c r="F66" s="23" t="s">
        <v>901</v>
      </c>
      <c r="G66" t="s">
        <v>9</v>
      </c>
      <c r="H66" s="190">
        <v>787.52777777777771</v>
      </c>
      <c r="I66" s="235">
        <v>1397.7268007936505</v>
      </c>
      <c r="J66" s="233">
        <v>1.7748285714285712</v>
      </c>
      <c r="K66" s="190">
        <v>9065.0000000000018</v>
      </c>
      <c r="L66" s="189">
        <v>16088.821</v>
      </c>
      <c r="M66" s="233">
        <v>1.7748285714285712</v>
      </c>
      <c r="N66" s="190">
        <v>1185.6666666666667</v>
      </c>
      <c r="O66" s="189">
        <v>2104.3550761904758</v>
      </c>
      <c r="P66" s="233">
        <v>12.626130457142855</v>
      </c>
      <c r="Q66" s="148" t="s">
        <v>547</v>
      </c>
      <c r="R66" s="148">
        <v>12</v>
      </c>
      <c r="S66" t="s">
        <v>403</v>
      </c>
      <c r="T66" t="s">
        <v>2142</v>
      </c>
    </row>
    <row r="67" spans="1:20" x14ac:dyDescent="0.25">
      <c r="A67" t="s">
        <v>1069</v>
      </c>
      <c r="B67">
        <v>331030</v>
      </c>
      <c r="C67" s="149">
        <v>635</v>
      </c>
      <c r="D67" t="s">
        <v>63</v>
      </c>
      <c r="E67" t="s">
        <v>64</v>
      </c>
      <c r="F67" s="23" t="s">
        <v>578</v>
      </c>
      <c r="G67" t="s">
        <v>9</v>
      </c>
      <c r="H67" s="190">
        <v>3379.3545454545456</v>
      </c>
      <c r="I67" s="235">
        <v>1791.0579090909098</v>
      </c>
      <c r="J67" s="233">
        <v>0.53000000000000014</v>
      </c>
      <c r="K67" s="190">
        <v>17704.821428571428</v>
      </c>
      <c r="L67" s="189">
        <v>9383.5553571428591</v>
      </c>
      <c r="M67" s="233">
        <v>0.53000000000000014</v>
      </c>
      <c r="N67" s="190">
        <v>16296.272727272722</v>
      </c>
      <c r="O67" s="189">
        <v>8637.0245454545457</v>
      </c>
      <c r="P67" s="233">
        <v>95.007270000000005</v>
      </c>
      <c r="Q67" s="148" t="s">
        <v>547</v>
      </c>
      <c r="R67" s="148">
        <v>12</v>
      </c>
      <c r="S67" t="s">
        <v>64</v>
      </c>
      <c r="T67" t="s">
        <v>2142</v>
      </c>
    </row>
    <row r="68" spans="1:20" x14ac:dyDescent="0.25">
      <c r="A68" t="s">
        <v>1268</v>
      </c>
      <c r="B68">
        <v>332870</v>
      </c>
      <c r="C68" s="149">
        <v>375</v>
      </c>
      <c r="D68" t="s">
        <v>408</v>
      </c>
      <c r="E68" t="s">
        <v>409</v>
      </c>
      <c r="F68" s="23" t="s">
        <v>1033</v>
      </c>
      <c r="G68" t="s">
        <v>9</v>
      </c>
      <c r="H68" s="190">
        <v>3164.8055555555552</v>
      </c>
      <c r="I68" s="235">
        <v>2531.844444444444</v>
      </c>
      <c r="J68" s="233">
        <v>0.79999999999999993</v>
      </c>
      <c r="K68" s="190">
        <v>6193.0625</v>
      </c>
      <c r="L68" s="189">
        <v>4954.45</v>
      </c>
      <c r="M68" s="233">
        <v>0.79999999999999993</v>
      </c>
      <c r="N68" s="190">
        <v>4926.8</v>
      </c>
      <c r="O68" s="189">
        <v>3941.44</v>
      </c>
      <c r="P68" s="233">
        <v>19.7072</v>
      </c>
      <c r="Q68" s="148" t="s">
        <v>547</v>
      </c>
      <c r="R68" s="148">
        <v>12</v>
      </c>
      <c r="S68" t="s">
        <v>409</v>
      </c>
      <c r="T68" t="s">
        <v>2142</v>
      </c>
    </row>
    <row r="69" spans="1:20" x14ac:dyDescent="0.25">
      <c r="A69" t="s">
        <v>1222</v>
      </c>
      <c r="B69">
        <v>332270</v>
      </c>
      <c r="C69" s="149">
        <v>343</v>
      </c>
      <c r="D69" t="s">
        <v>279</v>
      </c>
      <c r="E69" t="s">
        <v>284</v>
      </c>
      <c r="F69" s="23" t="s">
        <v>922</v>
      </c>
      <c r="G69" t="s">
        <v>9</v>
      </c>
      <c r="H69" s="190">
        <v>2074.1111111111113</v>
      </c>
      <c r="I69" s="235">
        <v>2435.5595407407409</v>
      </c>
      <c r="J69" s="233">
        <v>1.1742666666666668</v>
      </c>
      <c r="K69" s="190">
        <v>12175.500000000002</v>
      </c>
      <c r="L69" s="189">
        <v>14297.283800000003</v>
      </c>
      <c r="M69" s="233">
        <v>1.1742666666666668</v>
      </c>
      <c r="N69" s="190">
        <v>3103</v>
      </c>
      <c r="O69" s="189">
        <v>3643.7494666666676</v>
      </c>
      <c r="P69" s="233">
        <v>21.862496800000006</v>
      </c>
      <c r="Q69" s="148" t="s">
        <v>547</v>
      </c>
      <c r="R69" s="148">
        <v>12</v>
      </c>
      <c r="S69" t="s">
        <v>284</v>
      </c>
      <c r="T69" t="s">
        <v>2142</v>
      </c>
    </row>
    <row r="70" spans="1:20" x14ac:dyDescent="0.25">
      <c r="A70" t="s">
        <v>1219</v>
      </c>
      <c r="B70">
        <v>332240</v>
      </c>
      <c r="C70" s="149">
        <v>343</v>
      </c>
      <c r="D70" t="s">
        <v>279</v>
      </c>
      <c r="E70" t="s">
        <v>281</v>
      </c>
      <c r="F70" s="23" t="s">
        <v>916</v>
      </c>
      <c r="G70" t="s">
        <v>9</v>
      </c>
      <c r="H70" s="190">
        <v>2517.5151515151515</v>
      </c>
      <c r="I70" s="235">
        <v>2705.5315747474751</v>
      </c>
      <c r="J70" s="233">
        <v>1.0746833333333334</v>
      </c>
      <c r="K70" s="190">
        <v>9616.2000000000007</v>
      </c>
      <c r="L70" s="189">
        <v>10334.369870000002</v>
      </c>
      <c r="M70" s="233">
        <v>1.0746833333333334</v>
      </c>
      <c r="N70" s="190">
        <v>6098</v>
      </c>
      <c r="O70" s="189">
        <v>6553.418966666668</v>
      </c>
      <c r="P70" s="233">
        <v>39.320513800000008</v>
      </c>
      <c r="Q70" s="148" t="s">
        <v>547</v>
      </c>
      <c r="R70" s="148">
        <v>3</v>
      </c>
      <c r="S70" t="s">
        <v>281</v>
      </c>
      <c r="T70" t="s">
        <v>2142</v>
      </c>
    </row>
    <row r="71" spans="1:20" x14ac:dyDescent="0.25">
      <c r="A71" t="s">
        <v>1218</v>
      </c>
      <c r="B71">
        <v>332230</v>
      </c>
      <c r="C71" s="149">
        <v>343</v>
      </c>
      <c r="D71" t="s">
        <v>279</v>
      </c>
      <c r="E71" t="s">
        <v>280</v>
      </c>
      <c r="F71" s="23" t="s">
        <v>914</v>
      </c>
      <c r="G71" t="s">
        <v>9</v>
      </c>
      <c r="H71" s="190">
        <v>2524.4062499999995</v>
      </c>
      <c r="I71" s="235">
        <v>2883.2926718749995</v>
      </c>
      <c r="J71" s="233">
        <v>1.1421666666666666</v>
      </c>
      <c r="K71" s="190">
        <v>15728.250000000004</v>
      </c>
      <c r="L71" s="189">
        <v>17964.282875000001</v>
      </c>
      <c r="M71" s="233">
        <v>1.1421666666666666</v>
      </c>
      <c r="N71" s="190">
        <v>4565.0769230769238</v>
      </c>
      <c r="O71" s="189">
        <v>5214.078692307693</v>
      </c>
      <c r="P71" s="233">
        <v>67.783023</v>
      </c>
      <c r="Q71" s="148" t="s">
        <v>547</v>
      </c>
      <c r="R71" s="148">
        <v>4</v>
      </c>
      <c r="S71" t="s">
        <v>280</v>
      </c>
      <c r="T71" t="s">
        <v>2142</v>
      </c>
    </row>
    <row r="72" spans="1:20" x14ac:dyDescent="0.25">
      <c r="A72" t="s">
        <v>1221</v>
      </c>
      <c r="B72">
        <v>332260</v>
      </c>
      <c r="C72" s="149">
        <v>343</v>
      </c>
      <c r="D72" t="s">
        <v>279</v>
      </c>
      <c r="E72" t="s">
        <v>283</v>
      </c>
      <c r="F72" s="23" t="s">
        <v>920</v>
      </c>
      <c r="G72" t="s">
        <v>9</v>
      </c>
      <c r="H72" s="190">
        <v>2440.9117647058824</v>
      </c>
      <c r="I72" s="235">
        <v>2866.2813215686274</v>
      </c>
      <c r="J72" s="233">
        <v>1.1742666666666668</v>
      </c>
      <c r="K72" s="190">
        <v>11810</v>
      </c>
      <c r="L72" s="189">
        <v>13868.089333333335</v>
      </c>
      <c r="M72" s="233">
        <v>1.1742666666666668</v>
      </c>
      <c r="N72" s="190">
        <v>7794.8888888888896</v>
      </c>
      <c r="O72" s="189">
        <v>9153.2781925925938</v>
      </c>
      <c r="P72" s="233">
        <v>82.379503733333351</v>
      </c>
      <c r="Q72" s="148" t="s">
        <v>547</v>
      </c>
      <c r="R72" s="148">
        <v>12</v>
      </c>
      <c r="S72" t="s">
        <v>283</v>
      </c>
      <c r="T72" t="s">
        <v>2142</v>
      </c>
    </row>
    <row r="73" spans="1:20" x14ac:dyDescent="0.25">
      <c r="A73" t="s">
        <v>1130</v>
      </c>
      <c r="B73">
        <v>331450</v>
      </c>
      <c r="C73" s="149">
        <v>169</v>
      </c>
      <c r="D73" t="s">
        <v>101</v>
      </c>
      <c r="E73" t="s">
        <v>124</v>
      </c>
      <c r="F73" s="23" t="s">
        <v>718</v>
      </c>
      <c r="G73" t="s">
        <v>9</v>
      </c>
      <c r="H73" s="190">
        <v>3270.2258064516136</v>
      </c>
      <c r="I73" s="235">
        <v>1710.5733637096776</v>
      </c>
      <c r="J73" s="233">
        <v>0.52307499999999996</v>
      </c>
      <c r="K73" s="190">
        <v>7185.5333333333347</v>
      </c>
      <c r="L73" s="189">
        <v>3758.5728483333337</v>
      </c>
      <c r="M73" s="233">
        <v>0.52307499999999996</v>
      </c>
      <c r="N73" s="190">
        <v>16067.652173913046</v>
      </c>
      <c r="O73" s="189">
        <v>8404.5871608695652</v>
      </c>
      <c r="P73" s="233">
        <v>193.3055047</v>
      </c>
      <c r="Q73" s="148" t="s">
        <v>547</v>
      </c>
      <c r="R73" s="148">
        <v>12</v>
      </c>
      <c r="S73" t="s">
        <v>124</v>
      </c>
      <c r="T73" t="s">
        <v>2142</v>
      </c>
    </row>
    <row r="74" spans="1:20" x14ac:dyDescent="0.25">
      <c r="A74" t="s">
        <v>1220</v>
      </c>
      <c r="B74">
        <v>332250</v>
      </c>
      <c r="C74" s="149">
        <v>343</v>
      </c>
      <c r="D74" t="s">
        <v>279</v>
      </c>
      <c r="E74" t="s">
        <v>282</v>
      </c>
      <c r="F74" s="23" t="s">
        <v>918</v>
      </c>
      <c r="G74" t="s">
        <v>9</v>
      </c>
      <c r="H74" s="190">
        <v>2224.6428571428569</v>
      </c>
      <c r="I74" s="235">
        <v>2612.3239523809521</v>
      </c>
      <c r="J74" s="233">
        <v>1.1742666666666668</v>
      </c>
      <c r="K74" s="190">
        <v>3845</v>
      </c>
      <c r="L74" s="189">
        <v>4515.0553333333337</v>
      </c>
      <c r="M74" s="233">
        <v>1.1742666666666668</v>
      </c>
      <c r="N74" s="190">
        <v>2110.7500000000005</v>
      </c>
      <c r="O74" s="189">
        <v>2478.5833666666672</v>
      </c>
      <c r="P74" s="233">
        <v>9.9143334666666689</v>
      </c>
      <c r="Q74" s="148" t="s">
        <v>547</v>
      </c>
      <c r="R74" s="148">
        <v>12</v>
      </c>
      <c r="S74" t="s">
        <v>282</v>
      </c>
      <c r="T74" t="s">
        <v>2142</v>
      </c>
    </row>
    <row r="75" spans="1:20" x14ac:dyDescent="0.25">
      <c r="A75" t="s">
        <v>1225</v>
      </c>
      <c r="B75">
        <v>332300</v>
      </c>
      <c r="C75" s="149">
        <v>625</v>
      </c>
      <c r="D75" t="s">
        <v>405</v>
      </c>
      <c r="E75" t="s">
        <v>406</v>
      </c>
      <c r="F75" s="23" t="s">
        <v>927</v>
      </c>
      <c r="G75" t="s">
        <v>9</v>
      </c>
      <c r="H75" s="190">
        <v>3416.7387387387389</v>
      </c>
      <c r="I75" s="235">
        <v>2390.9198780780789</v>
      </c>
      <c r="J75" s="233">
        <v>0.69976666666666676</v>
      </c>
      <c r="K75" s="190">
        <v>8238.75</v>
      </c>
      <c r="L75" s="189">
        <v>5765.2026250000017</v>
      </c>
      <c r="M75" s="233">
        <v>0.69976666666666676</v>
      </c>
      <c r="N75" s="190">
        <v>4827.545454545454</v>
      </c>
      <c r="O75" s="189">
        <v>3378.1553909090912</v>
      </c>
      <c r="P75" s="233">
        <v>37.159709300000003</v>
      </c>
      <c r="Q75" s="148" t="s">
        <v>547</v>
      </c>
      <c r="R75" s="148">
        <v>12</v>
      </c>
      <c r="S75" t="s">
        <v>406</v>
      </c>
      <c r="T75" t="s">
        <v>2142</v>
      </c>
    </row>
    <row r="76" spans="1:20" x14ac:dyDescent="0.25">
      <c r="A76" t="s">
        <v>1224</v>
      </c>
      <c r="B76">
        <v>332290</v>
      </c>
      <c r="C76" s="149">
        <v>319</v>
      </c>
      <c r="D76" t="s">
        <v>287</v>
      </c>
      <c r="E76" t="s">
        <v>288</v>
      </c>
      <c r="F76" s="23" t="s">
        <v>642</v>
      </c>
      <c r="G76" t="s">
        <v>9</v>
      </c>
      <c r="H76" s="190">
        <v>2925.3454545454551</v>
      </c>
      <c r="I76" s="235">
        <v>2015.2704836363644</v>
      </c>
      <c r="J76" s="233">
        <v>0.68890000000000018</v>
      </c>
      <c r="K76" s="190">
        <v>12273.916666666664</v>
      </c>
      <c r="L76" s="189">
        <v>8455.5011916666681</v>
      </c>
      <c r="M76" s="233">
        <v>0.68890000000000018</v>
      </c>
      <c r="N76" s="190">
        <v>4854.3076923076915</v>
      </c>
      <c r="O76" s="189">
        <v>3344.1325692307696</v>
      </c>
      <c r="P76" s="233">
        <v>43.473723400000004</v>
      </c>
      <c r="Q76" s="148" t="s">
        <v>547</v>
      </c>
      <c r="R76" s="148">
        <v>12</v>
      </c>
      <c r="S76" t="s">
        <v>288</v>
      </c>
      <c r="T76" t="s">
        <v>2142</v>
      </c>
    </row>
    <row r="77" spans="1:20" x14ac:dyDescent="0.25">
      <c r="A77" t="s">
        <v>1068</v>
      </c>
      <c r="B77">
        <v>331020</v>
      </c>
      <c r="C77" s="149">
        <v>412</v>
      </c>
      <c r="D77" t="s">
        <v>61</v>
      </c>
      <c r="E77" t="s">
        <v>62</v>
      </c>
      <c r="F77" s="23" t="s">
        <v>576</v>
      </c>
      <c r="G77" t="s">
        <v>9</v>
      </c>
      <c r="H77" s="190">
        <v>3537.748717948718</v>
      </c>
      <c r="I77" s="235">
        <v>2141.2224115384611</v>
      </c>
      <c r="J77" s="233">
        <v>0.60524999999999984</v>
      </c>
      <c r="K77" s="190">
        <v>5513.1315789473683</v>
      </c>
      <c r="L77" s="189">
        <v>3336.8228881578939</v>
      </c>
      <c r="M77" s="233">
        <v>0.60524999999999984</v>
      </c>
      <c r="N77" s="190">
        <v>34013.47826086956</v>
      </c>
      <c r="O77" s="189">
        <v>20586.657717391296</v>
      </c>
      <c r="P77" s="233">
        <v>473.49312749999984</v>
      </c>
      <c r="Q77" s="148" t="s">
        <v>547</v>
      </c>
      <c r="R77" s="148">
        <v>12</v>
      </c>
      <c r="S77" t="s">
        <v>62</v>
      </c>
      <c r="T77" t="s">
        <v>2142</v>
      </c>
    </row>
    <row r="78" spans="1:20" x14ac:dyDescent="0.25">
      <c r="A78" t="s">
        <v>1128</v>
      </c>
      <c r="B78">
        <v>331430</v>
      </c>
      <c r="C78" s="149">
        <v>169</v>
      </c>
      <c r="D78" t="s">
        <v>101</v>
      </c>
      <c r="E78" t="s">
        <v>395</v>
      </c>
      <c r="F78" s="23" t="s">
        <v>700</v>
      </c>
      <c r="G78" t="s">
        <v>9</v>
      </c>
      <c r="H78" s="190">
        <v>3662.3707865168549</v>
      </c>
      <c r="I78" s="235">
        <v>1863.414256179776</v>
      </c>
      <c r="J78" s="233">
        <v>0.50880000000000003</v>
      </c>
      <c r="K78" s="190">
        <v>7570.2500000000009</v>
      </c>
      <c r="L78" s="189">
        <v>3851.7432000000003</v>
      </c>
      <c r="M78" s="233">
        <v>0.50880000000000003</v>
      </c>
      <c r="N78" s="190">
        <v>27213.1</v>
      </c>
      <c r="O78" s="189">
        <v>13846.025280000002</v>
      </c>
      <c r="P78" s="233">
        <v>138.46025280000001</v>
      </c>
      <c r="Q78" s="148" t="s">
        <v>547</v>
      </c>
      <c r="R78" s="148">
        <v>12</v>
      </c>
      <c r="S78" t="s">
        <v>395</v>
      </c>
      <c r="T78" t="s">
        <v>2142</v>
      </c>
    </row>
    <row r="79" spans="1:20" x14ac:dyDescent="0.25">
      <c r="A79" t="s">
        <v>1158</v>
      </c>
      <c r="B79">
        <v>331710</v>
      </c>
      <c r="C79" s="149">
        <v>169</v>
      </c>
      <c r="D79" t="s">
        <v>101</v>
      </c>
      <c r="E79" t="s">
        <v>150</v>
      </c>
      <c r="F79" s="23" t="s">
        <v>698</v>
      </c>
      <c r="G79" t="s">
        <v>9</v>
      </c>
      <c r="H79" s="190">
        <v>4259.5531914893618</v>
      </c>
      <c r="I79" s="235">
        <v>2115.4006037234049</v>
      </c>
      <c r="J79" s="233">
        <v>0.49662500000000009</v>
      </c>
      <c r="K79" s="190">
        <v>0</v>
      </c>
      <c r="L79" s="189">
        <v>0</v>
      </c>
      <c r="M79" s="233">
        <v>0</v>
      </c>
      <c r="N79" s="190">
        <v>26599.454545454537</v>
      </c>
      <c r="O79" s="189">
        <v>13209.954113636364</v>
      </c>
      <c r="P79" s="233">
        <v>290.6189905</v>
      </c>
      <c r="Q79" s="148" t="s">
        <v>547</v>
      </c>
      <c r="R79" s="148">
        <v>12</v>
      </c>
      <c r="S79" t="s">
        <v>150</v>
      </c>
      <c r="T79" t="s">
        <v>2142</v>
      </c>
    </row>
    <row r="80" spans="1:20" x14ac:dyDescent="0.25">
      <c r="A80" t="s">
        <v>1245</v>
      </c>
      <c r="B80">
        <v>332510</v>
      </c>
      <c r="C80" s="149">
        <v>395</v>
      </c>
      <c r="D80" t="s">
        <v>328</v>
      </c>
      <c r="E80" t="s">
        <v>329</v>
      </c>
      <c r="F80" s="23" t="s">
        <v>971</v>
      </c>
      <c r="G80" t="s">
        <v>9</v>
      </c>
      <c r="H80" s="190">
        <v>5776.0614035087738</v>
      </c>
      <c r="I80" s="235">
        <v>3754.4399122807031</v>
      </c>
      <c r="J80" s="233">
        <v>0.65000000000000013</v>
      </c>
      <c r="K80" s="190">
        <v>25756.61538461539</v>
      </c>
      <c r="L80" s="189">
        <v>16741.80000000001</v>
      </c>
      <c r="M80" s="233">
        <v>0.65000000000000013</v>
      </c>
      <c r="N80" s="190">
        <v>12145.375000000002</v>
      </c>
      <c r="O80" s="189">
        <v>7894.4937500000024</v>
      </c>
      <c r="P80" s="233">
        <v>63.155950000000018</v>
      </c>
      <c r="Q80" s="148" t="s">
        <v>547</v>
      </c>
      <c r="R80" s="148">
        <v>4</v>
      </c>
      <c r="S80" t="s">
        <v>329</v>
      </c>
      <c r="T80" t="s">
        <v>2142</v>
      </c>
    </row>
    <row r="81" spans="1:20" x14ac:dyDescent="0.25">
      <c r="A81" t="s">
        <v>1205</v>
      </c>
      <c r="B81">
        <v>332080</v>
      </c>
      <c r="C81" s="149">
        <v>446</v>
      </c>
      <c r="D81" t="s">
        <v>400</v>
      </c>
      <c r="E81" t="s">
        <v>401</v>
      </c>
      <c r="F81" s="23" t="s">
        <v>869</v>
      </c>
      <c r="G81" t="s">
        <v>9</v>
      </c>
      <c r="H81" s="190">
        <v>4465.1420765027324</v>
      </c>
      <c r="I81" s="235">
        <v>2353.12987431694</v>
      </c>
      <c r="J81" s="233">
        <v>0.52700000000000002</v>
      </c>
      <c r="K81" s="190">
        <v>12206.50980392157</v>
      </c>
      <c r="L81" s="189">
        <v>6432.8306666666676</v>
      </c>
      <c r="M81" s="233">
        <v>0.52700000000000002</v>
      </c>
      <c r="N81" s="190">
        <v>19932.26666666667</v>
      </c>
      <c r="O81" s="189">
        <v>10504.304533333336</v>
      </c>
      <c r="P81" s="233">
        <v>157.56456800000004</v>
      </c>
      <c r="Q81" s="148" t="s">
        <v>547</v>
      </c>
      <c r="R81" s="148">
        <v>12</v>
      </c>
      <c r="S81" t="s">
        <v>401</v>
      </c>
      <c r="T81" t="s">
        <v>2142</v>
      </c>
    </row>
    <row r="82" spans="1:20" x14ac:dyDescent="0.25">
      <c r="A82" t="s">
        <v>1263</v>
      </c>
      <c r="B82">
        <v>332720</v>
      </c>
      <c r="C82" s="149">
        <v>344</v>
      </c>
      <c r="D82" t="s">
        <v>365</v>
      </c>
      <c r="E82" t="s">
        <v>366</v>
      </c>
      <c r="F82" s="23" t="s">
        <v>1019</v>
      </c>
      <c r="G82" t="s">
        <v>9</v>
      </c>
      <c r="H82" s="190">
        <v>3368.9930555555557</v>
      </c>
      <c r="I82" s="235">
        <v>2189.8454861111118</v>
      </c>
      <c r="J82" s="233">
        <v>0.65000000000000013</v>
      </c>
      <c r="K82" s="190">
        <v>15073.999999999998</v>
      </c>
      <c r="L82" s="189">
        <v>9798.1</v>
      </c>
      <c r="M82" s="233">
        <v>0.65000000000000013</v>
      </c>
      <c r="N82" s="190">
        <v>3800.0625</v>
      </c>
      <c r="O82" s="189">
        <v>2470.0406250000005</v>
      </c>
      <c r="P82" s="233">
        <v>39.52065000000001</v>
      </c>
      <c r="Q82" s="148" t="s">
        <v>547</v>
      </c>
      <c r="R82" s="148">
        <v>12</v>
      </c>
      <c r="S82" t="s">
        <v>366</v>
      </c>
      <c r="T82" t="s">
        <v>2142</v>
      </c>
    </row>
    <row r="83" spans="1:20" x14ac:dyDescent="0.25">
      <c r="A83" t="s">
        <v>1144</v>
      </c>
      <c r="B83">
        <v>331660</v>
      </c>
      <c r="C83" s="149">
        <v>169</v>
      </c>
      <c r="D83" t="s">
        <v>101</v>
      </c>
      <c r="E83" t="s">
        <v>1145</v>
      </c>
      <c r="F83" s="23" t="s">
        <v>680</v>
      </c>
      <c r="G83" t="s">
        <v>9</v>
      </c>
      <c r="H83" s="190">
        <v>4243.8241758241757</v>
      </c>
      <c r="I83" s="235">
        <v>2240.6330692307688</v>
      </c>
      <c r="J83" s="233">
        <v>0.52797499999999997</v>
      </c>
      <c r="K83" s="190">
        <v>10022.674418604653</v>
      </c>
      <c r="L83" s="189">
        <v>5291.7215261627907</v>
      </c>
      <c r="M83" s="233">
        <v>0.52797499999999997</v>
      </c>
      <c r="N83" s="190">
        <v>36173.421052631573</v>
      </c>
      <c r="O83" s="189">
        <v>19098.661980263158</v>
      </c>
      <c r="P83" s="233">
        <v>725.74915524999994</v>
      </c>
      <c r="Q83" s="148" t="s">
        <v>547</v>
      </c>
      <c r="R83" s="148">
        <v>6</v>
      </c>
      <c r="S83" t="s">
        <v>1145</v>
      </c>
      <c r="T83" t="s">
        <v>2142</v>
      </c>
    </row>
    <row r="84" spans="1:20" x14ac:dyDescent="0.25">
      <c r="A84" t="s">
        <v>1109</v>
      </c>
      <c r="B84">
        <v>331290</v>
      </c>
      <c r="C84" s="149">
        <v>169</v>
      </c>
      <c r="D84" t="s">
        <v>101</v>
      </c>
      <c r="E84" t="s">
        <v>107</v>
      </c>
      <c r="F84" s="23" t="s">
        <v>706</v>
      </c>
      <c r="G84" t="s">
        <v>9</v>
      </c>
      <c r="H84" s="190">
        <v>3974.1071428571427</v>
      </c>
      <c r="I84" s="235">
        <v>2068.4234151785708</v>
      </c>
      <c r="J84" s="233">
        <v>0.52047499999999991</v>
      </c>
      <c r="K84" s="190">
        <v>6465.0625</v>
      </c>
      <c r="L84" s="189">
        <v>3364.9034046874995</v>
      </c>
      <c r="M84" s="233">
        <v>0.52047499999999991</v>
      </c>
      <c r="N84" s="190">
        <v>20630.277777777777</v>
      </c>
      <c r="O84" s="189">
        <v>10737.543826388888</v>
      </c>
      <c r="P84" s="233">
        <v>193.27578887499999</v>
      </c>
      <c r="Q84" s="148" t="s">
        <v>547</v>
      </c>
      <c r="R84" s="148">
        <v>12</v>
      </c>
      <c r="S84" t="s">
        <v>107</v>
      </c>
      <c r="T84" t="s">
        <v>2142</v>
      </c>
    </row>
    <row r="85" spans="1:20" x14ac:dyDescent="0.25">
      <c r="A85" t="s">
        <v>1108</v>
      </c>
      <c r="B85">
        <v>331280</v>
      </c>
      <c r="C85" s="149">
        <v>169</v>
      </c>
      <c r="D85" t="s">
        <v>101</v>
      </c>
      <c r="E85" t="s">
        <v>106</v>
      </c>
      <c r="F85" s="23" t="s">
        <v>647</v>
      </c>
      <c r="G85" t="s">
        <v>9</v>
      </c>
      <c r="H85" s="190">
        <v>4613.6919431279621</v>
      </c>
      <c r="I85" s="235">
        <v>2400.3885757108997</v>
      </c>
      <c r="J85" s="233">
        <v>0.52027499999999993</v>
      </c>
      <c r="K85" s="190">
        <v>10380.894736842109</v>
      </c>
      <c r="L85" s="189">
        <v>5400.9200092105266</v>
      </c>
      <c r="M85" s="233">
        <v>0.52027499999999993</v>
      </c>
      <c r="N85" s="190">
        <v>39017.166666666672</v>
      </c>
      <c r="O85" s="189">
        <v>20299.656387499999</v>
      </c>
      <c r="P85" s="233">
        <v>608.98969162499998</v>
      </c>
      <c r="Q85" s="148" t="s">
        <v>547</v>
      </c>
      <c r="R85" s="148">
        <v>12</v>
      </c>
      <c r="S85" t="s">
        <v>106</v>
      </c>
      <c r="T85" t="s">
        <v>2142</v>
      </c>
    </row>
    <row r="86" spans="1:20" x14ac:dyDescent="0.25">
      <c r="A86" t="s">
        <v>1148</v>
      </c>
      <c r="B86">
        <v>331600</v>
      </c>
      <c r="C86" s="149">
        <v>169</v>
      </c>
      <c r="D86" t="s">
        <v>101</v>
      </c>
      <c r="E86" t="s">
        <v>140</v>
      </c>
      <c r="F86" s="23" t="s">
        <v>685</v>
      </c>
      <c r="G86" t="s">
        <v>9</v>
      </c>
      <c r="H86" s="190">
        <v>4748</v>
      </c>
      <c r="I86" s="235">
        <v>2470.3844000000004</v>
      </c>
      <c r="J86" s="233">
        <v>0.5203000000000001</v>
      </c>
      <c r="K86" s="190">
        <v>4814.0000000000009</v>
      </c>
      <c r="L86" s="189">
        <v>2504.7242000000006</v>
      </c>
      <c r="M86" s="233">
        <v>0.5203000000000001</v>
      </c>
      <c r="N86" s="190">
        <v>30193.137931034482</v>
      </c>
      <c r="O86" s="189">
        <v>15709.489665517243</v>
      </c>
      <c r="P86" s="233">
        <v>455.57520030000006</v>
      </c>
      <c r="Q86" s="148" t="s">
        <v>547</v>
      </c>
      <c r="R86" s="148">
        <v>12</v>
      </c>
      <c r="S86" t="s">
        <v>140</v>
      </c>
      <c r="T86" t="s">
        <v>2142</v>
      </c>
    </row>
    <row r="87" spans="1:20" x14ac:dyDescent="0.25">
      <c r="A87" t="s">
        <v>1120</v>
      </c>
      <c r="B87">
        <v>331720</v>
      </c>
      <c r="C87" s="149">
        <v>169</v>
      </c>
      <c r="D87" t="s">
        <v>101</v>
      </c>
      <c r="E87" t="s">
        <v>394</v>
      </c>
      <c r="F87" s="23" t="s">
        <v>700</v>
      </c>
      <c r="G87" t="s">
        <v>9</v>
      </c>
      <c r="H87" s="190">
        <v>5160.6956521739139</v>
      </c>
      <c r="I87" s="235">
        <v>2625.7619478260872</v>
      </c>
      <c r="J87" s="233">
        <v>0.50880000000000003</v>
      </c>
      <c r="K87" s="190">
        <v>3120.0000000000005</v>
      </c>
      <c r="L87" s="189">
        <v>1587.4560000000004</v>
      </c>
      <c r="M87" s="233">
        <v>0.50880000000000003</v>
      </c>
      <c r="N87" s="190">
        <v>35068.545454545449</v>
      </c>
      <c r="O87" s="189">
        <v>17842.875927272726</v>
      </c>
      <c r="P87" s="233">
        <v>196.27163519999999</v>
      </c>
      <c r="Q87" s="148" t="s">
        <v>547</v>
      </c>
      <c r="R87" s="148">
        <v>12</v>
      </c>
      <c r="S87" t="s">
        <v>394</v>
      </c>
      <c r="T87" t="s">
        <v>2142</v>
      </c>
    </row>
    <row r="88" spans="1:20" x14ac:dyDescent="0.25">
      <c r="A88" t="s">
        <v>1143</v>
      </c>
      <c r="B88">
        <v>331580</v>
      </c>
      <c r="C88" s="149">
        <v>169</v>
      </c>
      <c r="D88" t="s">
        <v>101</v>
      </c>
      <c r="E88" t="s">
        <v>136</v>
      </c>
      <c r="F88" s="23" t="s">
        <v>726</v>
      </c>
      <c r="G88" t="s">
        <v>9</v>
      </c>
      <c r="H88" s="190">
        <v>5251.5443037974683</v>
      </c>
      <c r="I88" s="235">
        <v>2791.4583746835442</v>
      </c>
      <c r="J88" s="233">
        <v>0.53155000000000008</v>
      </c>
      <c r="K88" s="190">
        <v>5714.7142857142862</v>
      </c>
      <c r="L88" s="189">
        <v>3037.6563785714288</v>
      </c>
      <c r="M88" s="233">
        <v>0.53155000000000008</v>
      </c>
      <c r="N88" s="190">
        <v>34870</v>
      </c>
      <c r="O88" s="189">
        <v>18535.148500000003</v>
      </c>
      <c r="P88" s="233">
        <v>259.49207900000005</v>
      </c>
      <c r="Q88" s="148" t="s">
        <v>547</v>
      </c>
      <c r="R88" s="148">
        <v>6</v>
      </c>
      <c r="S88" t="s">
        <v>136</v>
      </c>
      <c r="T88" t="s">
        <v>2142</v>
      </c>
    </row>
    <row r="89" spans="1:20" x14ac:dyDescent="0.25">
      <c r="A89" t="s">
        <v>1210</v>
      </c>
      <c r="B89">
        <v>332150</v>
      </c>
      <c r="C89" s="149">
        <v>281</v>
      </c>
      <c r="D89" t="s">
        <v>262</v>
      </c>
      <c r="E89" t="s">
        <v>263</v>
      </c>
      <c r="F89" s="23" t="s">
        <v>893</v>
      </c>
      <c r="G89" t="s">
        <v>9</v>
      </c>
      <c r="H89" s="190">
        <v>4301.5842105263155</v>
      </c>
      <c r="I89" s="235">
        <v>2236.8237894736835</v>
      </c>
      <c r="J89" s="233">
        <v>0.51999999999999991</v>
      </c>
      <c r="K89" s="190">
        <v>25059.904761904763</v>
      </c>
      <c r="L89" s="189">
        <v>13031.150476190476</v>
      </c>
      <c r="M89" s="233">
        <v>0.51999999999999991</v>
      </c>
      <c r="N89" s="190">
        <v>6357.2857142857138</v>
      </c>
      <c r="O89" s="189">
        <v>3305.7885714285708</v>
      </c>
      <c r="P89" s="233">
        <v>23.140519999999995</v>
      </c>
      <c r="Q89" s="148" t="s">
        <v>547</v>
      </c>
      <c r="R89" s="148">
        <v>12</v>
      </c>
      <c r="S89" t="s">
        <v>263</v>
      </c>
      <c r="T89" t="s">
        <v>2142</v>
      </c>
    </row>
    <row r="90" spans="1:20" x14ac:dyDescent="0.25">
      <c r="A90" t="s">
        <v>1102</v>
      </c>
      <c r="B90">
        <v>331240</v>
      </c>
      <c r="C90" s="149">
        <v>169</v>
      </c>
      <c r="D90" t="s">
        <v>101</v>
      </c>
      <c r="E90" t="s">
        <v>102</v>
      </c>
      <c r="F90" s="23" t="s">
        <v>638</v>
      </c>
      <c r="G90" t="s">
        <v>9</v>
      </c>
      <c r="H90" s="190">
        <v>5080.4939024390242</v>
      </c>
      <c r="I90" s="235">
        <v>2595.8783594512201</v>
      </c>
      <c r="J90" s="233">
        <v>0.51095000000000013</v>
      </c>
      <c r="K90" s="190">
        <v>8894.3684210526299</v>
      </c>
      <c r="L90" s="189">
        <v>4544.5775447368414</v>
      </c>
      <c r="M90" s="233">
        <v>0.51095000000000013</v>
      </c>
      <c r="N90" s="190">
        <v>36183.296296296299</v>
      </c>
      <c r="O90" s="189">
        <v>18487.855242592599</v>
      </c>
      <c r="P90" s="233">
        <v>499.17209155000018</v>
      </c>
      <c r="Q90" s="148" t="s">
        <v>547</v>
      </c>
      <c r="R90" s="148">
        <v>12</v>
      </c>
      <c r="S90" t="s">
        <v>102</v>
      </c>
      <c r="T90" t="s">
        <v>2142</v>
      </c>
    </row>
    <row r="91" spans="1:20" x14ac:dyDescent="0.25">
      <c r="A91" t="s">
        <v>1132</v>
      </c>
      <c r="B91">
        <v>331470</v>
      </c>
      <c r="C91" s="149">
        <v>169</v>
      </c>
      <c r="D91" t="s">
        <v>101</v>
      </c>
      <c r="E91" t="s">
        <v>126</v>
      </c>
      <c r="F91" s="23" t="s">
        <v>668</v>
      </c>
      <c r="G91" t="s">
        <v>9</v>
      </c>
      <c r="H91" s="190">
        <v>4844.221621621622</v>
      </c>
      <c r="I91" s="235">
        <v>2480.362575810811</v>
      </c>
      <c r="J91" s="233">
        <v>0.51202500000000006</v>
      </c>
      <c r="K91" s="190">
        <v>14627.583333333334</v>
      </c>
      <c r="L91" s="189">
        <v>7489.6883562500025</v>
      </c>
      <c r="M91" s="233">
        <v>0.51202500000000006</v>
      </c>
      <c r="N91" s="190">
        <v>32971.707317073167</v>
      </c>
      <c r="O91" s="189">
        <v>16882.338439024392</v>
      </c>
      <c r="P91" s="233">
        <v>692.17587600000002</v>
      </c>
      <c r="Q91" s="148" t="s">
        <v>547</v>
      </c>
      <c r="R91" s="148">
        <v>12</v>
      </c>
      <c r="S91" t="s">
        <v>126</v>
      </c>
      <c r="T91" t="s">
        <v>2142</v>
      </c>
    </row>
    <row r="92" spans="1:20" x14ac:dyDescent="0.25">
      <c r="A92" t="s">
        <v>1118</v>
      </c>
      <c r="B92">
        <v>331360</v>
      </c>
      <c r="C92" s="149">
        <v>169</v>
      </c>
      <c r="D92" t="s">
        <v>101</v>
      </c>
      <c r="E92" t="s">
        <v>115</v>
      </c>
      <c r="F92" s="23" t="s">
        <v>654</v>
      </c>
      <c r="G92" t="s">
        <v>9</v>
      </c>
      <c r="H92" s="190">
        <v>4644.1182795698924</v>
      </c>
      <c r="I92" s="235">
        <v>2354.6840706989251</v>
      </c>
      <c r="J92" s="233">
        <v>0.50702500000000006</v>
      </c>
      <c r="K92" s="190">
        <v>10805.611111111109</v>
      </c>
      <c r="L92" s="189">
        <v>5478.7149736111105</v>
      </c>
      <c r="M92" s="233">
        <v>0.50702500000000006</v>
      </c>
      <c r="N92" s="190">
        <v>36545.604651162786</v>
      </c>
      <c r="O92" s="189">
        <v>18529.535198255813</v>
      </c>
      <c r="P92" s="233">
        <v>796.77001352499997</v>
      </c>
      <c r="Q92" s="148" t="s">
        <v>547</v>
      </c>
      <c r="R92" s="148">
        <v>12</v>
      </c>
      <c r="S92" t="s">
        <v>115</v>
      </c>
      <c r="T92" t="s">
        <v>2142</v>
      </c>
    </row>
    <row r="93" spans="1:20" x14ac:dyDescent="0.25">
      <c r="A93" t="s">
        <v>1140</v>
      </c>
      <c r="B93">
        <v>331550</v>
      </c>
      <c r="C93" s="149">
        <v>169</v>
      </c>
      <c r="D93" t="s">
        <v>101</v>
      </c>
      <c r="E93" t="s">
        <v>134</v>
      </c>
      <c r="F93" s="23" t="s">
        <v>676</v>
      </c>
      <c r="G93" t="s">
        <v>9</v>
      </c>
      <c r="H93" s="190">
        <v>4636.6214285714286</v>
      </c>
      <c r="I93" s="235">
        <v>2490.0975382142856</v>
      </c>
      <c r="J93" s="233">
        <v>0.53704999999999992</v>
      </c>
      <c r="K93" s="190">
        <v>23728.799999999999</v>
      </c>
      <c r="L93" s="189">
        <v>12743.552039999999</v>
      </c>
      <c r="M93" s="233">
        <v>0.53704999999999992</v>
      </c>
      <c r="N93" s="190">
        <v>31028.333333333328</v>
      </c>
      <c r="O93" s="189">
        <v>16663.766416666662</v>
      </c>
      <c r="P93" s="233">
        <v>449.92169324999986</v>
      </c>
      <c r="Q93" s="148" t="s">
        <v>547</v>
      </c>
      <c r="R93" s="148">
        <v>6</v>
      </c>
      <c r="S93" t="s">
        <v>134</v>
      </c>
      <c r="T93" t="s">
        <v>2142</v>
      </c>
    </row>
    <row r="94" spans="1:20" x14ac:dyDescent="0.25">
      <c r="A94" t="s">
        <v>1238</v>
      </c>
      <c r="B94">
        <v>332420</v>
      </c>
      <c r="C94" s="149">
        <v>408</v>
      </c>
      <c r="D94" t="s">
        <v>309</v>
      </c>
      <c r="E94" t="s">
        <v>310</v>
      </c>
      <c r="F94" s="23" t="s">
        <v>953</v>
      </c>
      <c r="G94" t="s">
        <v>9</v>
      </c>
      <c r="H94" s="190">
        <v>4556.8444444444449</v>
      </c>
      <c r="I94" s="235">
        <v>1865.7619840740738</v>
      </c>
      <c r="J94" s="233">
        <v>0.40944166666666659</v>
      </c>
      <c r="K94" s="190">
        <v>32403.599999999999</v>
      </c>
      <c r="L94" s="189">
        <v>13267.383989999998</v>
      </c>
      <c r="M94" s="233">
        <v>0.40944166666666665</v>
      </c>
      <c r="N94" s="190">
        <v>16190.545454545454</v>
      </c>
      <c r="O94" s="189">
        <v>6629.0839151515147</v>
      </c>
      <c r="P94" s="233">
        <v>72.919923066666669</v>
      </c>
      <c r="Q94" s="148" t="s">
        <v>547</v>
      </c>
      <c r="R94" s="148">
        <v>12</v>
      </c>
      <c r="S94" t="s">
        <v>310</v>
      </c>
      <c r="T94" t="s">
        <v>2142</v>
      </c>
    </row>
    <row r="95" spans="1:20" x14ac:dyDescent="0.25">
      <c r="A95" t="s">
        <v>1163</v>
      </c>
      <c r="B95">
        <v>331760</v>
      </c>
      <c r="C95" s="149">
        <v>5</v>
      </c>
      <c r="D95" t="s">
        <v>157</v>
      </c>
      <c r="E95" t="s">
        <v>158</v>
      </c>
      <c r="F95" s="23" t="s">
        <v>742</v>
      </c>
      <c r="G95" t="s">
        <v>9</v>
      </c>
      <c r="H95" s="190">
        <v>4905.796954314721</v>
      </c>
      <c r="I95" s="235">
        <v>3084.5198350253809</v>
      </c>
      <c r="J95" s="233">
        <v>0.62875000000000003</v>
      </c>
      <c r="K95" s="190">
        <v>17637.577777777777</v>
      </c>
      <c r="L95" s="189">
        <v>11089.627027777778</v>
      </c>
      <c r="M95" s="233">
        <v>0.62875000000000003</v>
      </c>
      <c r="N95" s="190">
        <v>9164.3947368421032</v>
      </c>
      <c r="O95" s="189">
        <v>5762.1131907894733</v>
      </c>
      <c r="P95" s="233">
        <v>218.96030124999999</v>
      </c>
      <c r="Q95" s="148" t="s">
        <v>547</v>
      </c>
      <c r="R95" s="148">
        <v>12</v>
      </c>
      <c r="S95" t="s">
        <v>158</v>
      </c>
      <c r="T95" t="s">
        <v>2142</v>
      </c>
    </row>
    <row r="96" spans="1:20" x14ac:dyDescent="0.25">
      <c r="A96" t="s">
        <v>1138</v>
      </c>
      <c r="B96">
        <v>331530</v>
      </c>
      <c r="C96" s="149">
        <v>169</v>
      </c>
      <c r="D96" t="s">
        <v>101</v>
      </c>
      <c r="E96" t="s">
        <v>132</v>
      </c>
      <c r="F96" s="23" t="s">
        <v>656</v>
      </c>
      <c r="G96" t="s">
        <v>9</v>
      </c>
      <c r="H96" s="190">
        <v>4859.1439393939399</v>
      </c>
      <c r="I96" s="235">
        <v>2447.1863664772723</v>
      </c>
      <c r="J96" s="233">
        <v>0.50362499999999988</v>
      </c>
      <c r="K96" s="190">
        <v>8408.3846153846134</v>
      </c>
      <c r="L96" s="189">
        <v>4234.6727019230748</v>
      </c>
      <c r="M96" s="233">
        <v>0.50362499999999988</v>
      </c>
      <c r="N96" s="190">
        <v>17562.84</v>
      </c>
      <c r="O96" s="189">
        <v>8845.085294999999</v>
      </c>
      <c r="P96" s="233">
        <v>221.12713237499997</v>
      </c>
      <c r="Q96" s="148" t="s">
        <v>547</v>
      </c>
      <c r="R96" s="148">
        <v>6</v>
      </c>
      <c r="S96" t="s">
        <v>132</v>
      </c>
      <c r="T96" t="s">
        <v>2142</v>
      </c>
    </row>
    <row r="97" spans="1:20" x14ac:dyDescent="0.25">
      <c r="A97" t="s">
        <v>1141</v>
      </c>
      <c r="B97">
        <v>331560</v>
      </c>
      <c r="C97" s="149">
        <v>169</v>
      </c>
      <c r="D97" t="s">
        <v>101</v>
      </c>
      <c r="E97" t="s">
        <v>396</v>
      </c>
      <c r="F97" s="23" t="s">
        <v>680</v>
      </c>
      <c r="G97" t="s">
        <v>9</v>
      </c>
      <c r="H97" s="190">
        <v>3840.40625</v>
      </c>
      <c r="I97" s="235">
        <v>2027.63848984375</v>
      </c>
      <c r="J97" s="233">
        <v>0.52797499999999997</v>
      </c>
      <c r="K97" s="190">
        <v>0</v>
      </c>
      <c r="L97" s="189">
        <v>0</v>
      </c>
      <c r="M97" s="233">
        <v>0</v>
      </c>
      <c r="N97" s="190">
        <v>35093.833333333328</v>
      </c>
      <c r="O97" s="189">
        <v>18528.666654166667</v>
      </c>
      <c r="P97" s="233">
        <v>111.17199992499999</v>
      </c>
      <c r="Q97" s="148" t="s">
        <v>547</v>
      </c>
      <c r="R97" s="148">
        <v>6</v>
      </c>
      <c r="S97" t="s">
        <v>396</v>
      </c>
      <c r="T97" t="s">
        <v>2142</v>
      </c>
    </row>
    <row r="98" spans="1:20" x14ac:dyDescent="0.25">
      <c r="A98" t="s">
        <v>1113</v>
      </c>
      <c r="B98">
        <v>331310</v>
      </c>
      <c r="C98" s="149">
        <v>169</v>
      </c>
      <c r="D98" t="s">
        <v>101</v>
      </c>
      <c r="E98" t="s">
        <v>110</v>
      </c>
      <c r="F98" s="23" t="s">
        <v>638</v>
      </c>
      <c r="G98" t="s">
        <v>9</v>
      </c>
      <c r="H98" s="190">
        <v>4745.3574660633494</v>
      </c>
      <c r="I98" s="235">
        <v>2424.640397285069</v>
      </c>
      <c r="J98" s="233">
        <v>0.51095000000000013</v>
      </c>
      <c r="K98" s="190">
        <v>32816.029411764699</v>
      </c>
      <c r="L98" s="189">
        <v>16767.35022794118</v>
      </c>
      <c r="M98" s="233">
        <v>0.51095000000000013</v>
      </c>
      <c r="N98" s="190">
        <v>28106.696428571428</v>
      </c>
      <c r="O98" s="189">
        <v>14361.116540178573</v>
      </c>
      <c r="P98" s="233">
        <v>804.2225262500001</v>
      </c>
      <c r="Q98" s="148" t="s">
        <v>547</v>
      </c>
      <c r="R98" s="148">
        <v>12</v>
      </c>
      <c r="S98" t="s">
        <v>110</v>
      </c>
      <c r="T98" t="s">
        <v>2142</v>
      </c>
    </row>
    <row r="99" spans="1:20" x14ac:dyDescent="0.25">
      <c r="A99" t="s">
        <v>1211</v>
      </c>
      <c r="B99">
        <v>332160</v>
      </c>
      <c r="C99" s="149">
        <v>376</v>
      </c>
      <c r="D99" t="s">
        <v>264</v>
      </c>
      <c r="E99" t="s">
        <v>265</v>
      </c>
      <c r="F99" s="23" t="s">
        <v>895</v>
      </c>
      <c r="G99" t="s">
        <v>9</v>
      </c>
      <c r="H99" s="190">
        <v>5004.9047619047633</v>
      </c>
      <c r="I99" s="235">
        <v>3353.3278980158743</v>
      </c>
      <c r="J99" s="233">
        <v>0.67000833333333343</v>
      </c>
      <c r="K99" s="190">
        <v>31557.117647058825</v>
      </c>
      <c r="L99" s="189">
        <v>21143.531799509808</v>
      </c>
      <c r="M99" s="233">
        <v>0.67000833333333343</v>
      </c>
      <c r="N99" s="190">
        <v>10443.5</v>
      </c>
      <c r="O99" s="189">
        <v>6997.2320291666674</v>
      </c>
      <c r="P99" s="233">
        <v>41.983392175000006</v>
      </c>
      <c r="Q99" s="148" t="s">
        <v>547</v>
      </c>
      <c r="R99" s="148">
        <v>12</v>
      </c>
      <c r="S99" t="s">
        <v>265</v>
      </c>
      <c r="T99" t="s">
        <v>2142</v>
      </c>
    </row>
    <row r="100" spans="1:20" x14ac:dyDescent="0.25">
      <c r="A100" t="s">
        <v>1115</v>
      </c>
      <c r="B100">
        <v>331330</v>
      </c>
      <c r="C100" s="149">
        <v>169</v>
      </c>
      <c r="D100" t="s">
        <v>101</v>
      </c>
      <c r="E100" t="s">
        <v>112</v>
      </c>
      <c r="F100" s="23" t="s">
        <v>708</v>
      </c>
      <c r="G100" t="s">
        <v>9</v>
      </c>
      <c r="H100" s="190">
        <v>4947.5975609756088</v>
      </c>
      <c r="I100" s="235">
        <v>2551.5997521341455</v>
      </c>
      <c r="J100" s="233">
        <v>0.51572499999999988</v>
      </c>
      <c r="K100" s="190">
        <v>8873.1666666666679</v>
      </c>
      <c r="L100" s="189">
        <v>4576.1138791666663</v>
      </c>
      <c r="M100" s="233">
        <v>0.51572499999999988</v>
      </c>
      <c r="N100" s="190">
        <v>14549.437500000002</v>
      </c>
      <c r="O100" s="189">
        <v>7503.5086546874991</v>
      </c>
      <c r="P100" s="233">
        <v>120.05613847499998</v>
      </c>
      <c r="Q100" s="148" t="s">
        <v>547</v>
      </c>
      <c r="R100" s="148">
        <v>12</v>
      </c>
      <c r="S100" t="s">
        <v>112</v>
      </c>
      <c r="T100" t="s">
        <v>2142</v>
      </c>
    </row>
    <row r="101" spans="1:20" x14ac:dyDescent="0.25">
      <c r="A101" t="s">
        <v>1129</v>
      </c>
      <c r="B101">
        <v>331440</v>
      </c>
      <c r="C101" s="149">
        <v>169</v>
      </c>
      <c r="D101" t="s">
        <v>101</v>
      </c>
      <c r="E101" t="s">
        <v>123</v>
      </c>
      <c r="F101" s="23" t="s">
        <v>666</v>
      </c>
      <c r="G101" t="s">
        <v>9</v>
      </c>
      <c r="H101" s="190">
        <v>4984.4594594594591</v>
      </c>
      <c r="I101" s="235">
        <v>2494.2235135135134</v>
      </c>
      <c r="J101" s="233">
        <v>0.50040000000000007</v>
      </c>
      <c r="K101" s="190">
        <v>7563.2307692307695</v>
      </c>
      <c r="L101" s="189">
        <v>3784.6406769230775</v>
      </c>
      <c r="M101" s="233">
        <v>0.50040000000000007</v>
      </c>
      <c r="N101" s="190">
        <v>28026.740740740737</v>
      </c>
      <c r="O101" s="189">
        <v>14024.581066666668</v>
      </c>
      <c r="P101" s="233">
        <v>378.66368880000005</v>
      </c>
      <c r="Q101" s="148" t="s">
        <v>547</v>
      </c>
      <c r="R101" s="148">
        <v>3</v>
      </c>
      <c r="S101" t="s">
        <v>123</v>
      </c>
      <c r="T101" t="s">
        <v>2142</v>
      </c>
    </row>
    <row r="102" spans="1:20" x14ac:dyDescent="0.25">
      <c r="A102" t="s">
        <v>1134</v>
      </c>
      <c r="B102">
        <v>331490</v>
      </c>
      <c r="C102" s="149">
        <v>169</v>
      </c>
      <c r="D102" t="s">
        <v>101</v>
      </c>
      <c r="E102" t="s">
        <v>128</v>
      </c>
      <c r="F102" s="23" t="s">
        <v>698</v>
      </c>
      <c r="G102" t="s">
        <v>9</v>
      </c>
      <c r="H102" s="190">
        <v>4996.9821428571422</v>
      </c>
      <c r="I102" s="235">
        <v>2481.6262566964288</v>
      </c>
      <c r="J102" s="233">
        <v>0.49662500000000009</v>
      </c>
      <c r="K102" s="190">
        <v>2653.3749999999995</v>
      </c>
      <c r="L102" s="189">
        <v>1317.7323593750002</v>
      </c>
      <c r="M102" s="233">
        <v>0.49662500000000009</v>
      </c>
      <c r="N102" s="190">
        <v>30256.411764705877</v>
      </c>
      <c r="O102" s="189">
        <v>15026.090492647059</v>
      </c>
      <c r="P102" s="233">
        <v>255.443538375</v>
      </c>
      <c r="Q102" s="148" t="s">
        <v>547</v>
      </c>
      <c r="R102" s="148">
        <v>12</v>
      </c>
      <c r="S102" t="s">
        <v>128</v>
      </c>
      <c r="T102" t="s">
        <v>2142</v>
      </c>
    </row>
    <row r="103" spans="1:20" x14ac:dyDescent="0.25">
      <c r="A103" t="s">
        <v>1166</v>
      </c>
      <c r="B103">
        <v>331780</v>
      </c>
      <c r="C103" s="149">
        <v>337</v>
      </c>
      <c r="D103" t="s">
        <v>163</v>
      </c>
      <c r="E103" t="s">
        <v>164</v>
      </c>
      <c r="F103" s="23" t="s">
        <v>748</v>
      </c>
      <c r="G103" t="s">
        <v>9</v>
      </c>
      <c r="H103" s="190">
        <v>4285.7222222222226</v>
      </c>
      <c r="I103" s="235">
        <v>2985.719814814815</v>
      </c>
      <c r="J103" s="233">
        <v>0.69666666666666677</v>
      </c>
      <c r="K103" s="190">
        <v>33123.777777777781</v>
      </c>
      <c r="L103" s="189">
        <v>23076.231851851859</v>
      </c>
      <c r="M103" s="233">
        <v>0.69666666666666677</v>
      </c>
      <c r="N103" s="190">
        <v>9826.0909090909081</v>
      </c>
      <c r="O103" s="189">
        <v>6845.5100000000011</v>
      </c>
      <c r="P103" s="233">
        <v>75.300610000000006</v>
      </c>
      <c r="Q103" s="148" t="s">
        <v>547</v>
      </c>
      <c r="R103" s="148">
        <v>4</v>
      </c>
      <c r="S103" t="s">
        <v>164</v>
      </c>
      <c r="T103" t="s">
        <v>2142</v>
      </c>
    </row>
    <row r="104" spans="1:20" x14ac:dyDescent="0.25">
      <c r="A104" t="s">
        <v>1226</v>
      </c>
      <c r="B104">
        <v>332310</v>
      </c>
      <c r="C104" s="149">
        <v>365</v>
      </c>
      <c r="D104" t="s">
        <v>289</v>
      </c>
      <c r="E104" t="s">
        <v>290</v>
      </c>
      <c r="F104" s="23" t="s">
        <v>929</v>
      </c>
      <c r="G104" t="s">
        <v>9</v>
      </c>
      <c r="H104" s="190">
        <v>4539.8947368421059</v>
      </c>
      <c r="I104" s="235">
        <v>2247.2478947368431</v>
      </c>
      <c r="J104" s="233">
        <v>0.49500000000000011</v>
      </c>
      <c r="K104" s="190">
        <v>13452.5</v>
      </c>
      <c r="L104" s="189">
        <v>6658.987500000002</v>
      </c>
      <c r="M104" s="233">
        <v>0.49500000000000011</v>
      </c>
      <c r="N104" s="190">
        <v>16318.102564102563</v>
      </c>
      <c r="O104" s="189">
        <v>8077.46076923077</v>
      </c>
      <c r="P104" s="233">
        <v>315.02097000000003</v>
      </c>
      <c r="Q104" s="148" t="s">
        <v>547</v>
      </c>
      <c r="R104" s="148">
        <v>12</v>
      </c>
      <c r="S104" t="s">
        <v>290</v>
      </c>
      <c r="T104" t="s">
        <v>2142</v>
      </c>
    </row>
    <row r="105" spans="1:20" x14ac:dyDescent="0.25">
      <c r="A105" t="s">
        <v>1105</v>
      </c>
      <c r="B105">
        <v>331800</v>
      </c>
      <c r="C105" s="149">
        <v>43</v>
      </c>
      <c r="D105" t="s">
        <v>101</v>
      </c>
      <c r="E105" t="s">
        <v>1106</v>
      </c>
      <c r="F105" s="23" t="s">
        <v>642</v>
      </c>
      <c r="G105" t="s">
        <v>9</v>
      </c>
      <c r="H105" s="190">
        <v>5462.7638376383766</v>
      </c>
      <c r="I105" s="235">
        <v>1980.3884602398518</v>
      </c>
      <c r="J105" s="233">
        <v>0.36252499999999993</v>
      </c>
      <c r="K105" s="190">
        <v>18664.494437577254</v>
      </c>
      <c r="L105" s="189">
        <v>6766.3458459826943</v>
      </c>
      <c r="M105" s="233">
        <v>0.36252499999999999</v>
      </c>
      <c r="N105" s="190">
        <v>107705.7067669173</v>
      </c>
      <c r="O105" s="189">
        <v>39046.011345676685</v>
      </c>
      <c r="P105" s="233">
        <v>5193.119508974999</v>
      </c>
      <c r="Q105" s="148" t="s">
        <v>547</v>
      </c>
      <c r="R105" s="148">
        <v>12</v>
      </c>
      <c r="S105" t="s">
        <v>1106</v>
      </c>
      <c r="T105" t="s">
        <v>2142</v>
      </c>
    </row>
    <row r="106" spans="1:20" x14ac:dyDescent="0.25">
      <c r="A106" t="s">
        <v>1126</v>
      </c>
      <c r="B106">
        <v>332120</v>
      </c>
      <c r="C106" s="149">
        <v>285</v>
      </c>
      <c r="D106" t="s">
        <v>101</v>
      </c>
      <c r="E106" t="s">
        <v>121</v>
      </c>
      <c r="F106" s="23" t="s">
        <v>662</v>
      </c>
      <c r="G106" t="s">
        <v>9</v>
      </c>
      <c r="H106" s="190">
        <v>5329.2713178294571</v>
      </c>
      <c r="I106" s="235">
        <v>2816.7863550387597</v>
      </c>
      <c r="J106" s="233">
        <v>0.52854999999999996</v>
      </c>
      <c r="K106" s="190">
        <v>17278.789473684214</v>
      </c>
      <c r="L106" s="189">
        <v>9132.7041763157886</v>
      </c>
      <c r="M106" s="233">
        <v>0.52854999999999996</v>
      </c>
      <c r="N106" s="190">
        <v>30160.370370370372</v>
      </c>
      <c r="O106" s="189">
        <v>15941.263759259258</v>
      </c>
      <c r="P106" s="233">
        <v>430.41412149999996</v>
      </c>
      <c r="Q106" s="148" t="s">
        <v>547</v>
      </c>
      <c r="R106" s="148">
        <v>12</v>
      </c>
      <c r="S106" t="s">
        <v>121</v>
      </c>
      <c r="T106" t="s">
        <v>2142</v>
      </c>
    </row>
    <row r="107" spans="1:20" x14ac:dyDescent="0.25">
      <c r="A107" t="s">
        <v>1122</v>
      </c>
      <c r="B107">
        <v>331390</v>
      </c>
      <c r="C107" s="149">
        <v>169</v>
      </c>
      <c r="D107" t="s">
        <v>101</v>
      </c>
      <c r="E107" t="s">
        <v>118</v>
      </c>
      <c r="F107" s="23" t="s">
        <v>656</v>
      </c>
      <c r="G107" t="s">
        <v>9</v>
      </c>
      <c r="H107" s="190">
        <v>5863.7839999999997</v>
      </c>
      <c r="I107" s="235">
        <v>2953.148216999999</v>
      </c>
      <c r="J107" s="233">
        <v>0.50362499999999988</v>
      </c>
      <c r="K107" s="190">
        <v>9044.3571428571431</v>
      </c>
      <c r="L107" s="189">
        <v>4554.9643660714273</v>
      </c>
      <c r="M107" s="233">
        <v>0.50362499999999988</v>
      </c>
      <c r="N107" s="190">
        <v>40136.105263157886</v>
      </c>
      <c r="O107" s="189">
        <v>20213.546013157884</v>
      </c>
      <c r="P107" s="233">
        <v>384.05737424999984</v>
      </c>
      <c r="Q107" s="148" t="s">
        <v>547</v>
      </c>
      <c r="R107" s="148">
        <v>12</v>
      </c>
      <c r="S107" t="s">
        <v>118</v>
      </c>
      <c r="T107" t="s">
        <v>2142</v>
      </c>
    </row>
    <row r="108" spans="1:20" x14ac:dyDescent="0.25">
      <c r="A108" t="s">
        <v>1157</v>
      </c>
      <c r="B108">
        <v>331700</v>
      </c>
      <c r="C108" s="149">
        <v>169</v>
      </c>
      <c r="D108" t="s">
        <v>101</v>
      </c>
      <c r="E108" t="s">
        <v>149</v>
      </c>
      <c r="F108" s="23" t="s">
        <v>698</v>
      </c>
      <c r="G108" t="s">
        <v>9</v>
      </c>
      <c r="H108" s="190">
        <v>5794.6304347826099</v>
      </c>
      <c r="I108" s="235">
        <v>2877.7583396739137</v>
      </c>
      <c r="J108" s="233">
        <v>0.49662500000000009</v>
      </c>
      <c r="K108" s="190">
        <v>2313.083333333333</v>
      </c>
      <c r="L108" s="189">
        <v>1148.7350104166667</v>
      </c>
      <c r="M108" s="233">
        <v>0.49662500000000009</v>
      </c>
      <c r="N108" s="190">
        <v>32741.82608695652</v>
      </c>
      <c r="O108" s="189">
        <v>16260.409380434787</v>
      </c>
      <c r="P108" s="233">
        <v>373.98941575000009</v>
      </c>
      <c r="Q108" s="148" t="s">
        <v>547</v>
      </c>
      <c r="R108" s="148">
        <v>12</v>
      </c>
      <c r="S108" t="s">
        <v>149</v>
      </c>
      <c r="T108" t="s">
        <v>2142</v>
      </c>
    </row>
    <row r="109" spans="1:20" x14ac:dyDescent="0.25">
      <c r="A109" t="s">
        <v>1142</v>
      </c>
      <c r="B109">
        <v>331570</v>
      </c>
      <c r="C109" s="149">
        <v>169</v>
      </c>
      <c r="D109" t="s">
        <v>101</v>
      </c>
      <c r="E109" t="s">
        <v>135</v>
      </c>
      <c r="F109" s="23" t="s">
        <v>678</v>
      </c>
      <c r="G109" t="s">
        <v>9</v>
      </c>
      <c r="H109" s="190">
        <v>5055.7411167512691</v>
      </c>
      <c r="I109" s="235">
        <v>2570.7179643401018</v>
      </c>
      <c r="J109" s="233">
        <v>0.50847500000000001</v>
      </c>
      <c r="K109" s="190">
        <v>15277.315789473681</v>
      </c>
      <c r="L109" s="189">
        <v>7768.1331460526308</v>
      </c>
      <c r="M109" s="233">
        <v>0.50847500000000001</v>
      </c>
      <c r="N109" s="190">
        <v>32256.826086956517</v>
      </c>
      <c r="O109" s="189">
        <v>16401.789644565215</v>
      </c>
      <c r="P109" s="233">
        <v>377.24116182499995</v>
      </c>
      <c r="Q109" s="148" t="s">
        <v>547</v>
      </c>
      <c r="R109" s="148">
        <v>6</v>
      </c>
      <c r="S109" t="s">
        <v>135</v>
      </c>
      <c r="T109" t="s">
        <v>2142</v>
      </c>
    </row>
    <row r="110" spans="1:20" x14ac:dyDescent="0.25">
      <c r="A110" t="s">
        <v>1167</v>
      </c>
      <c r="B110">
        <v>0</v>
      </c>
      <c r="C110" s="149">
        <v>214</v>
      </c>
      <c r="D110" t="s">
        <v>167</v>
      </c>
      <c r="E110" t="s">
        <v>167</v>
      </c>
      <c r="F110" s="23" t="s">
        <v>753</v>
      </c>
      <c r="G110" t="s">
        <v>10</v>
      </c>
      <c r="H110" s="190">
        <v>7273.3812949640287</v>
      </c>
      <c r="I110" s="235">
        <v>1009.1563113145847</v>
      </c>
      <c r="J110" s="233">
        <v>0.13874651560111501</v>
      </c>
      <c r="K110" s="190">
        <v>73383.399209486175</v>
      </c>
      <c r="L110" s="189">
        <v>8947.8260869565238</v>
      </c>
      <c r="M110" s="233">
        <v>0.12193256490358721</v>
      </c>
      <c r="N110" s="190">
        <v>0</v>
      </c>
      <c r="O110" s="189">
        <v>0</v>
      </c>
      <c r="P110" s="233">
        <v>0</v>
      </c>
      <c r="Q110" s="148" t="s">
        <v>1072</v>
      </c>
      <c r="R110" s="148">
        <v>12</v>
      </c>
      <c r="S110" t="s">
        <v>752</v>
      </c>
      <c r="T110" t="s">
        <v>501</v>
      </c>
    </row>
    <row r="111" spans="1:20" x14ac:dyDescent="0.25">
      <c r="A111" t="s">
        <v>1260</v>
      </c>
      <c r="B111">
        <v>0</v>
      </c>
      <c r="C111" s="149">
        <v>227</v>
      </c>
      <c r="D111" t="s">
        <v>1276</v>
      </c>
      <c r="E111" t="s">
        <v>1005</v>
      </c>
      <c r="F111" s="23" t="s">
        <v>1008</v>
      </c>
      <c r="G111" t="s">
        <v>10</v>
      </c>
      <c r="H111" s="190">
        <v>0</v>
      </c>
      <c r="I111" s="235">
        <v>0</v>
      </c>
      <c r="J111" s="233">
        <v>0</v>
      </c>
      <c r="K111" s="190">
        <v>349512.19512195123</v>
      </c>
      <c r="L111" s="189">
        <v>76750</v>
      </c>
      <c r="M111" s="233">
        <v>0.21959176552686671</v>
      </c>
      <c r="N111" s="190">
        <v>0</v>
      </c>
      <c r="O111" s="189">
        <v>0</v>
      </c>
      <c r="P111" s="233">
        <v>0</v>
      </c>
      <c r="Q111" s="148" t="s">
        <v>1072</v>
      </c>
      <c r="R111" s="148">
        <v>12</v>
      </c>
      <c r="S111" t="s">
        <v>1007</v>
      </c>
      <c r="T111" t="s">
        <v>501</v>
      </c>
    </row>
    <row r="112" spans="1:20" x14ac:dyDescent="0.25">
      <c r="A112" t="s">
        <v>1231</v>
      </c>
      <c r="B112">
        <v>332350</v>
      </c>
      <c r="C112" s="149">
        <v>254</v>
      </c>
      <c r="D112" t="s">
        <v>301</v>
      </c>
      <c r="E112" t="s">
        <v>302</v>
      </c>
      <c r="F112" s="23" t="s">
        <v>939</v>
      </c>
      <c r="G112" t="s">
        <v>10</v>
      </c>
      <c r="H112" s="190">
        <v>7166.0693069306917</v>
      </c>
      <c r="I112" s="235">
        <v>1126.9241157590757</v>
      </c>
      <c r="J112" s="233">
        <v>0.15725833333333331</v>
      </c>
      <c r="K112" s="190">
        <v>43895.734375</v>
      </c>
      <c r="L112" s="189">
        <v>6902.9700282552076</v>
      </c>
      <c r="M112" s="233">
        <v>0.15725833333333331</v>
      </c>
      <c r="N112" s="190">
        <v>13801.199999999999</v>
      </c>
      <c r="O112" s="189">
        <v>2170.3537099999999</v>
      </c>
      <c r="P112" s="233">
        <v>10.851768549999997</v>
      </c>
      <c r="Q112" s="148" t="s">
        <v>547</v>
      </c>
      <c r="R112" s="148">
        <v>12</v>
      </c>
      <c r="S112" t="s">
        <v>302</v>
      </c>
      <c r="T112" t="s">
        <v>2142</v>
      </c>
    </row>
    <row r="113" spans="1:20" x14ac:dyDescent="0.25">
      <c r="A113" t="s">
        <v>1234</v>
      </c>
      <c r="B113">
        <v>332380</v>
      </c>
      <c r="C113" s="149">
        <v>254</v>
      </c>
      <c r="D113" t="s">
        <v>301</v>
      </c>
      <c r="E113" t="s">
        <v>305</v>
      </c>
      <c r="F113" s="23" t="s">
        <v>945</v>
      </c>
      <c r="G113" t="s">
        <v>10</v>
      </c>
      <c r="H113" s="190">
        <v>9251.4070796460164</v>
      </c>
      <c r="I113" s="235">
        <v>740.11256637168117</v>
      </c>
      <c r="J113" s="233">
        <v>7.9999999999999988E-2</v>
      </c>
      <c r="K113" s="190">
        <v>66255.140845070418</v>
      </c>
      <c r="L113" s="189">
        <v>5300.411267605632</v>
      </c>
      <c r="M113" s="233">
        <v>7.9999999999999988E-2</v>
      </c>
      <c r="N113" s="190">
        <v>24970.166666666672</v>
      </c>
      <c r="O113" s="189">
        <v>1997.6133333333335</v>
      </c>
      <c r="P113" s="233">
        <v>11.98568</v>
      </c>
      <c r="Q113" s="148" t="s">
        <v>547</v>
      </c>
      <c r="R113" s="148">
        <v>12</v>
      </c>
      <c r="S113" t="s">
        <v>305</v>
      </c>
      <c r="T113" t="s">
        <v>2142</v>
      </c>
    </row>
    <row r="114" spans="1:20" x14ac:dyDescent="0.25">
      <c r="A114" t="s">
        <v>1237</v>
      </c>
      <c r="B114">
        <v>332410</v>
      </c>
      <c r="C114" s="149">
        <v>254</v>
      </c>
      <c r="D114" t="s">
        <v>301</v>
      </c>
      <c r="E114" t="s">
        <v>308</v>
      </c>
      <c r="F114" s="23" t="s">
        <v>951</v>
      </c>
      <c r="G114" t="s">
        <v>10</v>
      </c>
      <c r="H114" s="190">
        <v>9450.2697368421068</v>
      </c>
      <c r="I114" s="235">
        <v>1827.2884058662282</v>
      </c>
      <c r="J114" s="233">
        <v>0.19335833333333335</v>
      </c>
      <c r="K114" s="190">
        <v>68804.588235294126</v>
      </c>
      <c r="L114" s="189">
        <v>13303.940506862746</v>
      </c>
      <c r="M114" s="233">
        <v>0.19335833333333333</v>
      </c>
      <c r="N114" s="190">
        <v>21354.000000000004</v>
      </c>
      <c r="O114" s="189">
        <v>4128.9738500000003</v>
      </c>
      <c r="P114" s="233">
        <v>28.902816950000002</v>
      </c>
      <c r="Q114" s="148" t="s">
        <v>547</v>
      </c>
      <c r="R114" s="148">
        <v>12</v>
      </c>
      <c r="S114" t="s">
        <v>308</v>
      </c>
      <c r="T114" t="s">
        <v>2142</v>
      </c>
    </row>
    <row r="115" spans="1:20" x14ac:dyDescent="0.25">
      <c r="A115" t="s">
        <v>1233</v>
      </c>
      <c r="B115">
        <v>332370</v>
      </c>
      <c r="C115" s="149">
        <v>254</v>
      </c>
      <c r="D115" t="s">
        <v>301</v>
      </c>
      <c r="E115" t="s">
        <v>304</v>
      </c>
      <c r="F115" s="23" t="s">
        <v>943</v>
      </c>
      <c r="G115" t="s">
        <v>10</v>
      </c>
      <c r="H115" s="190">
        <v>9192.7594936708865</v>
      </c>
      <c r="I115" s="235">
        <v>2376.2517227848102</v>
      </c>
      <c r="J115" s="233">
        <v>0.25849166666666662</v>
      </c>
      <c r="K115" s="190">
        <v>55401.280000000006</v>
      </c>
      <c r="L115" s="189">
        <v>14320.769202666666</v>
      </c>
      <c r="M115" s="233">
        <v>0.25849166666666662</v>
      </c>
      <c r="N115" s="190">
        <v>84613.555555555577</v>
      </c>
      <c r="O115" s="189">
        <v>21871.89899814815</v>
      </c>
      <c r="P115" s="233">
        <v>196.84709098333335</v>
      </c>
      <c r="Q115" s="148" t="s">
        <v>547</v>
      </c>
      <c r="R115" s="148">
        <v>12</v>
      </c>
      <c r="S115" t="s">
        <v>304</v>
      </c>
      <c r="T115" t="s">
        <v>2142</v>
      </c>
    </row>
    <row r="116" spans="1:20" x14ac:dyDescent="0.25">
      <c r="A116" t="s">
        <v>1236</v>
      </c>
      <c r="B116">
        <v>332400</v>
      </c>
      <c r="C116" s="149">
        <v>254</v>
      </c>
      <c r="D116" t="s">
        <v>301</v>
      </c>
      <c r="E116" t="s">
        <v>307</v>
      </c>
      <c r="F116" s="23" t="s">
        <v>949</v>
      </c>
      <c r="G116" t="s">
        <v>10</v>
      </c>
      <c r="H116" s="190">
        <v>9584.415384615384</v>
      </c>
      <c r="I116" s="235">
        <v>2138.5226826923076</v>
      </c>
      <c r="J116" s="233">
        <v>0.22312499999999999</v>
      </c>
      <c r="K116" s="190">
        <v>55638.476190476184</v>
      </c>
      <c r="L116" s="189">
        <v>12414.334999999999</v>
      </c>
      <c r="M116" s="233">
        <v>0.22312500000000002</v>
      </c>
      <c r="N116" s="190">
        <v>27057.999999999996</v>
      </c>
      <c r="O116" s="189">
        <v>6037.3162499999989</v>
      </c>
      <c r="P116" s="233">
        <v>18.111948749999996</v>
      </c>
      <c r="Q116" s="148" t="s">
        <v>547</v>
      </c>
      <c r="R116" s="148">
        <v>12</v>
      </c>
      <c r="S116" t="s">
        <v>307</v>
      </c>
      <c r="T116" t="s">
        <v>2142</v>
      </c>
    </row>
    <row r="117" spans="1:20" x14ac:dyDescent="0.25">
      <c r="A117" t="s">
        <v>1235</v>
      </c>
      <c r="B117">
        <v>332390</v>
      </c>
      <c r="C117" s="149">
        <v>254</v>
      </c>
      <c r="D117" t="s">
        <v>301</v>
      </c>
      <c r="E117" t="s">
        <v>306</v>
      </c>
      <c r="F117" s="23" t="s">
        <v>947</v>
      </c>
      <c r="G117" t="s">
        <v>10</v>
      </c>
      <c r="H117" s="190">
        <v>8822.8105263157886</v>
      </c>
      <c r="I117" s="235">
        <v>2188.4246276315789</v>
      </c>
      <c r="J117" s="233">
        <v>0.24804166666666672</v>
      </c>
      <c r="K117" s="190">
        <v>47737.108433734938</v>
      </c>
      <c r="L117" s="189">
        <v>11840.791937751004</v>
      </c>
      <c r="M117" s="233">
        <v>0.24804166666666672</v>
      </c>
      <c r="N117" s="190">
        <v>11827.5</v>
      </c>
      <c r="O117" s="189">
        <v>2933.7128125000008</v>
      </c>
      <c r="P117" s="233">
        <v>23.469702500000007</v>
      </c>
      <c r="Q117" s="148" t="s">
        <v>547</v>
      </c>
      <c r="R117" s="148">
        <v>12</v>
      </c>
      <c r="S117" t="s">
        <v>306</v>
      </c>
      <c r="T117" t="s">
        <v>2142</v>
      </c>
    </row>
    <row r="118" spans="1:20" x14ac:dyDescent="0.25">
      <c r="A118" t="s">
        <v>1232</v>
      </c>
      <c r="B118">
        <v>332360</v>
      </c>
      <c r="C118" s="149">
        <v>254</v>
      </c>
      <c r="D118" t="s">
        <v>301</v>
      </c>
      <c r="E118" t="s">
        <v>303</v>
      </c>
      <c r="F118" s="23" t="s">
        <v>941</v>
      </c>
      <c r="G118" t="s">
        <v>10</v>
      </c>
      <c r="H118" s="190">
        <v>9896.4098360655735</v>
      </c>
      <c r="I118" s="235">
        <v>2187.683864344262</v>
      </c>
      <c r="J118" s="233">
        <v>0.22105833333333333</v>
      </c>
      <c r="K118" s="190">
        <v>44299.288461538468</v>
      </c>
      <c r="L118" s="189">
        <v>9792.7268751602569</v>
      </c>
      <c r="M118" s="233">
        <v>0.22105833333333333</v>
      </c>
      <c r="N118" s="190">
        <v>17509.999999999996</v>
      </c>
      <c r="O118" s="189">
        <v>3870.7314166666661</v>
      </c>
      <c r="P118" s="233">
        <v>15.482925666666665</v>
      </c>
      <c r="Q118" s="148" t="s">
        <v>547</v>
      </c>
      <c r="R118" s="148">
        <v>12</v>
      </c>
      <c r="S118" t="s">
        <v>303</v>
      </c>
      <c r="T118" t="s">
        <v>2142</v>
      </c>
    </row>
    <row r="119" spans="1:20" x14ac:dyDescent="0.25">
      <c r="A119" t="s">
        <v>1202</v>
      </c>
      <c r="B119">
        <v>332060</v>
      </c>
      <c r="C119" s="149">
        <v>369</v>
      </c>
      <c r="D119" t="s">
        <v>243</v>
      </c>
      <c r="E119" t="s">
        <v>244</v>
      </c>
      <c r="F119" s="23" t="s">
        <v>858</v>
      </c>
      <c r="G119" t="s">
        <v>11</v>
      </c>
      <c r="H119" s="190">
        <v>4016.1509433962265</v>
      </c>
      <c r="I119" s="235">
        <v>2716.9991341337909</v>
      </c>
      <c r="J119" s="233">
        <v>0.6765181818181818</v>
      </c>
      <c r="K119" s="190">
        <v>22949.727272727272</v>
      </c>
      <c r="L119" s="189">
        <v>15525.907767768595</v>
      </c>
      <c r="M119" s="233">
        <v>0.6765181818181818</v>
      </c>
      <c r="N119" s="190">
        <v>10715.272727272726</v>
      </c>
      <c r="O119" s="189">
        <v>7249.0768231404954</v>
      </c>
      <c r="P119" s="233">
        <v>79.739845054545455</v>
      </c>
      <c r="Q119" s="148" t="s">
        <v>547</v>
      </c>
      <c r="R119" s="148">
        <v>12</v>
      </c>
      <c r="S119" t="s">
        <v>244</v>
      </c>
      <c r="T119" t="s">
        <v>2142</v>
      </c>
    </row>
    <row r="120" spans="1:20" x14ac:dyDescent="0.25">
      <c r="A120" t="s">
        <v>1125</v>
      </c>
      <c r="B120">
        <v>332090</v>
      </c>
      <c r="C120" s="149">
        <v>407</v>
      </c>
      <c r="D120" t="s">
        <v>101</v>
      </c>
      <c r="E120" t="s">
        <v>254</v>
      </c>
      <c r="F120" s="23" t="s">
        <v>691</v>
      </c>
      <c r="G120" t="s">
        <v>11</v>
      </c>
      <c r="H120" s="190">
        <v>4809.4000000000005</v>
      </c>
      <c r="I120" s="235">
        <v>3009.482050000001</v>
      </c>
      <c r="J120" s="233">
        <v>0.62575000000000014</v>
      </c>
      <c r="K120" s="190">
        <v>7371.25</v>
      </c>
      <c r="L120" s="189">
        <v>4612.559687500001</v>
      </c>
      <c r="M120" s="233">
        <v>0.62575000000000014</v>
      </c>
      <c r="N120" s="190">
        <v>34633.666666666664</v>
      </c>
      <c r="O120" s="189">
        <v>21672.016916666667</v>
      </c>
      <c r="P120" s="233">
        <v>195.04815225000002</v>
      </c>
      <c r="Q120" s="148" t="s">
        <v>547</v>
      </c>
      <c r="R120" s="148">
        <v>4</v>
      </c>
      <c r="S120" t="s">
        <v>254</v>
      </c>
      <c r="T120" t="s">
        <v>2142</v>
      </c>
    </row>
    <row r="121" spans="1:20" x14ac:dyDescent="0.25">
      <c r="A121" t="s">
        <v>1153</v>
      </c>
      <c r="B121">
        <v>331650</v>
      </c>
      <c r="C121" s="149">
        <v>169</v>
      </c>
      <c r="D121" t="s">
        <v>101</v>
      </c>
      <c r="E121" t="s">
        <v>145</v>
      </c>
      <c r="F121" s="23" t="s">
        <v>691</v>
      </c>
      <c r="G121" t="s">
        <v>11</v>
      </c>
      <c r="H121" s="190">
        <v>5948.171875</v>
      </c>
      <c r="I121" s="235">
        <v>3722.0685507812505</v>
      </c>
      <c r="J121" s="233">
        <v>0.62575000000000014</v>
      </c>
      <c r="K121" s="190">
        <v>6557.461538461539</v>
      </c>
      <c r="L121" s="189">
        <v>4103.3315576923087</v>
      </c>
      <c r="M121" s="233">
        <v>0.62575000000000014</v>
      </c>
      <c r="N121" s="190">
        <v>29500.399999999998</v>
      </c>
      <c r="O121" s="189">
        <v>18459.875300000003</v>
      </c>
      <c r="P121" s="233">
        <v>276.89812950000004</v>
      </c>
      <c r="Q121" s="148" t="s">
        <v>547</v>
      </c>
      <c r="R121" s="148">
        <v>12</v>
      </c>
      <c r="S121" t="s">
        <v>145</v>
      </c>
      <c r="T121" t="s">
        <v>2142</v>
      </c>
    </row>
    <row r="122" spans="1:20" x14ac:dyDescent="0.25">
      <c r="A122" t="s">
        <v>1123</v>
      </c>
      <c r="B122">
        <v>331400</v>
      </c>
      <c r="C122" s="149">
        <v>169</v>
      </c>
      <c r="D122" t="s">
        <v>101</v>
      </c>
      <c r="E122" t="s">
        <v>119</v>
      </c>
      <c r="F122" s="23" t="s">
        <v>658</v>
      </c>
      <c r="G122" t="s">
        <v>11</v>
      </c>
      <c r="H122" s="190">
        <v>5308.8671875</v>
      </c>
      <c r="I122" s="235">
        <v>2989.0249482421868</v>
      </c>
      <c r="J122" s="233">
        <v>0.56302499999999989</v>
      </c>
      <c r="K122" s="190">
        <v>15563.066666666668</v>
      </c>
      <c r="L122" s="189">
        <v>8762.3956099999996</v>
      </c>
      <c r="M122" s="233">
        <v>0.56302499999999989</v>
      </c>
      <c r="N122" s="190">
        <v>29626.61904761905</v>
      </c>
      <c r="O122" s="189">
        <v>16680.527189285709</v>
      </c>
      <c r="P122" s="233">
        <v>350.29107097499991</v>
      </c>
      <c r="Q122" s="148" t="s">
        <v>547</v>
      </c>
      <c r="R122" s="148">
        <v>12</v>
      </c>
      <c r="S122" t="s">
        <v>119</v>
      </c>
      <c r="T122" t="s">
        <v>2142</v>
      </c>
    </row>
    <row r="123" spans="1:20" x14ac:dyDescent="0.25">
      <c r="A123" t="s">
        <v>1103</v>
      </c>
      <c r="B123">
        <v>331250</v>
      </c>
      <c r="C123" s="149">
        <v>169</v>
      </c>
      <c r="D123" t="s">
        <v>101</v>
      </c>
      <c r="E123" t="s">
        <v>103</v>
      </c>
      <c r="F123" s="23" t="s">
        <v>640</v>
      </c>
      <c r="G123" t="s">
        <v>11</v>
      </c>
      <c r="H123" s="190">
        <v>5030.1724137931033</v>
      </c>
      <c r="I123" s="235">
        <v>2795.0153017241378</v>
      </c>
      <c r="J123" s="233">
        <v>0.55564999999999998</v>
      </c>
      <c r="K123" s="190">
        <v>3884.4</v>
      </c>
      <c r="L123" s="189">
        <v>2158.3668600000001</v>
      </c>
      <c r="M123" s="233">
        <v>0.55564999999999998</v>
      </c>
      <c r="N123" s="190">
        <v>27544.44</v>
      </c>
      <c r="O123" s="189">
        <v>15305.068085999999</v>
      </c>
      <c r="P123" s="233">
        <v>382.62670214999997</v>
      </c>
      <c r="Q123" s="148" t="s">
        <v>547</v>
      </c>
      <c r="R123" s="148">
        <v>12</v>
      </c>
      <c r="S123" t="s">
        <v>103</v>
      </c>
      <c r="T123" t="s">
        <v>2142</v>
      </c>
    </row>
    <row r="124" spans="1:20" x14ac:dyDescent="0.25">
      <c r="A124" t="s">
        <v>1208</v>
      </c>
      <c r="B124">
        <v>332130</v>
      </c>
      <c r="C124" s="149">
        <v>17</v>
      </c>
      <c r="D124" t="s">
        <v>258</v>
      </c>
      <c r="E124" t="s">
        <v>259</v>
      </c>
      <c r="F124" s="23" t="s">
        <v>889</v>
      </c>
      <c r="G124" t="s">
        <v>11</v>
      </c>
      <c r="H124" s="190">
        <v>6038.6328413284136</v>
      </c>
      <c r="I124" s="235">
        <v>2312.7963782287825</v>
      </c>
      <c r="J124" s="233">
        <v>0.38300000000000001</v>
      </c>
      <c r="K124" s="190">
        <v>92995.972222222204</v>
      </c>
      <c r="L124" s="189">
        <v>35617.457361111105</v>
      </c>
      <c r="M124" s="233">
        <v>0.38300000000000001</v>
      </c>
      <c r="N124" s="190">
        <v>27893.311111111114</v>
      </c>
      <c r="O124" s="189">
        <v>10683.138155555558</v>
      </c>
      <c r="P124" s="233">
        <v>961.48243400000013</v>
      </c>
      <c r="Q124" s="148" t="s">
        <v>547</v>
      </c>
      <c r="R124" s="148">
        <v>12</v>
      </c>
      <c r="S124" t="s">
        <v>259</v>
      </c>
      <c r="T124" t="s">
        <v>2142</v>
      </c>
    </row>
    <row r="125" spans="1:20" x14ac:dyDescent="0.25">
      <c r="A125" t="s">
        <v>1136</v>
      </c>
      <c r="B125">
        <v>331510</v>
      </c>
      <c r="C125" s="149">
        <v>169</v>
      </c>
      <c r="D125" t="s">
        <v>101</v>
      </c>
      <c r="E125" t="s">
        <v>130</v>
      </c>
      <c r="F125" s="23" t="s">
        <v>674</v>
      </c>
      <c r="G125" t="s">
        <v>11</v>
      </c>
      <c r="H125" s="190">
        <v>6222.778571428571</v>
      </c>
      <c r="I125" s="235">
        <v>3240.9786494642863</v>
      </c>
      <c r="J125" s="233">
        <v>0.52082500000000009</v>
      </c>
      <c r="K125" s="190">
        <v>8297.8999999999978</v>
      </c>
      <c r="L125" s="189">
        <v>4321.7537675000003</v>
      </c>
      <c r="M125" s="233">
        <v>0.52082500000000009</v>
      </c>
      <c r="N125" s="190">
        <v>28817.499999999996</v>
      </c>
      <c r="O125" s="189">
        <v>15008.874437499999</v>
      </c>
      <c r="P125" s="233">
        <v>450.26623312499999</v>
      </c>
      <c r="Q125" s="148" t="s">
        <v>547</v>
      </c>
      <c r="R125" s="148">
        <v>12</v>
      </c>
      <c r="S125" t="s">
        <v>130</v>
      </c>
      <c r="T125" t="s">
        <v>2142</v>
      </c>
    </row>
    <row r="126" spans="1:20" x14ac:dyDescent="0.25">
      <c r="A126" t="s">
        <v>1149</v>
      </c>
      <c r="B126">
        <v>331610</v>
      </c>
      <c r="C126" s="149">
        <v>169</v>
      </c>
      <c r="D126" t="s">
        <v>101</v>
      </c>
      <c r="E126" t="s">
        <v>141</v>
      </c>
      <c r="F126" s="23" t="s">
        <v>687</v>
      </c>
      <c r="G126" t="s">
        <v>11</v>
      </c>
      <c r="H126" s="190">
        <v>5907.4795321637421</v>
      </c>
      <c r="I126" s="235">
        <v>3163.7506634502924</v>
      </c>
      <c r="J126" s="233">
        <v>0.53555000000000008</v>
      </c>
      <c r="K126" s="190">
        <v>8410.4333333333343</v>
      </c>
      <c r="L126" s="189">
        <v>4504.2075716666668</v>
      </c>
      <c r="M126" s="233">
        <v>0.53555000000000008</v>
      </c>
      <c r="N126" s="190">
        <v>29758.651162790698</v>
      </c>
      <c r="O126" s="189">
        <v>15937.245630232563</v>
      </c>
      <c r="P126" s="233">
        <v>685.30156210000018</v>
      </c>
      <c r="Q126" s="148" t="s">
        <v>547</v>
      </c>
      <c r="R126" s="148">
        <v>12</v>
      </c>
      <c r="S126" t="s">
        <v>141</v>
      </c>
      <c r="T126" t="s">
        <v>2142</v>
      </c>
    </row>
    <row r="127" spans="1:20" x14ac:dyDescent="0.25">
      <c r="A127" t="s">
        <v>1135</v>
      </c>
      <c r="B127">
        <v>331500</v>
      </c>
      <c r="C127" s="149">
        <v>169</v>
      </c>
      <c r="D127" t="s">
        <v>101</v>
      </c>
      <c r="E127" t="s">
        <v>129</v>
      </c>
      <c r="F127" s="23" t="s">
        <v>672</v>
      </c>
      <c r="G127" t="s">
        <v>11</v>
      </c>
      <c r="H127" s="190">
        <v>6562.7666666666664</v>
      </c>
      <c r="I127" s="235">
        <v>5161.1237758333336</v>
      </c>
      <c r="J127" s="233">
        <v>0.78642500000000004</v>
      </c>
      <c r="K127" s="190">
        <v>11528.333333333334</v>
      </c>
      <c r="L127" s="189">
        <v>9066.169541666668</v>
      </c>
      <c r="M127" s="233">
        <v>0.78642500000000004</v>
      </c>
      <c r="N127" s="190">
        <v>34277.4</v>
      </c>
      <c r="O127" s="189">
        <v>26956.604295000001</v>
      </c>
      <c r="P127" s="233">
        <v>673.91510737500005</v>
      </c>
      <c r="Q127" s="148" t="s">
        <v>547</v>
      </c>
      <c r="R127" s="148">
        <v>12</v>
      </c>
      <c r="S127" t="s">
        <v>129</v>
      </c>
      <c r="T127" t="s">
        <v>2142</v>
      </c>
    </row>
    <row r="128" spans="1:20" x14ac:dyDescent="0.25">
      <c r="A128" t="s">
        <v>1124</v>
      </c>
      <c r="B128">
        <v>331410</v>
      </c>
      <c r="C128" s="149">
        <v>169</v>
      </c>
      <c r="D128" t="s">
        <v>101</v>
      </c>
      <c r="E128" t="s">
        <v>120</v>
      </c>
      <c r="F128" s="23" t="s">
        <v>660</v>
      </c>
      <c r="G128" t="s">
        <v>11</v>
      </c>
      <c r="H128" s="190">
        <v>6000.3666666666659</v>
      </c>
      <c r="I128" s="235">
        <v>3361.2553974999996</v>
      </c>
      <c r="J128" s="233">
        <v>0.56017499999999998</v>
      </c>
      <c r="K128" s="190">
        <v>5132.8125000000009</v>
      </c>
      <c r="L128" s="189">
        <v>2875.2732421875003</v>
      </c>
      <c r="M128" s="233">
        <v>0.56017499999999998</v>
      </c>
      <c r="N128" s="190">
        <v>35313.764705882357</v>
      </c>
      <c r="O128" s="189">
        <v>19781.888144117649</v>
      </c>
      <c r="P128" s="233">
        <v>336.29209845000003</v>
      </c>
      <c r="Q128" s="148" t="s">
        <v>547</v>
      </c>
      <c r="R128" s="148">
        <v>12</v>
      </c>
      <c r="S128" t="s">
        <v>120</v>
      </c>
      <c r="T128" t="s">
        <v>2142</v>
      </c>
    </row>
    <row r="129" spans="1:20" x14ac:dyDescent="0.25">
      <c r="A129" t="s">
        <v>1170</v>
      </c>
      <c r="B129">
        <v>331820</v>
      </c>
      <c r="C129" s="149">
        <v>432</v>
      </c>
      <c r="D129" t="s">
        <v>173</v>
      </c>
      <c r="E129" t="s">
        <v>174</v>
      </c>
      <c r="F129" s="23" t="s">
        <v>760</v>
      </c>
      <c r="G129" t="s">
        <v>11</v>
      </c>
      <c r="H129" s="190">
        <v>4325.1415094339618</v>
      </c>
      <c r="I129" s="235">
        <v>2050.5495896226416</v>
      </c>
      <c r="J129" s="233">
        <v>0.47410000000000002</v>
      </c>
      <c r="K129" s="190">
        <v>5307.45</v>
      </c>
      <c r="L129" s="189">
        <v>2516.2620450000004</v>
      </c>
      <c r="M129" s="233">
        <v>0.47410000000000002</v>
      </c>
      <c r="N129" s="190">
        <v>6332.74074074074</v>
      </c>
      <c r="O129" s="189">
        <v>3002.3523851851846</v>
      </c>
      <c r="P129" s="233">
        <v>81.063514399999988</v>
      </c>
      <c r="Q129" s="148" t="s">
        <v>547</v>
      </c>
      <c r="R129" s="148">
        <v>12</v>
      </c>
      <c r="S129" t="s">
        <v>174</v>
      </c>
      <c r="T129" t="s">
        <v>2142</v>
      </c>
    </row>
    <row r="130" spans="1:20" x14ac:dyDescent="0.25">
      <c r="A130" t="s">
        <v>1162</v>
      </c>
      <c r="B130">
        <v>0</v>
      </c>
      <c r="C130" s="149">
        <v>121</v>
      </c>
      <c r="D130" t="s">
        <v>1798</v>
      </c>
      <c r="E130" t="s">
        <v>1287</v>
      </c>
      <c r="F130" s="23" t="s">
        <v>596</v>
      </c>
      <c r="G130" t="s">
        <v>12</v>
      </c>
      <c r="H130" s="190">
        <v>4892.3741241649013</v>
      </c>
      <c r="I130" s="235">
        <v>985.04562489815874</v>
      </c>
      <c r="J130" s="233">
        <v>0.20134306982630853</v>
      </c>
      <c r="K130" s="190">
        <v>126395.54447733292</v>
      </c>
      <c r="L130" s="189">
        <v>18411.98005919925</v>
      </c>
      <c r="M130" s="233">
        <v>0.14566953396447574</v>
      </c>
      <c r="N130" s="190">
        <v>0</v>
      </c>
      <c r="O130" s="189">
        <v>0</v>
      </c>
      <c r="P130" s="233">
        <v>0</v>
      </c>
      <c r="Q130" s="148" t="s">
        <v>1072</v>
      </c>
      <c r="R130" s="148">
        <v>12</v>
      </c>
      <c r="S130" t="s">
        <v>155</v>
      </c>
      <c r="T130" t="e">
        <v>#N/A</v>
      </c>
    </row>
    <row r="131" spans="1:20" x14ac:dyDescent="0.25">
      <c r="A131" t="s">
        <v>1192</v>
      </c>
      <c r="B131">
        <v>0</v>
      </c>
      <c r="C131" s="149">
        <v>32</v>
      </c>
      <c r="D131" t="s">
        <v>227</v>
      </c>
      <c r="E131" t="s">
        <v>227</v>
      </c>
      <c r="F131" s="23" t="s">
        <v>596</v>
      </c>
      <c r="G131" t="s">
        <v>12</v>
      </c>
      <c r="H131" s="190">
        <v>5983.9239911852892</v>
      </c>
      <c r="I131" s="235">
        <v>1612.1057765254145</v>
      </c>
      <c r="J131" s="233">
        <v>0.2694061252950658</v>
      </c>
      <c r="K131" s="190">
        <v>39792.112950340801</v>
      </c>
      <c r="L131" s="189">
        <v>9307.643622200585</v>
      </c>
      <c r="M131" s="233">
        <v>0.23390674513354462</v>
      </c>
      <c r="N131" s="190">
        <v>4923640</v>
      </c>
      <c r="O131" s="189">
        <v>564860</v>
      </c>
      <c r="P131" s="233">
        <v>14121.5</v>
      </c>
      <c r="Q131" s="148" t="s">
        <v>1072</v>
      </c>
      <c r="R131" s="148">
        <v>12</v>
      </c>
      <c r="S131" t="s">
        <v>1193</v>
      </c>
      <c r="T131" t="s">
        <v>501</v>
      </c>
    </row>
    <row r="132" spans="1:20" x14ac:dyDescent="0.25">
      <c r="A132" t="s">
        <v>1177</v>
      </c>
      <c r="B132">
        <v>0</v>
      </c>
      <c r="C132" s="149">
        <v>8</v>
      </c>
      <c r="D132" t="s">
        <v>187</v>
      </c>
      <c r="E132" t="s">
        <v>187</v>
      </c>
      <c r="F132" s="23" t="s">
        <v>596</v>
      </c>
      <c r="G132" t="s">
        <v>12</v>
      </c>
      <c r="H132" s="190">
        <v>6693.4720379808696</v>
      </c>
      <c r="I132" s="235">
        <v>1312.1943726872862</v>
      </c>
      <c r="J132" s="233">
        <v>0.19604091348129668</v>
      </c>
      <c r="K132" s="190">
        <v>55377.364341085267</v>
      </c>
      <c r="L132" s="189">
        <v>8870.0051679586559</v>
      </c>
      <c r="M132" s="233">
        <v>0.16017384130681481</v>
      </c>
      <c r="N132" s="190">
        <v>8261142.8571428573</v>
      </c>
      <c r="O132" s="189">
        <v>1164028.5714285714</v>
      </c>
      <c r="P132" s="233">
        <v>8148.2</v>
      </c>
      <c r="Q132" s="148" t="s">
        <v>1072</v>
      </c>
      <c r="R132" s="148">
        <v>12</v>
      </c>
      <c r="S132" t="s">
        <v>536</v>
      </c>
      <c r="T132" t="s">
        <v>501</v>
      </c>
    </row>
    <row r="133" spans="1:20" x14ac:dyDescent="0.25">
      <c r="A133" t="s">
        <v>1189</v>
      </c>
      <c r="B133">
        <v>0</v>
      </c>
      <c r="C133" s="149">
        <v>13</v>
      </c>
      <c r="D133" t="s">
        <v>2148</v>
      </c>
      <c r="E133" t="s">
        <v>218</v>
      </c>
      <c r="F133" s="23" t="s">
        <v>596</v>
      </c>
      <c r="G133" t="s">
        <v>12</v>
      </c>
      <c r="H133" s="190">
        <v>6859.2651105901532</v>
      </c>
      <c r="I133" s="235">
        <v>1745.8388543471613</v>
      </c>
      <c r="J133" s="233">
        <v>0.25452272600627818</v>
      </c>
      <c r="K133" s="190">
        <v>18597.577592732781</v>
      </c>
      <c r="L133" s="189">
        <v>4408.3875851627563</v>
      </c>
      <c r="M133" s="233">
        <v>0.23704095671499631</v>
      </c>
      <c r="N133" s="190">
        <v>1542631.8785578748</v>
      </c>
      <c r="O133" s="189">
        <v>281735.48387096776</v>
      </c>
      <c r="P133" s="233">
        <v>148474.6</v>
      </c>
      <c r="Q133" s="148" t="s">
        <v>1072</v>
      </c>
      <c r="R133" s="148">
        <v>12</v>
      </c>
      <c r="S133" t="s">
        <v>535</v>
      </c>
      <c r="T133" t="s">
        <v>501</v>
      </c>
    </row>
    <row r="134" spans="1:20" x14ac:dyDescent="0.25">
      <c r="A134" t="s">
        <v>1216</v>
      </c>
      <c r="B134">
        <v>0</v>
      </c>
      <c r="C134" s="149">
        <v>18</v>
      </c>
      <c r="D134" t="s">
        <v>404</v>
      </c>
      <c r="E134" t="s">
        <v>905</v>
      </c>
      <c r="F134" s="23" t="s">
        <v>596</v>
      </c>
      <c r="G134" t="s">
        <v>12</v>
      </c>
      <c r="H134" s="190">
        <v>7299.9539869459259</v>
      </c>
      <c r="I134" s="235">
        <v>1560.984338519743</v>
      </c>
      <c r="J134" s="233">
        <v>0.21383481886477074</v>
      </c>
      <c r="K134" s="190">
        <v>48398.222807306243</v>
      </c>
      <c r="L134" s="189">
        <v>8951.8512423893371</v>
      </c>
      <c r="M134" s="233">
        <v>0.18496239578941642</v>
      </c>
      <c r="N134" s="190">
        <v>0</v>
      </c>
      <c r="O134" s="189">
        <v>0</v>
      </c>
      <c r="P134" s="233">
        <v>0</v>
      </c>
      <c r="Q134" s="148" t="s">
        <v>1072</v>
      </c>
      <c r="R134" s="148">
        <v>6</v>
      </c>
      <c r="S134" t="s">
        <v>541</v>
      </c>
      <c r="T134" t="s">
        <v>501</v>
      </c>
    </row>
    <row r="135" spans="1:20" x14ac:dyDescent="0.25">
      <c r="A135" t="s">
        <v>1271</v>
      </c>
      <c r="B135">
        <v>0</v>
      </c>
      <c r="C135" s="149">
        <v>111</v>
      </c>
      <c r="D135" t="s">
        <v>380</v>
      </c>
      <c r="E135" t="s">
        <v>1288</v>
      </c>
      <c r="F135" s="23" t="s">
        <v>860</v>
      </c>
      <c r="G135" t="s">
        <v>13</v>
      </c>
      <c r="H135" s="190">
        <v>12593.235039028621</v>
      </c>
      <c r="I135" s="235">
        <v>1398.0919340849957</v>
      </c>
      <c r="J135" s="233">
        <v>0.11101928374655648</v>
      </c>
      <c r="K135" s="190">
        <v>26165.727170236754</v>
      </c>
      <c r="L135" s="189">
        <v>2627.9594137542281</v>
      </c>
      <c r="M135" s="233">
        <v>0.10043517600930674</v>
      </c>
      <c r="N135" s="190">
        <v>0</v>
      </c>
      <c r="O135" s="189">
        <v>0</v>
      </c>
      <c r="P135" s="233">
        <v>0</v>
      </c>
      <c r="Q135" s="148" t="s">
        <v>1072</v>
      </c>
      <c r="R135" s="148">
        <v>12</v>
      </c>
      <c r="S135" t="s">
        <v>381</v>
      </c>
      <c r="T135" t="s">
        <v>501</v>
      </c>
    </row>
    <row r="136" spans="1:20" x14ac:dyDescent="0.25">
      <c r="A136" t="s">
        <v>1251</v>
      </c>
      <c r="B136">
        <v>0</v>
      </c>
      <c r="C136" s="149">
        <v>100</v>
      </c>
      <c r="D136" t="s">
        <v>2149</v>
      </c>
      <c r="E136" t="s">
        <v>340</v>
      </c>
      <c r="F136" s="23" t="s">
        <v>982</v>
      </c>
      <c r="G136" t="s">
        <v>13</v>
      </c>
      <c r="H136" s="190">
        <v>10740.554821664466</v>
      </c>
      <c r="I136" s="235">
        <v>2030.6472919418757</v>
      </c>
      <c r="J136" s="233">
        <v>0.18906353774629178</v>
      </c>
      <c r="K136" s="190">
        <v>19573.803526448362</v>
      </c>
      <c r="L136" s="189">
        <v>3393.9546599496221</v>
      </c>
      <c r="M136" s="233">
        <v>0.17339270088021824</v>
      </c>
      <c r="N136" s="190">
        <v>873961.5384615385</v>
      </c>
      <c r="O136" s="189">
        <v>115653.84615384616</v>
      </c>
      <c r="P136" s="233">
        <v>3007</v>
      </c>
      <c r="Q136" s="148" t="s">
        <v>1072</v>
      </c>
      <c r="R136" s="148">
        <v>4</v>
      </c>
      <c r="S136" t="s">
        <v>341</v>
      </c>
      <c r="T136" t="s">
        <v>501</v>
      </c>
    </row>
    <row r="137" spans="1:20" x14ac:dyDescent="0.25">
      <c r="A137" t="s">
        <v>1074</v>
      </c>
      <c r="B137">
        <v>0</v>
      </c>
      <c r="C137" s="149">
        <v>1</v>
      </c>
      <c r="D137" t="s">
        <v>67</v>
      </c>
      <c r="E137" t="s">
        <v>1283</v>
      </c>
      <c r="F137" s="23" t="s">
        <v>583</v>
      </c>
      <c r="G137" t="s">
        <v>13</v>
      </c>
      <c r="H137" s="190">
        <v>10068.062827225131</v>
      </c>
      <c r="I137" s="235">
        <v>1296.1854899027674</v>
      </c>
      <c r="J137" s="233">
        <v>0.12874229254884481</v>
      </c>
      <c r="K137" s="190">
        <v>51452.976704055218</v>
      </c>
      <c r="L137" s="189">
        <v>5463.7187230371001</v>
      </c>
      <c r="M137" s="233">
        <v>0.10618858369386591</v>
      </c>
      <c r="N137" s="190">
        <v>0</v>
      </c>
      <c r="O137" s="189">
        <v>0</v>
      </c>
      <c r="P137" s="233">
        <v>0</v>
      </c>
      <c r="Q137" s="148" t="s">
        <v>1072</v>
      </c>
      <c r="R137" s="148">
        <v>12</v>
      </c>
      <c r="S137" t="s">
        <v>1075</v>
      </c>
      <c r="T137" t="s">
        <v>501</v>
      </c>
    </row>
    <row r="138" spans="1:20" x14ac:dyDescent="0.25">
      <c r="A138" t="s">
        <v>1203</v>
      </c>
      <c r="B138">
        <v>0</v>
      </c>
      <c r="C138" s="149">
        <v>103</v>
      </c>
      <c r="D138" t="s">
        <v>245</v>
      </c>
      <c r="E138" t="s">
        <v>245</v>
      </c>
      <c r="F138" s="23" t="s">
        <v>860</v>
      </c>
      <c r="G138" t="s">
        <v>13</v>
      </c>
      <c r="H138" s="190">
        <v>11084.116468957018</v>
      </c>
      <c r="I138" s="235">
        <v>1229.9953782159914</v>
      </c>
      <c r="J138" s="233">
        <v>0.11096918565054832</v>
      </c>
      <c r="K138" s="190">
        <v>55220.135236664166</v>
      </c>
      <c r="L138" s="189">
        <v>5791.0593538692701</v>
      </c>
      <c r="M138" s="233">
        <v>0.10487224142153527</v>
      </c>
      <c r="N138" s="190">
        <v>1399312.5</v>
      </c>
      <c r="O138" s="189">
        <v>131231.25</v>
      </c>
      <c r="P138" s="233">
        <v>2099.6999999999998</v>
      </c>
      <c r="Q138" s="148" t="s">
        <v>1072</v>
      </c>
      <c r="R138" s="148">
        <v>11</v>
      </c>
      <c r="S138" t="s">
        <v>1204</v>
      </c>
      <c r="T138" t="s">
        <v>501</v>
      </c>
    </row>
    <row r="139" spans="1:20" x14ac:dyDescent="0.25">
      <c r="A139" t="s">
        <v>1242</v>
      </c>
      <c r="B139">
        <v>0</v>
      </c>
      <c r="C139" s="149">
        <v>212</v>
      </c>
      <c r="D139" t="s">
        <v>319</v>
      </c>
      <c r="E139" t="s">
        <v>1286</v>
      </c>
      <c r="F139" s="23" t="s">
        <v>860</v>
      </c>
      <c r="G139" t="s">
        <v>13</v>
      </c>
      <c r="H139" s="190">
        <v>15329.479768786126</v>
      </c>
      <c r="I139" s="235">
        <v>1548.3381502890174</v>
      </c>
      <c r="J139" s="233">
        <v>0.1010039592760181</v>
      </c>
      <c r="K139" s="190">
        <v>13913.499344692005</v>
      </c>
      <c r="L139" s="189">
        <v>1589.5150720838794</v>
      </c>
      <c r="M139" s="233">
        <v>0.11424265259984928</v>
      </c>
      <c r="N139" s="190">
        <v>569322.58064516133</v>
      </c>
      <c r="O139" s="189">
        <v>51154.838709677424</v>
      </c>
      <c r="P139" s="233">
        <v>1585.8</v>
      </c>
      <c r="Q139" s="148" t="s">
        <v>1072</v>
      </c>
      <c r="R139" s="148">
        <v>12</v>
      </c>
      <c r="S139" t="s">
        <v>321</v>
      </c>
      <c r="T139" t="s">
        <v>501</v>
      </c>
    </row>
    <row r="140" spans="1:20" x14ac:dyDescent="0.25">
      <c r="A140" t="s">
        <v>1184</v>
      </c>
      <c r="B140">
        <v>331960</v>
      </c>
      <c r="C140" s="149">
        <v>701</v>
      </c>
      <c r="D140" t="s">
        <v>206</v>
      </c>
      <c r="E140" t="s">
        <v>207</v>
      </c>
      <c r="F140" s="23" t="s">
        <v>810</v>
      </c>
      <c r="G140" t="s">
        <v>13</v>
      </c>
      <c r="H140" s="190">
        <v>2566.4255319148942</v>
      </c>
      <c r="I140" s="235">
        <v>1564.0224929078015</v>
      </c>
      <c r="J140" s="233">
        <v>0.60941666666666661</v>
      </c>
      <c r="K140" s="190">
        <v>5074.0714285714294</v>
      </c>
      <c r="L140" s="189">
        <v>3092.2236964285712</v>
      </c>
      <c r="M140" s="233">
        <v>0.60941666666666661</v>
      </c>
      <c r="N140" s="190">
        <v>1548.8571428571429</v>
      </c>
      <c r="O140" s="189">
        <v>943.89935714285696</v>
      </c>
      <c r="P140" s="233">
        <v>6.6072954999999993</v>
      </c>
      <c r="Q140" s="148" t="s">
        <v>547</v>
      </c>
      <c r="R140" s="148">
        <v>12</v>
      </c>
      <c r="S140" t="s">
        <v>207</v>
      </c>
      <c r="T140" t="s">
        <v>2142</v>
      </c>
    </row>
    <row r="141" spans="1:20" x14ac:dyDescent="0.25">
      <c r="A141" t="s">
        <v>1261</v>
      </c>
      <c r="B141">
        <v>332630</v>
      </c>
      <c r="C141" s="149">
        <v>363</v>
      </c>
      <c r="D141" t="s">
        <v>361</v>
      </c>
      <c r="E141" t="s">
        <v>362</v>
      </c>
      <c r="F141" s="23" t="s">
        <v>1012</v>
      </c>
      <c r="G141" t="s">
        <v>13</v>
      </c>
      <c r="H141" s="190">
        <v>1823.8931297709923</v>
      </c>
      <c r="I141" s="235">
        <v>1168.8115139949114</v>
      </c>
      <c r="J141" s="233">
        <v>0.64083333333333348</v>
      </c>
      <c r="K141" s="190">
        <v>2481.8518518518522</v>
      </c>
      <c r="L141" s="189">
        <v>1590.453395061729</v>
      </c>
      <c r="M141" s="233">
        <v>0.64083333333333348</v>
      </c>
      <c r="N141" s="190">
        <v>2116.1428571428569</v>
      </c>
      <c r="O141" s="189">
        <v>1356.0948809523811</v>
      </c>
      <c r="P141" s="233">
        <v>18.985328333333335</v>
      </c>
      <c r="Q141" s="148" t="s">
        <v>547</v>
      </c>
      <c r="R141" s="148">
        <v>4</v>
      </c>
      <c r="S141" t="s">
        <v>362</v>
      </c>
      <c r="T141" t="s">
        <v>2142</v>
      </c>
    </row>
    <row r="142" spans="1:20" x14ac:dyDescent="0.25">
      <c r="A142" t="s">
        <v>1084</v>
      </c>
      <c r="B142">
        <v>332010</v>
      </c>
      <c r="C142" s="149">
        <v>417</v>
      </c>
      <c r="D142" t="s">
        <v>78</v>
      </c>
      <c r="E142" t="s">
        <v>224</v>
      </c>
      <c r="F142" s="23" t="s">
        <v>832</v>
      </c>
      <c r="G142" t="s">
        <v>13</v>
      </c>
      <c r="H142" s="190">
        <v>2603.6873706004139</v>
      </c>
      <c r="I142" s="235">
        <v>1155.2560863354036</v>
      </c>
      <c r="J142" s="233">
        <v>0.44369999999999993</v>
      </c>
      <c r="K142" s="190">
        <v>5540.2643678160921</v>
      </c>
      <c r="L142" s="189">
        <v>2458.2152999999994</v>
      </c>
      <c r="M142" s="233">
        <v>0.44369999999999993</v>
      </c>
      <c r="N142" s="190">
        <v>8727.7142857142844</v>
      </c>
      <c r="O142" s="189">
        <v>3872.4868285714283</v>
      </c>
      <c r="P142" s="233">
        <v>108.42963119999999</v>
      </c>
      <c r="Q142" s="148" t="s">
        <v>547</v>
      </c>
      <c r="R142" s="148">
        <v>12</v>
      </c>
      <c r="S142" t="s">
        <v>224</v>
      </c>
      <c r="T142" t="s">
        <v>2142</v>
      </c>
    </row>
    <row r="143" spans="1:20" x14ac:dyDescent="0.25">
      <c r="A143" t="s">
        <v>1198</v>
      </c>
      <c r="B143">
        <v>332660</v>
      </c>
      <c r="C143" s="149">
        <v>240</v>
      </c>
      <c r="D143" t="s">
        <v>238</v>
      </c>
      <c r="E143" t="s">
        <v>240</v>
      </c>
      <c r="F143" s="23" t="s">
        <v>1278</v>
      </c>
      <c r="G143" t="s">
        <v>13</v>
      </c>
      <c r="H143" s="190">
        <v>3071.2242990654204</v>
      </c>
      <c r="I143" s="235">
        <v>1795.5656929127726</v>
      </c>
      <c r="J143" s="233">
        <v>0.58464166666666673</v>
      </c>
      <c r="K143" s="190">
        <v>14497.666666666668</v>
      </c>
      <c r="L143" s="189">
        <v>8475.9400027777792</v>
      </c>
      <c r="M143" s="233">
        <v>0.58464166666666673</v>
      </c>
      <c r="N143" s="190">
        <v>3169.8888888888896</v>
      </c>
      <c r="O143" s="189">
        <v>1853.2491231481486</v>
      </c>
      <c r="P143" s="233">
        <v>33.358484216666675</v>
      </c>
      <c r="Q143" s="148" t="s">
        <v>547</v>
      </c>
      <c r="R143" s="148">
        <v>12</v>
      </c>
      <c r="S143" t="s">
        <v>240</v>
      </c>
      <c r="T143" t="s">
        <v>2142</v>
      </c>
    </row>
    <row r="144" spans="1:20" x14ac:dyDescent="0.25">
      <c r="A144" t="s">
        <v>1101</v>
      </c>
      <c r="B144">
        <v>331230</v>
      </c>
      <c r="C144" s="149">
        <v>2</v>
      </c>
      <c r="D144" t="s">
        <v>78</v>
      </c>
      <c r="E144" t="s">
        <v>100</v>
      </c>
      <c r="F144" s="23" t="s">
        <v>636</v>
      </c>
      <c r="G144" t="s">
        <v>13</v>
      </c>
      <c r="H144" s="190">
        <v>3075.8705882352942</v>
      </c>
      <c r="I144" s="235">
        <v>880.10910431372565</v>
      </c>
      <c r="J144" s="233">
        <v>0.28613333333333341</v>
      </c>
      <c r="K144" s="190">
        <v>4663.416666666667</v>
      </c>
      <c r="L144" s="189">
        <v>1334.3589555555557</v>
      </c>
      <c r="M144" s="233">
        <v>0.28613333333333341</v>
      </c>
      <c r="N144" s="190">
        <v>5248.6</v>
      </c>
      <c r="O144" s="189">
        <v>1501.7994133333339</v>
      </c>
      <c r="P144" s="233">
        <v>7.5089970666666694</v>
      </c>
      <c r="Q144" s="148" t="s">
        <v>547</v>
      </c>
      <c r="R144" s="148">
        <v>12</v>
      </c>
      <c r="S144" t="s">
        <v>100</v>
      </c>
      <c r="T144" t="s">
        <v>2142</v>
      </c>
    </row>
    <row r="145" spans="1:20" x14ac:dyDescent="0.25">
      <c r="A145" t="s">
        <v>1200</v>
      </c>
      <c r="B145">
        <v>332680</v>
      </c>
      <c r="C145" s="149">
        <v>240</v>
      </c>
      <c r="D145" t="s">
        <v>238</v>
      </c>
      <c r="E145" t="s">
        <v>242</v>
      </c>
      <c r="F145" s="23" t="s">
        <v>855</v>
      </c>
      <c r="G145" t="s">
        <v>13</v>
      </c>
      <c r="H145" s="190">
        <v>3665.3658536585358</v>
      </c>
      <c r="I145" s="235">
        <v>2142.925601626016</v>
      </c>
      <c r="J145" s="233">
        <v>0.58464166666666673</v>
      </c>
      <c r="K145" s="190">
        <v>15112.580000000002</v>
      </c>
      <c r="L145" s="189">
        <v>8835.4439588333335</v>
      </c>
      <c r="M145" s="233">
        <v>0.58464166666666673</v>
      </c>
      <c r="N145" s="190">
        <v>10882.608695652176</v>
      </c>
      <c r="O145" s="189">
        <v>6362.426485507247</v>
      </c>
      <c r="P145" s="233">
        <v>146.33580916666668</v>
      </c>
      <c r="Q145" s="148" t="s">
        <v>547</v>
      </c>
      <c r="R145" s="148">
        <v>12</v>
      </c>
      <c r="S145" t="s">
        <v>242</v>
      </c>
      <c r="T145" t="s">
        <v>2142</v>
      </c>
    </row>
    <row r="146" spans="1:20" x14ac:dyDescent="0.25">
      <c r="A146" t="s">
        <v>1197</v>
      </c>
      <c r="B146">
        <v>332650</v>
      </c>
      <c r="C146" s="149">
        <v>240</v>
      </c>
      <c r="D146" t="s">
        <v>238</v>
      </c>
      <c r="E146" t="s">
        <v>239</v>
      </c>
      <c r="F146" s="23" t="s">
        <v>851</v>
      </c>
      <c r="G146" t="s">
        <v>13</v>
      </c>
      <c r="H146" s="190">
        <v>4086.0251256281408</v>
      </c>
      <c r="I146" s="235">
        <v>2392.2655604271363</v>
      </c>
      <c r="J146" s="233">
        <v>0.58547500000000008</v>
      </c>
      <c r="K146" s="190">
        <v>18520.96</v>
      </c>
      <c r="L146" s="189">
        <v>10843.559056000002</v>
      </c>
      <c r="M146" s="233">
        <v>0.58547500000000008</v>
      </c>
      <c r="N146" s="190">
        <v>16866.764705882353</v>
      </c>
      <c r="O146" s="189">
        <v>9875.0690661764729</v>
      </c>
      <c r="P146" s="233">
        <v>167.87617412500003</v>
      </c>
      <c r="Q146" s="148" t="s">
        <v>547</v>
      </c>
      <c r="R146" s="148">
        <v>12</v>
      </c>
      <c r="S146" t="s">
        <v>239</v>
      </c>
      <c r="T146" t="s">
        <v>2142</v>
      </c>
    </row>
    <row r="147" spans="1:20" x14ac:dyDescent="0.25">
      <c r="A147" t="s">
        <v>1201</v>
      </c>
      <c r="B147">
        <v>332700</v>
      </c>
      <c r="C147" s="149">
        <v>240</v>
      </c>
      <c r="D147" t="s">
        <v>238</v>
      </c>
      <c r="E147" t="s">
        <v>399</v>
      </c>
      <c r="F147" s="23" t="s">
        <v>1278</v>
      </c>
      <c r="G147" t="s">
        <v>13</v>
      </c>
      <c r="H147" s="190">
        <v>4224.6326530612241</v>
      </c>
      <c r="I147" s="235">
        <v>2469.8962753401365</v>
      </c>
      <c r="J147" s="233">
        <v>0.58464166666666673</v>
      </c>
      <c r="K147" s="190">
        <v>10392.124999999998</v>
      </c>
      <c r="L147" s="189">
        <v>6075.6692802083326</v>
      </c>
      <c r="M147" s="233">
        <v>0.58464166666666673</v>
      </c>
      <c r="N147" s="190">
        <v>18667.888888888891</v>
      </c>
      <c r="O147" s="189">
        <v>10914.02567314815</v>
      </c>
      <c r="P147" s="233">
        <v>98.22623105833334</v>
      </c>
      <c r="Q147" s="148" t="s">
        <v>547</v>
      </c>
      <c r="R147" s="148">
        <v>12</v>
      </c>
      <c r="S147" t="s">
        <v>399</v>
      </c>
      <c r="T147" t="s">
        <v>2142</v>
      </c>
    </row>
    <row r="148" spans="1:20" x14ac:dyDescent="0.25">
      <c r="A148" t="s">
        <v>1079</v>
      </c>
      <c r="B148">
        <v>331080</v>
      </c>
      <c r="C148" s="149">
        <v>2</v>
      </c>
      <c r="D148" t="s">
        <v>78</v>
      </c>
      <c r="E148" t="s">
        <v>84</v>
      </c>
      <c r="F148" s="23" t="s">
        <v>598</v>
      </c>
      <c r="G148" t="s">
        <v>13</v>
      </c>
      <c r="H148" s="190">
        <v>3921.0614525139658</v>
      </c>
      <c r="I148" s="235">
        <v>1121.9463836126631</v>
      </c>
      <c r="J148" s="233">
        <v>0.28613333333333341</v>
      </c>
      <c r="K148" s="190">
        <v>2753.0952380952376</v>
      </c>
      <c r="L148" s="189">
        <v>787.75231746031761</v>
      </c>
      <c r="M148" s="233">
        <v>0.28613333333333341</v>
      </c>
      <c r="N148" s="190">
        <v>10152.049999999999</v>
      </c>
      <c r="O148" s="189">
        <v>2904.839906666667</v>
      </c>
      <c r="P148" s="233">
        <v>58.096798133333344</v>
      </c>
      <c r="Q148" s="148" t="s">
        <v>547</v>
      </c>
      <c r="R148" s="148">
        <v>12</v>
      </c>
      <c r="S148" t="s">
        <v>84</v>
      </c>
      <c r="T148" t="s">
        <v>2142</v>
      </c>
    </row>
    <row r="149" spans="1:20" x14ac:dyDescent="0.25">
      <c r="A149" t="s">
        <v>1199</v>
      </c>
      <c r="B149">
        <v>332670</v>
      </c>
      <c r="C149" s="149">
        <v>240</v>
      </c>
      <c r="D149" t="s">
        <v>238</v>
      </c>
      <c r="E149" t="s">
        <v>241</v>
      </c>
      <c r="F149" s="23" t="s">
        <v>853</v>
      </c>
      <c r="G149" t="s">
        <v>13</v>
      </c>
      <c r="H149" s="190">
        <v>4187.7931937172771</v>
      </c>
      <c r="I149" s="235">
        <v>2448.3583924301915</v>
      </c>
      <c r="J149" s="233">
        <v>0.58464166666666673</v>
      </c>
      <c r="K149" s="190">
        <v>26698.283333333336</v>
      </c>
      <c r="L149" s="189">
        <v>15608.928865138892</v>
      </c>
      <c r="M149" s="233">
        <v>0.58464166666666673</v>
      </c>
      <c r="N149" s="190">
        <v>19814.909090909092</v>
      </c>
      <c r="O149" s="189">
        <v>11584.621475757578</v>
      </c>
      <c r="P149" s="233">
        <v>509.72334493333341</v>
      </c>
      <c r="Q149" s="148" t="s">
        <v>547</v>
      </c>
      <c r="R149" s="148">
        <v>12</v>
      </c>
      <c r="S149" t="s">
        <v>241</v>
      </c>
      <c r="T149" t="s">
        <v>2142</v>
      </c>
    </row>
    <row r="150" spans="1:20" x14ac:dyDescent="0.25">
      <c r="A150" t="s">
        <v>1097</v>
      </c>
      <c r="B150">
        <v>331210</v>
      </c>
      <c r="C150" s="149">
        <v>0</v>
      </c>
      <c r="D150" t="s">
        <v>78</v>
      </c>
      <c r="E150" t="s">
        <v>1098</v>
      </c>
      <c r="F150" s="23" t="s">
        <v>598</v>
      </c>
      <c r="G150" t="s">
        <v>13</v>
      </c>
      <c r="H150" s="190">
        <v>4864.6297376093289</v>
      </c>
      <c r="I150" s="235">
        <v>1391.9327222546162</v>
      </c>
      <c r="J150" s="233">
        <v>0.28613333333333341</v>
      </c>
      <c r="K150" s="190">
        <v>8247.6513761467904</v>
      </c>
      <c r="L150" s="189">
        <v>2359.9279804281355</v>
      </c>
      <c r="M150" s="233">
        <v>0.28613333333333341</v>
      </c>
      <c r="N150" s="190">
        <v>15489.814814814816</v>
      </c>
      <c r="O150" s="189">
        <v>4432.1523456790137</v>
      </c>
      <c r="P150" s="233">
        <v>239.33622666666673</v>
      </c>
      <c r="Q150" s="148" t="s">
        <v>547</v>
      </c>
      <c r="R150" s="148">
        <v>12</v>
      </c>
      <c r="S150" t="s">
        <v>411</v>
      </c>
      <c r="T150" t="s">
        <v>2142</v>
      </c>
    </row>
    <row r="151" spans="1:20" x14ac:dyDescent="0.25">
      <c r="A151" t="s">
        <v>1094</v>
      </c>
      <c r="B151">
        <v>331190</v>
      </c>
      <c r="C151" s="149">
        <v>2</v>
      </c>
      <c r="D151" t="s">
        <v>78</v>
      </c>
      <c r="E151" t="s">
        <v>93</v>
      </c>
      <c r="F151" s="23" t="s">
        <v>1278</v>
      </c>
      <c r="G151" t="s">
        <v>13</v>
      </c>
      <c r="H151" s="190">
        <v>4935.3240469208204</v>
      </c>
      <c r="I151" s="235">
        <v>1373.4595545576733</v>
      </c>
      <c r="J151" s="233">
        <v>0.27829166666666666</v>
      </c>
      <c r="K151" s="190">
        <v>14655.911823647295</v>
      </c>
      <c r="L151" s="189">
        <v>4078.6181279225111</v>
      </c>
      <c r="M151" s="233">
        <v>0.27829166666666666</v>
      </c>
      <c r="N151" s="190">
        <v>23061.60576923077</v>
      </c>
      <c r="O151" s="189">
        <v>6417.8527055288459</v>
      </c>
      <c r="P151" s="233">
        <v>667.45668137500002</v>
      </c>
      <c r="Q151" s="148" t="s">
        <v>547</v>
      </c>
      <c r="R151" s="148">
        <v>12</v>
      </c>
      <c r="S151" t="s">
        <v>93</v>
      </c>
      <c r="T151" t="s">
        <v>2142</v>
      </c>
    </row>
    <row r="152" spans="1:20" x14ac:dyDescent="0.25">
      <c r="A152" t="s">
        <v>1085</v>
      </c>
      <c r="B152">
        <v>331120</v>
      </c>
      <c r="C152" s="149">
        <v>2</v>
      </c>
      <c r="D152" t="s">
        <v>78</v>
      </c>
      <c r="E152" t="s">
        <v>1086</v>
      </c>
      <c r="F152" s="23" t="s">
        <v>1278</v>
      </c>
      <c r="G152" t="s">
        <v>13</v>
      </c>
      <c r="H152" s="190">
        <v>4700.9947871416171</v>
      </c>
      <c r="I152" s="235">
        <v>1307.6600499565598</v>
      </c>
      <c r="J152" s="233">
        <v>0.27816666666666667</v>
      </c>
      <c r="K152" s="190">
        <v>15129.476744186046</v>
      </c>
      <c r="L152" s="189">
        <v>4208.5161143410851</v>
      </c>
      <c r="M152" s="233">
        <v>0.27816666666666667</v>
      </c>
      <c r="N152" s="190">
        <v>30848.899999999998</v>
      </c>
      <c r="O152" s="189">
        <v>8581.1356833333321</v>
      </c>
      <c r="P152" s="233">
        <v>600.67949783333324</v>
      </c>
      <c r="Q152" s="148" t="s">
        <v>547</v>
      </c>
      <c r="R152" s="148">
        <v>12</v>
      </c>
      <c r="S152" t="s">
        <v>1086</v>
      </c>
      <c r="T152" t="s">
        <v>2142</v>
      </c>
    </row>
    <row r="153" spans="1:20" x14ac:dyDescent="0.25">
      <c r="A153" t="s">
        <v>1160</v>
      </c>
      <c r="B153">
        <v>332900</v>
      </c>
      <c r="C153" s="149">
        <v>53</v>
      </c>
      <c r="D153" t="s">
        <v>101</v>
      </c>
      <c r="E153" t="s">
        <v>382</v>
      </c>
      <c r="F153" s="23" t="s">
        <v>702</v>
      </c>
      <c r="G153" t="s">
        <v>13</v>
      </c>
      <c r="H153" s="190">
        <v>4616.4945054945056</v>
      </c>
      <c r="I153" s="235">
        <v>2103.3903090659337</v>
      </c>
      <c r="J153" s="233">
        <v>0.45562499999999995</v>
      </c>
      <c r="K153" s="190">
        <v>16587.706896551721</v>
      </c>
      <c r="L153" s="189">
        <v>7557.7739547413785</v>
      </c>
      <c r="M153" s="233">
        <v>0.45562499999999995</v>
      </c>
      <c r="N153" s="190">
        <v>29306.484848484848</v>
      </c>
      <c r="O153" s="189">
        <v>13352.767159090909</v>
      </c>
      <c r="P153" s="233">
        <v>881.28263249999998</v>
      </c>
      <c r="Q153" s="148" t="s">
        <v>547</v>
      </c>
      <c r="R153" s="148">
        <v>12</v>
      </c>
      <c r="S153" t="s">
        <v>382</v>
      </c>
      <c r="T153" t="s">
        <v>2142</v>
      </c>
    </row>
    <row r="154" spans="1:20" x14ac:dyDescent="0.25">
      <c r="A154" t="s">
        <v>1092</v>
      </c>
      <c r="B154">
        <v>331170</v>
      </c>
      <c r="C154" s="149">
        <v>2</v>
      </c>
      <c r="D154" t="s">
        <v>78</v>
      </c>
      <c r="E154" t="s">
        <v>91</v>
      </c>
      <c r="F154" s="23" t="s">
        <v>598</v>
      </c>
      <c r="G154" t="s">
        <v>13</v>
      </c>
      <c r="H154" s="190">
        <v>4668.7888888888892</v>
      </c>
      <c r="I154" s="235">
        <v>1335.8961274074077</v>
      </c>
      <c r="J154" s="233">
        <v>0.28613333333333341</v>
      </c>
      <c r="K154" s="190">
        <v>6466</v>
      </c>
      <c r="L154" s="189">
        <v>1850.1381333333338</v>
      </c>
      <c r="M154" s="233">
        <v>0.28613333333333341</v>
      </c>
      <c r="N154" s="190">
        <v>33694.5</v>
      </c>
      <c r="O154" s="189">
        <v>9641.1196000000018</v>
      </c>
      <c r="P154" s="233">
        <v>19.282239200000003</v>
      </c>
      <c r="Q154" s="148" t="s">
        <v>547</v>
      </c>
      <c r="R154" s="148">
        <v>12</v>
      </c>
      <c r="S154" t="s">
        <v>91</v>
      </c>
      <c r="T154" t="s">
        <v>2142</v>
      </c>
    </row>
    <row r="155" spans="1:20" x14ac:dyDescent="0.25">
      <c r="A155" t="s">
        <v>1080</v>
      </c>
      <c r="B155">
        <v>331090</v>
      </c>
      <c r="C155" s="149">
        <v>2</v>
      </c>
      <c r="D155" t="s">
        <v>78</v>
      </c>
      <c r="E155" t="s">
        <v>82</v>
      </c>
      <c r="F155" s="23" t="s">
        <v>598</v>
      </c>
      <c r="G155" t="s">
        <v>13</v>
      </c>
      <c r="H155" s="190">
        <v>5007.7942446043162</v>
      </c>
      <c r="I155" s="235">
        <v>1432.8133966187054</v>
      </c>
      <c r="J155" s="233">
        <v>0.28611666666666674</v>
      </c>
      <c r="K155" s="190">
        <v>12352.755555555557</v>
      </c>
      <c r="L155" s="189">
        <v>3534.3292437037048</v>
      </c>
      <c r="M155" s="233">
        <v>0.28611666666666674</v>
      </c>
      <c r="N155" s="190">
        <v>29030.0303030303</v>
      </c>
      <c r="O155" s="189">
        <v>8305.9755035353555</v>
      </c>
      <c r="P155" s="233">
        <v>548.1943832333335</v>
      </c>
      <c r="Q155" s="148" t="s">
        <v>547</v>
      </c>
      <c r="R155" s="148">
        <v>12</v>
      </c>
      <c r="S155" t="s">
        <v>82</v>
      </c>
      <c r="T155" t="s">
        <v>2142</v>
      </c>
    </row>
    <row r="156" spans="1:20" x14ac:dyDescent="0.25">
      <c r="A156" t="s">
        <v>1088</v>
      </c>
      <c r="B156">
        <v>331140</v>
      </c>
      <c r="C156" s="149">
        <v>2</v>
      </c>
      <c r="D156" t="s">
        <v>78</v>
      </c>
      <c r="E156" t="s">
        <v>89</v>
      </c>
      <c r="F156" s="23" t="s">
        <v>598</v>
      </c>
      <c r="G156" t="s">
        <v>13</v>
      </c>
      <c r="H156" s="190">
        <v>4619.1450381679388</v>
      </c>
      <c r="I156" s="235">
        <v>1321.6913669211199</v>
      </c>
      <c r="J156" s="233">
        <v>0.28613333333333341</v>
      </c>
      <c r="K156" s="190">
        <v>36610.761904761908</v>
      </c>
      <c r="L156" s="189">
        <v>10475.559339682542</v>
      </c>
      <c r="M156" s="233">
        <v>0.28613333333333341</v>
      </c>
      <c r="N156" s="190">
        <v>4772</v>
      </c>
      <c r="O156" s="189">
        <v>1365.4282666666672</v>
      </c>
      <c r="P156" s="233">
        <v>13.654282666666672</v>
      </c>
      <c r="Q156" s="148" t="s">
        <v>547</v>
      </c>
      <c r="R156" s="148">
        <v>12</v>
      </c>
      <c r="S156" t="s">
        <v>89</v>
      </c>
      <c r="T156" t="s">
        <v>2142</v>
      </c>
    </row>
    <row r="157" spans="1:20" x14ac:dyDescent="0.25">
      <c r="A157" t="s">
        <v>1089</v>
      </c>
      <c r="B157">
        <v>331150</v>
      </c>
      <c r="C157" s="149">
        <v>2</v>
      </c>
      <c r="D157" t="s">
        <v>78</v>
      </c>
      <c r="E157" t="s">
        <v>90</v>
      </c>
      <c r="F157" s="23" t="s">
        <v>598</v>
      </c>
      <c r="G157" t="s">
        <v>13</v>
      </c>
      <c r="H157" s="190">
        <v>5708.6585365853662</v>
      </c>
      <c r="I157" s="235">
        <v>1633.4374959349598</v>
      </c>
      <c r="J157" s="233">
        <v>0.28613333333333341</v>
      </c>
      <c r="K157" s="190">
        <v>8448.4042553191503</v>
      </c>
      <c r="L157" s="189">
        <v>2417.370070921987</v>
      </c>
      <c r="M157" s="233">
        <v>0.28613333333333341</v>
      </c>
      <c r="N157" s="190">
        <v>26098.95</v>
      </c>
      <c r="O157" s="189">
        <v>7467.7795600000018</v>
      </c>
      <c r="P157" s="233">
        <v>149.35559120000005</v>
      </c>
      <c r="Q157" s="148" t="s">
        <v>547</v>
      </c>
      <c r="R157" s="148">
        <v>12</v>
      </c>
      <c r="S157" t="s">
        <v>90</v>
      </c>
      <c r="T157" t="s">
        <v>2142</v>
      </c>
    </row>
    <row r="158" spans="1:20" x14ac:dyDescent="0.25">
      <c r="A158" t="s">
        <v>1090</v>
      </c>
      <c r="B158">
        <v>331155</v>
      </c>
      <c r="C158" s="149">
        <v>2</v>
      </c>
      <c r="D158" t="s">
        <v>78</v>
      </c>
      <c r="E158" t="s">
        <v>96</v>
      </c>
      <c r="F158" s="23" t="s">
        <v>598</v>
      </c>
      <c r="G158" t="s">
        <v>13</v>
      </c>
      <c r="H158" s="190">
        <v>5475.7729468599027</v>
      </c>
      <c r="I158" s="235">
        <v>1566.8011658615137</v>
      </c>
      <c r="J158" s="233">
        <v>0.28613333333333341</v>
      </c>
      <c r="K158" s="190">
        <v>37338.629032258061</v>
      </c>
      <c r="L158" s="189">
        <v>10683.826387096777</v>
      </c>
      <c r="M158" s="233">
        <v>0.28613333333333341</v>
      </c>
      <c r="N158" s="190">
        <v>23928.846153846156</v>
      </c>
      <c r="O158" s="189">
        <v>6846.840512820515</v>
      </c>
      <c r="P158" s="233">
        <v>267.02678000000009</v>
      </c>
      <c r="Q158" s="148" t="s">
        <v>547</v>
      </c>
      <c r="R158" s="148">
        <v>12</v>
      </c>
      <c r="S158" t="s">
        <v>96</v>
      </c>
      <c r="T158" t="s">
        <v>2142</v>
      </c>
    </row>
    <row r="159" spans="1:20" x14ac:dyDescent="0.25">
      <c r="A159" t="s">
        <v>1253</v>
      </c>
      <c r="B159">
        <v>332570</v>
      </c>
      <c r="C159" s="149">
        <v>709</v>
      </c>
      <c r="D159" t="s">
        <v>345</v>
      </c>
      <c r="E159" t="s">
        <v>346</v>
      </c>
      <c r="F159" s="23" t="s">
        <v>989</v>
      </c>
      <c r="G159" t="s">
        <v>14</v>
      </c>
      <c r="H159" s="190">
        <v>1111.8421052631581</v>
      </c>
      <c r="I159" s="235">
        <v>1189.6710526315792</v>
      </c>
      <c r="J159" s="233">
        <v>1.07</v>
      </c>
      <c r="K159" s="190">
        <v>11803.500000000002</v>
      </c>
      <c r="L159" s="189">
        <v>12629.745000000001</v>
      </c>
      <c r="M159" s="233">
        <v>1.07</v>
      </c>
      <c r="N159" s="190">
        <v>6520.8571428571431</v>
      </c>
      <c r="O159" s="189">
        <v>6977.3171428571441</v>
      </c>
      <c r="P159" s="233">
        <v>48.841220000000007</v>
      </c>
      <c r="Q159" s="148" t="s">
        <v>547</v>
      </c>
      <c r="R159" s="148">
        <v>6</v>
      </c>
      <c r="S159" t="s">
        <v>346</v>
      </c>
      <c r="T159" t="e">
        <v>#N/A</v>
      </c>
    </row>
    <row r="160" spans="1:20" x14ac:dyDescent="0.25">
      <c r="A160" t="s">
        <v>1171</v>
      </c>
      <c r="B160">
        <v>331840</v>
      </c>
      <c r="C160" s="149">
        <v>682</v>
      </c>
      <c r="D160" t="s">
        <v>175</v>
      </c>
      <c r="E160" t="s">
        <v>176</v>
      </c>
      <c r="F160" s="23" t="s">
        <v>762</v>
      </c>
      <c r="G160" t="s">
        <v>14</v>
      </c>
      <c r="H160" s="190">
        <v>1292.5652173913043</v>
      </c>
      <c r="I160" s="235">
        <v>1139.8075098814227</v>
      </c>
      <c r="J160" s="233">
        <v>0.88181818181818172</v>
      </c>
      <c r="K160" s="190">
        <v>7705.333333333333</v>
      </c>
      <c r="L160" s="189">
        <v>6794.7030303030297</v>
      </c>
      <c r="M160" s="233">
        <v>0.88181818181818172</v>
      </c>
      <c r="N160" s="190">
        <v>7131.8</v>
      </c>
      <c r="O160" s="189">
        <v>6288.9509090909087</v>
      </c>
      <c r="P160" s="233">
        <v>94.33426363636363</v>
      </c>
      <c r="Q160" s="148" t="s">
        <v>547</v>
      </c>
      <c r="R160" s="148">
        <v>12</v>
      </c>
      <c r="S160" t="s">
        <v>176</v>
      </c>
      <c r="T160" t="s">
        <v>2142</v>
      </c>
    </row>
    <row r="161" spans="1:20" x14ac:dyDescent="0.25">
      <c r="A161" t="s">
        <v>1254</v>
      </c>
      <c r="B161">
        <v>332580</v>
      </c>
      <c r="C161" s="149">
        <v>394</v>
      </c>
      <c r="D161" t="s">
        <v>347</v>
      </c>
      <c r="E161" t="s">
        <v>348</v>
      </c>
      <c r="F161" s="23" t="s">
        <v>991</v>
      </c>
      <c r="G161" t="s">
        <v>14</v>
      </c>
      <c r="H161" s="190">
        <v>1775.72972972973</v>
      </c>
      <c r="I161" s="235">
        <v>1814.7957837837841</v>
      </c>
      <c r="J161" s="233">
        <v>1.022</v>
      </c>
      <c r="K161" s="190">
        <v>3812.9999999999995</v>
      </c>
      <c r="L161" s="189">
        <v>3896.886</v>
      </c>
      <c r="M161" s="233">
        <v>1.022</v>
      </c>
      <c r="N161" s="190">
        <v>1944.6666666666667</v>
      </c>
      <c r="O161" s="189">
        <v>1987.4493333333335</v>
      </c>
      <c r="P161" s="233">
        <v>23.849392000000002</v>
      </c>
      <c r="Q161" s="148" t="s">
        <v>547</v>
      </c>
      <c r="R161" s="148">
        <v>12</v>
      </c>
      <c r="S161" t="s">
        <v>348</v>
      </c>
      <c r="T161" t="s">
        <v>2142</v>
      </c>
    </row>
    <row r="162" spans="1:20" x14ac:dyDescent="0.25">
      <c r="A162" t="s">
        <v>1209</v>
      </c>
      <c r="B162">
        <v>332140</v>
      </c>
      <c r="C162" s="149">
        <v>687</v>
      </c>
      <c r="D162" t="s">
        <v>260</v>
      </c>
      <c r="E162" t="s">
        <v>261</v>
      </c>
      <c r="F162" s="23" t="s">
        <v>891</v>
      </c>
      <c r="G162" t="s">
        <v>14</v>
      </c>
      <c r="H162" s="190">
        <v>956.66666666666652</v>
      </c>
      <c r="I162" s="235">
        <v>908.83333333333326</v>
      </c>
      <c r="J162" s="233">
        <v>0.95000000000000007</v>
      </c>
      <c r="K162" s="190">
        <v>5041.75</v>
      </c>
      <c r="L162" s="189">
        <v>4789.6625000000004</v>
      </c>
      <c r="M162" s="233">
        <v>0.95</v>
      </c>
      <c r="N162" s="190">
        <v>3678.9090909090914</v>
      </c>
      <c r="O162" s="189">
        <v>3494.9636363636373</v>
      </c>
      <c r="P162" s="233">
        <v>38.444600000000008</v>
      </c>
      <c r="Q162" s="148" t="s">
        <v>547</v>
      </c>
      <c r="R162" s="148">
        <v>12</v>
      </c>
      <c r="S162" t="s">
        <v>261</v>
      </c>
      <c r="T162" t="s">
        <v>2142</v>
      </c>
    </row>
    <row r="163" spans="1:20" x14ac:dyDescent="0.25">
      <c r="A163" t="s">
        <v>1246</v>
      </c>
      <c r="B163">
        <v>332520</v>
      </c>
      <c r="C163" s="149">
        <v>759</v>
      </c>
      <c r="D163" t="s">
        <v>330</v>
      </c>
      <c r="E163" t="s">
        <v>331</v>
      </c>
      <c r="F163" s="23" t="s">
        <v>973</v>
      </c>
      <c r="G163" t="s">
        <v>14</v>
      </c>
      <c r="H163" s="190">
        <v>1334.5882352941176</v>
      </c>
      <c r="I163" s="235">
        <v>1114.1587450980389</v>
      </c>
      <c r="J163" s="233">
        <v>0.83483333333333321</v>
      </c>
      <c r="K163" s="190">
        <v>6038</v>
      </c>
      <c r="L163" s="189">
        <v>5040.7236666666658</v>
      </c>
      <c r="M163" s="233">
        <v>0.83483333333333309</v>
      </c>
      <c r="N163" s="190">
        <v>5387</v>
      </c>
      <c r="O163" s="189">
        <v>4497.2471666666652</v>
      </c>
      <c r="P163" s="233">
        <v>53.966965999999985</v>
      </c>
      <c r="Q163" s="148" t="s">
        <v>547</v>
      </c>
      <c r="R163" s="148">
        <v>3</v>
      </c>
      <c r="S163" t="s">
        <v>331</v>
      </c>
      <c r="T163" t="s">
        <v>2142</v>
      </c>
    </row>
    <row r="164" spans="1:20" x14ac:dyDescent="0.25">
      <c r="A164" t="s">
        <v>1269</v>
      </c>
      <c r="B164">
        <v>332880</v>
      </c>
      <c r="C164" s="149">
        <v>663</v>
      </c>
      <c r="D164" t="s">
        <v>376</v>
      </c>
      <c r="E164" t="s">
        <v>377</v>
      </c>
      <c r="F164" s="23" t="s">
        <v>1041</v>
      </c>
      <c r="G164" t="s">
        <v>14</v>
      </c>
      <c r="H164" s="190">
        <v>1828.1308411214952</v>
      </c>
      <c r="I164" s="235">
        <v>1508.2079439252338</v>
      </c>
      <c r="J164" s="233">
        <v>0.82500000000000007</v>
      </c>
      <c r="K164" s="190">
        <v>23046.5</v>
      </c>
      <c r="L164" s="189">
        <v>19013.362500000003</v>
      </c>
      <c r="M164" s="233">
        <v>0.82500000000000018</v>
      </c>
      <c r="N164" s="190">
        <v>14173.700000000003</v>
      </c>
      <c r="O164" s="189">
        <v>11693.302500000005</v>
      </c>
      <c r="P164" s="233">
        <v>116.93302500000004</v>
      </c>
      <c r="Q164" s="148" t="s">
        <v>547</v>
      </c>
      <c r="R164" s="148">
        <v>12</v>
      </c>
      <c r="S164" t="s">
        <v>377</v>
      </c>
      <c r="T164" t="s">
        <v>2142</v>
      </c>
    </row>
    <row r="165" spans="1:20" x14ac:dyDescent="0.25">
      <c r="A165" t="s">
        <v>1169</v>
      </c>
      <c r="B165">
        <v>331810</v>
      </c>
      <c r="C165" s="149">
        <v>767</v>
      </c>
      <c r="D165" t="s">
        <v>757</v>
      </c>
      <c r="E165" t="s">
        <v>172</v>
      </c>
      <c r="F165" s="23" t="s">
        <v>758</v>
      </c>
      <c r="G165" t="s">
        <v>14</v>
      </c>
      <c r="H165" s="190">
        <v>1594.2</v>
      </c>
      <c r="I165" s="235">
        <v>1833.3300000000002</v>
      </c>
      <c r="J165" s="233">
        <v>1.1500000000000001</v>
      </c>
      <c r="K165" s="190">
        <v>6787.4000000000005</v>
      </c>
      <c r="L165" s="189">
        <v>7805.5100000000029</v>
      </c>
      <c r="M165" s="233">
        <v>1.1500000000000001</v>
      </c>
      <c r="N165" s="190">
        <v>8540.25</v>
      </c>
      <c r="O165" s="189">
        <v>9821.2875000000022</v>
      </c>
      <c r="P165" s="233">
        <v>39.285150000000009</v>
      </c>
      <c r="Q165" s="148" t="s">
        <v>547</v>
      </c>
      <c r="R165" s="148">
        <v>12</v>
      </c>
      <c r="S165" t="s">
        <v>172</v>
      </c>
      <c r="T165" t="s">
        <v>2142</v>
      </c>
    </row>
    <row r="166" spans="1:20" x14ac:dyDescent="0.25">
      <c r="A166" t="s">
        <v>1188</v>
      </c>
      <c r="B166">
        <v>331830</v>
      </c>
      <c r="C166" s="149">
        <v>341</v>
      </c>
      <c r="D166" t="s">
        <v>216</v>
      </c>
      <c r="E166" t="s">
        <v>217</v>
      </c>
      <c r="F166" s="23" t="s">
        <v>821</v>
      </c>
      <c r="G166" t="s">
        <v>14</v>
      </c>
      <c r="H166" s="190">
        <v>1871.0422535211267</v>
      </c>
      <c r="I166" s="235">
        <v>1316.4653295774651</v>
      </c>
      <c r="J166" s="233">
        <v>0.70360000000000011</v>
      </c>
      <c r="K166" s="190">
        <v>4739.4000000000005</v>
      </c>
      <c r="L166" s="189">
        <v>3334.6418400000011</v>
      </c>
      <c r="M166" s="233">
        <v>0.70360000000000011</v>
      </c>
      <c r="N166" s="190">
        <v>9299.6666666666679</v>
      </c>
      <c r="O166" s="189">
        <v>6543.2454666666681</v>
      </c>
      <c r="P166" s="233">
        <v>39.259472800000005</v>
      </c>
      <c r="Q166" s="148" t="s">
        <v>547</v>
      </c>
      <c r="R166" s="148">
        <v>3</v>
      </c>
      <c r="S166" t="s">
        <v>217</v>
      </c>
      <c r="T166" t="s">
        <v>2142</v>
      </c>
    </row>
    <row r="167" spans="1:20" x14ac:dyDescent="0.25">
      <c r="A167" t="s">
        <v>1259</v>
      </c>
      <c r="B167">
        <v>332200</v>
      </c>
      <c r="C167" s="149">
        <v>264</v>
      </c>
      <c r="D167" t="s">
        <v>359</v>
      </c>
      <c r="E167" t="s">
        <v>360</v>
      </c>
      <c r="F167" s="23" t="s">
        <v>1003</v>
      </c>
      <c r="G167" t="s">
        <v>14</v>
      </c>
      <c r="H167" s="190">
        <v>2012.1011235955057</v>
      </c>
      <c r="I167" s="235">
        <v>1796.9572109550566</v>
      </c>
      <c r="J167" s="233">
        <v>0.89307500000000017</v>
      </c>
      <c r="K167" s="190">
        <v>7162.9999999999991</v>
      </c>
      <c r="L167" s="189">
        <v>6397.0962249999993</v>
      </c>
      <c r="M167" s="233">
        <v>0.89307500000000006</v>
      </c>
      <c r="N167" s="190">
        <v>6140.2222222222217</v>
      </c>
      <c r="O167" s="189">
        <v>5483.6789611111108</v>
      </c>
      <c r="P167" s="233">
        <v>98.706221299999996</v>
      </c>
      <c r="Q167" s="148" t="s">
        <v>547</v>
      </c>
      <c r="R167" s="148">
        <v>12</v>
      </c>
      <c r="S167" t="s">
        <v>360</v>
      </c>
      <c r="T167" t="s">
        <v>2142</v>
      </c>
    </row>
    <row r="168" spans="1:20" x14ac:dyDescent="0.25">
      <c r="A168" t="s">
        <v>1164</v>
      </c>
      <c r="B168">
        <v>331770</v>
      </c>
      <c r="C168" s="149">
        <v>747</v>
      </c>
      <c r="D168" t="s">
        <v>159</v>
      </c>
      <c r="E168" t="s">
        <v>160</v>
      </c>
      <c r="F168" s="23" t="s">
        <v>744</v>
      </c>
      <c r="G168" t="s">
        <v>14</v>
      </c>
      <c r="H168" s="190">
        <v>2054.6627906976746</v>
      </c>
      <c r="I168" s="235">
        <v>2054.6627906976746</v>
      </c>
      <c r="J168" s="233">
        <v>1</v>
      </c>
      <c r="K168" s="190">
        <v>32288.799999999996</v>
      </c>
      <c r="L168" s="189">
        <v>32288.799999999996</v>
      </c>
      <c r="M168" s="233">
        <v>1</v>
      </c>
      <c r="N168" s="190">
        <v>8211</v>
      </c>
      <c r="O168" s="189">
        <v>8211</v>
      </c>
      <c r="P168" s="233">
        <v>57.477000000000004</v>
      </c>
      <c r="Q168" s="148" t="s">
        <v>547</v>
      </c>
      <c r="R168" s="148">
        <v>12</v>
      </c>
      <c r="S168" t="s">
        <v>160</v>
      </c>
      <c r="T168" t="s">
        <v>2142</v>
      </c>
    </row>
    <row r="169" spans="1:20" x14ac:dyDescent="0.25">
      <c r="A169" t="s">
        <v>1083</v>
      </c>
      <c r="B169">
        <v>331110</v>
      </c>
      <c r="C169" s="149">
        <v>2</v>
      </c>
      <c r="D169" t="s">
        <v>78</v>
      </c>
      <c r="E169" t="s">
        <v>632</v>
      </c>
      <c r="F169" s="23" t="s">
        <v>631</v>
      </c>
      <c r="G169" t="s">
        <v>14</v>
      </c>
      <c r="H169" s="190">
        <v>2258.3309859154933</v>
      </c>
      <c r="I169" s="235">
        <v>1494.6010853286384</v>
      </c>
      <c r="J169" s="233">
        <v>0.66181666666666661</v>
      </c>
      <c r="K169" s="190">
        <v>8241.125</v>
      </c>
      <c r="L169" s="189">
        <v>5454.1138770833322</v>
      </c>
      <c r="M169" s="233">
        <v>0.66181666666666661</v>
      </c>
      <c r="N169" s="190">
        <v>8146.333333333333</v>
      </c>
      <c r="O169" s="189">
        <v>5391.3791722222213</v>
      </c>
      <c r="P169" s="233">
        <v>161.74137516666664</v>
      </c>
      <c r="Q169" s="148" t="s">
        <v>547</v>
      </c>
      <c r="R169" s="148">
        <v>12</v>
      </c>
      <c r="S169" t="s">
        <v>632</v>
      </c>
      <c r="T169" t="s">
        <v>2142</v>
      </c>
    </row>
    <row r="170" spans="1:20" x14ac:dyDescent="0.25">
      <c r="A170" t="s">
        <v>1247</v>
      </c>
      <c r="B170">
        <v>332530</v>
      </c>
      <c r="C170" s="149">
        <v>364</v>
      </c>
      <c r="D170" t="s">
        <v>332</v>
      </c>
      <c r="E170" t="s">
        <v>333</v>
      </c>
      <c r="F170" s="23" t="s">
        <v>975</v>
      </c>
      <c r="G170" t="s">
        <v>14</v>
      </c>
      <c r="H170" s="190">
        <v>1884.0270270270271</v>
      </c>
      <c r="I170" s="235">
        <v>1413.0202702702707</v>
      </c>
      <c r="J170" s="233">
        <v>0.75000000000000011</v>
      </c>
      <c r="K170" s="190">
        <v>7809.2424242424258</v>
      </c>
      <c r="L170" s="189">
        <v>5856.9318181818198</v>
      </c>
      <c r="M170" s="233">
        <v>0.75</v>
      </c>
      <c r="N170" s="190">
        <v>5163.5263157894733</v>
      </c>
      <c r="O170" s="189">
        <v>3872.6447368421059</v>
      </c>
      <c r="P170" s="233">
        <v>73.580250000000007</v>
      </c>
      <c r="Q170" s="148" t="s">
        <v>547</v>
      </c>
      <c r="R170" s="148">
        <v>12</v>
      </c>
      <c r="S170" t="s">
        <v>333</v>
      </c>
      <c r="T170" t="s">
        <v>2142</v>
      </c>
    </row>
    <row r="171" spans="1:20" x14ac:dyDescent="0.25">
      <c r="A171" t="s">
        <v>1087</v>
      </c>
      <c r="B171">
        <v>331130</v>
      </c>
      <c r="C171" s="149">
        <v>2</v>
      </c>
      <c r="D171" t="s">
        <v>78</v>
      </c>
      <c r="E171" t="s">
        <v>88</v>
      </c>
      <c r="F171" s="23" t="s">
        <v>634</v>
      </c>
      <c r="G171" t="s">
        <v>14</v>
      </c>
      <c r="H171" s="190">
        <v>2051</v>
      </c>
      <c r="I171" s="235">
        <v>2179.9908083333339</v>
      </c>
      <c r="J171" s="233">
        <v>1.0628916666666668</v>
      </c>
      <c r="K171" s="190">
        <v>5175.9999999999991</v>
      </c>
      <c r="L171" s="189">
        <v>5501.5272666666669</v>
      </c>
      <c r="M171" s="233">
        <v>1.0628916666666668</v>
      </c>
      <c r="N171" s="190">
        <v>4192.333333333333</v>
      </c>
      <c r="O171" s="189">
        <v>4455.996163888889</v>
      </c>
      <c r="P171" s="233">
        <v>13.367988491666667</v>
      </c>
      <c r="Q171" s="148" t="s">
        <v>547</v>
      </c>
      <c r="R171" s="148">
        <v>12</v>
      </c>
      <c r="S171" t="s">
        <v>88</v>
      </c>
      <c r="T171" t="s">
        <v>2142</v>
      </c>
    </row>
    <row r="172" spans="1:20" x14ac:dyDescent="0.25">
      <c r="A172" t="s">
        <v>1217</v>
      </c>
      <c r="B172">
        <v>332220</v>
      </c>
      <c r="C172" s="149">
        <v>44</v>
      </c>
      <c r="D172" t="s">
        <v>272</v>
      </c>
      <c r="E172" t="s">
        <v>273</v>
      </c>
      <c r="F172" s="23" t="s">
        <v>908</v>
      </c>
      <c r="G172" t="s">
        <v>14</v>
      </c>
      <c r="H172" s="190">
        <v>2669.7486910994767</v>
      </c>
      <c r="I172" s="235">
        <v>1943.2210806282726</v>
      </c>
      <c r="J172" s="233">
        <v>0.72786666666666677</v>
      </c>
      <c r="K172" s="190">
        <v>12543.775862068966</v>
      </c>
      <c r="L172" s="189">
        <v>9130.1963241379326</v>
      </c>
      <c r="M172" s="233">
        <v>0.72786666666666677</v>
      </c>
      <c r="N172" s="190">
        <v>14989.434782608694</v>
      </c>
      <c r="O172" s="189">
        <v>10910.309930434783</v>
      </c>
      <c r="P172" s="233">
        <v>501.87425680000001</v>
      </c>
      <c r="Q172" s="148" t="s">
        <v>547</v>
      </c>
      <c r="R172" s="148">
        <v>12</v>
      </c>
      <c r="S172" t="s">
        <v>273</v>
      </c>
      <c r="T172" t="s">
        <v>2142</v>
      </c>
    </row>
    <row r="173" spans="1:20" x14ac:dyDescent="0.25">
      <c r="A173" t="s">
        <v>1256</v>
      </c>
      <c r="B173">
        <v>332600</v>
      </c>
      <c r="C173" s="149">
        <v>92</v>
      </c>
      <c r="D173" t="s">
        <v>351</v>
      </c>
      <c r="E173" t="s">
        <v>352</v>
      </c>
      <c r="F173" s="23" t="s">
        <v>995</v>
      </c>
      <c r="G173" t="s">
        <v>14</v>
      </c>
      <c r="H173" s="190">
        <v>2812.0630630630631</v>
      </c>
      <c r="I173" s="235">
        <v>1894.1588115615618</v>
      </c>
      <c r="J173" s="233">
        <v>0.67358333333333331</v>
      </c>
      <c r="K173" s="190">
        <v>12122.979166666668</v>
      </c>
      <c r="L173" s="189">
        <v>8165.836717013889</v>
      </c>
      <c r="M173" s="233">
        <v>0.67358333333333331</v>
      </c>
      <c r="N173" s="190">
        <v>25886.307692307695</v>
      </c>
      <c r="O173" s="189">
        <v>17436.585423076926</v>
      </c>
      <c r="P173" s="233">
        <v>226.67561050000003</v>
      </c>
      <c r="Q173" s="148" t="s">
        <v>547</v>
      </c>
      <c r="R173" s="148">
        <v>8</v>
      </c>
      <c r="S173" t="s">
        <v>352</v>
      </c>
      <c r="T173" t="s">
        <v>2142</v>
      </c>
    </row>
    <row r="174" spans="1:20" x14ac:dyDescent="0.25">
      <c r="A174" t="s">
        <v>1168</v>
      </c>
      <c r="B174">
        <v>331790</v>
      </c>
      <c r="C174" s="149">
        <v>420</v>
      </c>
      <c r="D174" t="s">
        <v>169</v>
      </c>
      <c r="E174" t="s">
        <v>170</v>
      </c>
      <c r="F174" s="23" t="s">
        <v>755</v>
      </c>
      <c r="G174" t="s">
        <v>14</v>
      </c>
      <c r="H174" s="190">
        <v>1809.0697674418604</v>
      </c>
      <c r="I174" s="235">
        <v>1628.1627906976751</v>
      </c>
      <c r="J174" s="233">
        <v>0.90000000000000024</v>
      </c>
      <c r="K174" s="190">
        <v>12507.874999999998</v>
      </c>
      <c r="L174" s="189">
        <v>11257.087500000003</v>
      </c>
      <c r="M174" s="233">
        <v>0.90000000000000036</v>
      </c>
      <c r="N174" s="190">
        <v>9695.2857142857156</v>
      </c>
      <c r="O174" s="189">
        <v>8725.7571428571464</v>
      </c>
      <c r="P174" s="233">
        <v>61.080300000000022</v>
      </c>
      <c r="Q174" s="148" t="s">
        <v>547</v>
      </c>
      <c r="R174" s="148">
        <v>12</v>
      </c>
      <c r="S174" t="s">
        <v>170</v>
      </c>
      <c r="T174" t="s">
        <v>2142</v>
      </c>
    </row>
    <row r="175" spans="1:20" x14ac:dyDescent="0.25">
      <c r="A175" t="s">
        <v>1178</v>
      </c>
      <c r="B175">
        <v>331900</v>
      </c>
      <c r="C175" s="149">
        <v>256</v>
      </c>
      <c r="D175" t="s">
        <v>191</v>
      </c>
      <c r="E175" t="s">
        <v>192</v>
      </c>
      <c r="F175" s="23" t="s">
        <v>778</v>
      </c>
      <c r="G175" t="s">
        <v>14</v>
      </c>
      <c r="H175" s="190">
        <v>2906.9285714285711</v>
      </c>
      <c r="I175" s="235">
        <v>2225.4718410714281</v>
      </c>
      <c r="J175" s="233">
        <v>0.76557500000000001</v>
      </c>
      <c r="K175" s="190">
        <v>9488.5</v>
      </c>
      <c r="L175" s="189">
        <v>7264.1583875000006</v>
      </c>
      <c r="M175" s="233">
        <v>0.76557500000000001</v>
      </c>
      <c r="N175" s="190">
        <v>16037.09090909091</v>
      </c>
      <c r="O175" s="189">
        <v>12277.595872727274</v>
      </c>
      <c r="P175" s="233">
        <v>135.05355460000001</v>
      </c>
      <c r="Q175" s="148" t="s">
        <v>547</v>
      </c>
      <c r="R175" s="148">
        <v>12</v>
      </c>
      <c r="S175" t="s">
        <v>192</v>
      </c>
      <c r="T175" t="s">
        <v>2142</v>
      </c>
    </row>
    <row r="176" spans="1:20" x14ac:dyDescent="0.25">
      <c r="A176" t="s">
        <v>1077</v>
      </c>
      <c r="B176">
        <v>331060</v>
      </c>
      <c r="C176" s="149">
        <v>2</v>
      </c>
      <c r="D176" t="s">
        <v>78</v>
      </c>
      <c r="E176" t="s">
        <v>629</v>
      </c>
      <c r="F176" s="23" t="s">
        <v>628</v>
      </c>
      <c r="G176" t="s">
        <v>14</v>
      </c>
      <c r="H176" s="190">
        <v>3317.1333333333337</v>
      </c>
      <c r="I176" s="235">
        <v>2368.4331999999999</v>
      </c>
      <c r="J176" s="233">
        <v>0.71399999999999997</v>
      </c>
      <c r="K176" s="190">
        <v>5080.2666666666655</v>
      </c>
      <c r="L176" s="189">
        <v>3627.3103999999994</v>
      </c>
      <c r="M176" s="233">
        <v>0.71399999999999997</v>
      </c>
      <c r="N176" s="190">
        <v>15884.350000000002</v>
      </c>
      <c r="O176" s="189">
        <v>11341.4259</v>
      </c>
      <c r="P176" s="233">
        <v>226.828518</v>
      </c>
      <c r="Q176" s="148" t="s">
        <v>547</v>
      </c>
      <c r="R176" s="148">
        <v>12</v>
      </c>
      <c r="S176" t="s">
        <v>629</v>
      </c>
      <c r="T176" t="s">
        <v>2142</v>
      </c>
    </row>
    <row r="177" spans="1:20" x14ac:dyDescent="0.25">
      <c r="A177" t="s">
        <v>1076</v>
      </c>
      <c r="B177">
        <v>331050</v>
      </c>
      <c r="C177" s="149">
        <v>2</v>
      </c>
      <c r="D177" t="s">
        <v>78</v>
      </c>
      <c r="E177" t="s">
        <v>626</v>
      </c>
      <c r="F177" s="23" t="s">
        <v>625</v>
      </c>
      <c r="G177" t="s">
        <v>14</v>
      </c>
      <c r="H177" s="190">
        <v>2819.0142857142855</v>
      </c>
      <c r="I177" s="235">
        <v>2503.2846857142858</v>
      </c>
      <c r="J177" s="233">
        <v>0.88800000000000001</v>
      </c>
      <c r="K177" s="190">
        <v>6119.090909090909</v>
      </c>
      <c r="L177" s="189">
        <v>5433.7527272727275</v>
      </c>
      <c r="M177" s="233">
        <v>0.88800000000000001</v>
      </c>
      <c r="N177" s="190">
        <v>10119.039999999999</v>
      </c>
      <c r="O177" s="189">
        <v>8985.7075199999981</v>
      </c>
      <c r="P177" s="233">
        <v>224.64268799999996</v>
      </c>
      <c r="Q177" s="148" t="s">
        <v>547</v>
      </c>
      <c r="R177" s="148">
        <v>12</v>
      </c>
      <c r="S177" t="s">
        <v>626</v>
      </c>
      <c r="T177" t="s">
        <v>2142</v>
      </c>
    </row>
    <row r="178" spans="1:20" x14ac:dyDescent="0.25">
      <c r="A178" t="s">
        <v>1150</v>
      </c>
      <c r="B178">
        <v>331620</v>
      </c>
      <c r="C178" s="149">
        <v>169</v>
      </c>
      <c r="D178" t="s">
        <v>101</v>
      </c>
      <c r="E178" t="s">
        <v>142</v>
      </c>
      <c r="F178" s="23" t="s">
        <v>728</v>
      </c>
      <c r="G178" t="s">
        <v>14</v>
      </c>
      <c r="H178" s="190">
        <v>3308.5526315789471</v>
      </c>
      <c r="I178" s="235">
        <v>1835.5849999999996</v>
      </c>
      <c r="J178" s="233">
        <v>0.55479999999999985</v>
      </c>
      <c r="K178" s="190">
        <v>15547.833333333336</v>
      </c>
      <c r="L178" s="189">
        <v>8625.9379333333309</v>
      </c>
      <c r="M178" s="233">
        <v>0.55479999999999985</v>
      </c>
      <c r="N178" s="190">
        <v>9871.0666666666675</v>
      </c>
      <c r="O178" s="189">
        <v>5476.4677866666643</v>
      </c>
      <c r="P178" s="233">
        <v>82.147016799999975</v>
      </c>
      <c r="Q178" s="148" t="s">
        <v>547</v>
      </c>
      <c r="R178" s="148">
        <v>12</v>
      </c>
      <c r="S178" t="s">
        <v>142</v>
      </c>
      <c r="T178" t="s">
        <v>2142</v>
      </c>
    </row>
    <row r="179" spans="1:20" x14ac:dyDescent="0.25">
      <c r="A179" t="s">
        <v>1191</v>
      </c>
      <c r="B179">
        <v>332020</v>
      </c>
      <c r="C179" s="149">
        <v>63</v>
      </c>
      <c r="D179" t="s">
        <v>225</v>
      </c>
      <c r="E179" t="s">
        <v>226</v>
      </c>
      <c r="F179" s="23" t="s">
        <v>835</v>
      </c>
      <c r="G179" t="s">
        <v>14</v>
      </c>
      <c r="H179" s="190">
        <v>3595.351449275362</v>
      </c>
      <c r="I179" s="235">
        <v>2367.4790068236716</v>
      </c>
      <c r="J179" s="233">
        <v>0.65848333333333342</v>
      </c>
      <c r="K179" s="190">
        <v>12648.683333333334</v>
      </c>
      <c r="L179" s="189">
        <v>8328.9471636111139</v>
      </c>
      <c r="M179" s="233">
        <v>0.65848333333333342</v>
      </c>
      <c r="N179" s="190">
        <v>18050.594594594597</v>
      </c>
      <c r="O179" s="189">
        <v>11886.015697297302</v>
      </c>
      <c r="P179" s="233">
        <v>439.78258080000012</v>
      </c>
      <c r="Q179" s="148" t="s">
        <v>547</v>
      </c>
      <c r="R179" s="148">
        <v>12</v>
      </c>
      <c r="S179" t="s">
        <v>226</v>
      </c>
      <c r="T179" t="s">
        <v>2142</v>
      </c>
    </row>
    <row r="180" spans="1:20" x14ac:dyDescent="0.25">
      <c r="A180" t="s">
        <v>1096</v>
      </c>
      <c r="B180">
        <v>331200</v>
      </c>
      <c r="C180" s="149">
        <v>2</v>
      </c>
      <c r="D180" t="s">
        <v>78</v>
      </c>
      <c r="E180" t="s">
        <v>393</v>
      </c>
      <c r="F180" s="23" t="s">
        <v>622</v>
      </c>
      <c r="G180" t="s">
        <v>14</v>
      </c>
      <c r="H180" s="190">
        <v>3546.7777777777774</v>
      </c>
      <c r="I180" s="235">
        <v>1602.404643518518</v>
      </c>
      <c r="J180" s="233">
        <v>0.45179166666666654</v>
      </c>
      <c r="K180" s="190">
        <v>6514.4</v>
      </c>
      <c r="L180" s="189">
        <v>2943.151633333332</v>
      </c>
      <c r="M180" s="233">
        <v>0.45179166666666654</v>
      </c>
      <c r="N180" s="190">
        <v>18763.75</v>
      </c>
      <c r="O180" s="189">
        <v>8477.3058854166648</v>
      </c>
      <c r="P180" s="233">
        <v>67.818447083333325</v>
      </c>
      <c r="Q180" s="148" t="s">
        <v>547</v>
      </c>
      <c r="R180" s="148">
        <v>12</v>
      </c>
      <c r="S180" t="s">
        <v>393</v>
      </c>
      <c r="T180" t="s">
        <v>2142</v>
      </c>
    </row>
    <row r="181" spans="1:20" x14ac:dyDescent="0.25">
      <c r="A181" t="s">
        <v>1104</v>
      </c>
      <c r="B181">
        <v>331260</v>
      </c>
      <c r="C181" s="149">
        <v>169</v>
      </c>
      <c r="D181" t="s">
        <v>101</v>
      </c>
      <c r="E181" t="s">
        <v>104</v>
      </c>
      <c r="F181" s="23" t="s">
        <v>704</v>
      </c>
      <c r="G181" t="s">
        <v>14</v>
      </c>
      <c r="H181" s="190">
        <v>3811.3846153846157</v>
      </c>
      <c r="I181" s="235">
        <v>2109.6013846153846</v>
      </c>
      <c r="J181" s="233">
        <v>0.55349999999999988</v>
      </c>
      <c r="K181" s="190">
        <v>0</v>
      </c>
      <c r="L181" s="189">
        <v>0</v>
      </c>
      <c r="M181" s="233">
        <v>0</v>
      </c>
      <c r="N181" s="190">
        <v>9563.04347826087</v>
      </c>
      <c r="O181" s="189">
        <v>5293.1445652173898</v>
      </c>
      <c r="P181" s="233">
        <v>121.74232499999997</v>
      </c>
      <c r="Q181" s="148" t="s">
        <v>547</v>
      </c>
      <c r="R181" s="148">
        <v>12</v>
      </c>
      <c r="S181" t="s">
        <v>104</v>
      </c>
      <c r="T181" t="s">
        <v>2142</v>
      </c>
    </row>
    <row r="182" spans="1:20" x14ac:dyDescent="0.25">
      <c r="A182" t="s">
        <v>1117</v>
      </c>
      <c r="B182">
        <v>331350</v>
      </c>
      <c r="C182" s="149">
        <v>169</v>
      </c>
      <c r="D182" t="s">
        <v>101</v>
      </c>
      <c r="E182" t="s">
        <v>114</v>
      </c>
      <c r="F182" s="23" t="s">
        <v>712</v>
      </c>
      <c r="G182" t="s">
        <v>14</v>
      </c>
      <c r="H182" s="190">
        <v>3589.8374999999992</v>
      </c>
      <c r="I182" s="235">
        <v>1860.9717599999994</v>
      </c>
      <c r="J182" s="233">
        <v>0.51839999999999997</v>
      </c>
      <c r="K182" s="190">
        <v>0</v>
      </c>
      <c r="L182" s="189">
        <v>0</v>
      </c>
      <c r="M182" s="233">
        <v>0</v>
      </c>
      <c r="N182" s="190">
        <v>16322.833333333336</v>
      </c>
      <c r="O182" s="189">
        <v>8461.7567999999992</v>
      </c>
      <c r="P182" s="233">
        <v>152.3116224</v>
      </c>
      <c r="Q182" s="148" t="s">
        <v>547</v>
      </c>
      <c r="R182" s="148">
        <v>12</v>
      </c>
      <c r="S182" t="s">
        <v>114</v>
      </c>
      <c r="T182" t="s">
        <v>2142</v>
      </c>
    </row>
    <row r="183" spans="1:20" x14ac:dyDescent="0.25">
      <c r="A183" t="s">
        <v>1093</v>
      </c>
      <c r="B183">
        <v>331180</v>
      </c>
      <c r="C183" s="149">
        <v>2</v>
      </c>
      <c r="D183" t="s">
        <v>78</v>
      </c>
      <c r="E183" t="s">
        <v>616</v>
      </c>
      <c r="F183" s="23" t="s">
        <v>615</v>
      </c>
      <c r="G183" t="s">
        <v>14</v>
      </c>
      <c r="H183" s="190">
        <v>3626.367816091954</v>
      </c>
      <c r="I183" s="235">
        <v>2492.0399632183903</v>
      </c>
      <c r="J183" s="233">
        <v>0.68719999999999992</v>
      </c>
      <c r="K183" s="190">
        <v>20639.875</v>
      </c>
      <c r="L183" s="189">
        <v>14183.722099999999</v>
      </c>
      <c r="M183" s="233">
        <v>0.68719999999999992</v>
      </c>
      <c r="N183" s="190">
        <v>16658.31818181818</v>
      </c>
      <c r="O183" s="189">
        <v>11447.596254545451</v>
      </c>
      <c r="P183" s="233">
        <v>251.84711759999996</v>
      </c>
      <c r="Q183" s="148" t="s">
        <v>547</v>
      </c>
      <c r="R183" s="148">
        <v>12</v>
      </c>
      <c r="S183" t="s">
        <v>616</v>
      </c>
      <c r="T183" t="s">
        <v>2142</v>
      </c>
    </row>
    <row r="184" spans="1:20" x14ac:dyDescent="0.25">
      <c r="A184" t="s">
        <v>1081</v>
      </c>
      <c r="B184">
        <v>331100</v>
      </c>
      <c r="C184" s="149">
        <v>2</v>
      </c>
      <c r="D184" t="s">
        <v>78</v>
      </c>
      <c r="E184" t="s">
        <v>1082</v>
      </c>
      <c r="F184" s="23" t="s">
        <v>622</v>
      </c>
      <c r="G184" t="s">
        <v>14</v>
      </c>
      <c r="H184" s="190">
        <v>3386.6800000000003</v>
      </c>
      <c r="I184" s="235">
        <v>1530.0738016666662</v>
      </c>
      <c r="J184" s="233">
        <v>0.45179166666666654</v>
      </c>
      <c r="K184" s="190">
        <v>10495.466666666667</v>
      </c>
      <c r="L184" s="189">
        <v>4741.7643777777757</v>
      </c>
      <c r="M184" s="233">
        <v>0.45179166666666648</v>
      </c>
      <c r="N184" s="190">
        <v>20806.5</v>
      </c>
      <c r="O184" s="189">
        <v>9400.2033124999962</v>
      </c>
      <c r="P184" s="233">
        <v>56.401219874999981</v>
      </c>
      <c r="Q184" s="148" t="s">
        <v>547</v>
      </c>
      <c r="R184" s="148">
        <v>12</v>
      </c>
      <c r="S184" t="s">
        <v>1082</v>
      </c>
      <c r="T184" t="s">
        <v>2142</v>
      </c>
    </row>
    <row r="185" spans="1:20" x14ac:dyDescent="0.25">
      <c r="A185" t="s">
        <v>1116</v>
      </c>
      <c r="B185">
        <v>331340</v>
      </c>
      <c r="C185" s="149">
        <v>169</v>
      </c>
      <c r="D185" t="s">
        <v>101</v>
      </c>
      <c r="E185" t="s">
        <v>113</v>
      </c>
      <c r="F185" s="23" t="s">
        <v>710</v>
      </c>
      <c r="G185" t="s">
        <v>14</v>
      </c>
      <c r="H185" s="190">
        <v>3677.7777777777778</v>
      </c>
      <c r="I185" s="235">
        <v>1947.3833333333334</v>
      </c>
      <c r="J185" s="233">
        <v>0.52949999999999997</v>
      </c>
      <c r="K185" s="190">
        <v>2688.666666666667</v>
      </c>
      <c r="L185" s="189">
        <v>1423.6490000000001</v>
      </c>
      <c r="M185" s="233">
        <v>0.52949999999999997</v>
      </c>
      <c r="N185" s="190">
        <v>17305.055555555555</v>
      </c>
      <c r="O185" s="189">
        <v>9163.0269166666658</v>
      </c>
      <c r="P185" s="233">
        <v>164.9344845</v>
      </c>
      <c r="Q185" s="148" t="s">
        <v>547</v>
      </c>
      <c r="R185" s="148">
        <v>12</v>
      </c>
      <c r="S185" t="s">
        <v>113</v>
      </c>
      <c r="T185" t="s">
        <v>2142</v>
      </c>
    </row>
    <row r="186" spans="1:20" x14ac:dyDescent="0.25">
      <c r="A186" t="s">
        <v>1229</v>
      </c>
      <c r="B186">
        <v>332330</v>
      </c>
      <c r="C186" s="149">
        <v>416</v>
      </c>
      <c r="D186" t="s">
        <v>297</v>
      </c>
      <c r="E186" t="s">
        <v>298</v>
      </c>
      <c r="F186" s="23" t="s">
        <v>935</v>
      </c>
      <c r="G186" t="s">
        <v>14</v>
      </c>
      <c r="H186" s="190">
        <v>2903.5348837209299</v>
      </c>
      <c r="I186" s="235">
        <v>2613.1813953488377</v>
      </c>
      <c r="J186" s="233">
        <v>0.90000000000000024</v>
      </c>
      <c r="K186" s="190">
        <v>10882.699999999999</v>
      </c>
      <c r="L186" s="189">
        <v>9794.4300000000021</v>
      </c>
      <c r="M186" s="233">
        <v>0.90000000000000024</v>
      </c>
      <c r="N186" s="190">
        <v>6856.3999999999987</v>
      </c>
      <c r="O186" s="189">
        <v>6170.7600000000011</v>
      </c>
      <c r="P186" s="233">
        <v>61.707600000000014</v>
      </c>
      <c r="Q186" s="148" t="s">
        <v>547</v>
      </c>
      <c r="R186" s="148">
        <v>12</v>
      </c>
      <c r="S186" t="s">
        <v>298</v>
      </c>
      <c r="T186" t="s">
        <v>2142</v>
      </c>
    </row>
    <row r="187" spans="1:20" x14ac:dyDescent="0.25">
      <c r="A187" t="s">
        <v>1121</v>
      </c>
      <c r="B187">
        <v>331380</v>
      </c>
      <c r="C187" s="149">
        <v>169</v>
      </c>
      <c r="D187" t="s">
        <v>101</v>
      </c>
      <c r="E187" t="s">
        <v>117</v>
      </c>
      <c r="F187" s="23" t="s">
        <v>716</v>
      </c>
      <c r="G187" t="s">
        <v>14</v>
      </c>
      <c r="H187" s="190">
        <v>3828.260869565217</v>
      </c>
      <c r="I187" s="235">
        <v>2016.1535869565212</v>
      </c>
      <c r="J187" s="233">
        <v>0.52664999999999995</v>
      </c>
      <c r="K187" s="190">
        <v>6635.0999999999995</v>
      </c>
      <c r="L187" s="189">
        <v>3494.3754149999995</v>
      </c>
      <c r="M187" s="233">
        <v>0.52664999999999995</v>
      </c>
      <c r="N187" s="190">
        <v>12373.37037037037</v>
      </c>
      <c r="O187" s="189">
        <v>6516.4355055555561</v>
      </c>
      <c r="P187" s="233">
        <v>175.94375865000001</v>
      </c>
      <c r="Q187" s="148" t="s">
        <v>547</v>
      </c>
      <c r="R187" s="148">
        <v>12</v>
      </c>
      <c r="S187" t="s">
        <v>117</v>
      </c>
      <c r="T187" t="s">
        <v>2142</v>
      </c>
    </row>
    <row r="188" spans="1:20" x14ac:dyDescent="0.25">
      <c r="A188" t="s">
        <v>1131</v>
      </c>
      <c r="B188">
        <v>331460</v>
      </c>
      <c r="C188" s="149">
        <v>169</v>
      </c>
      <c r="D188" t="s">
        <v>101</v>
      </c>
      <c r="E188" t="s">
        <v>125</v>
      </c>
      <c r="F188" s="23" t="s">
        <v>720</v>
      </c>
      <c r="G188" t="s">
        <v>14</v>
      </c>
      <c r="H188" s="190">
        <v>3820.0512820512822</v>
      </c>
      <c r="I188" s="235">
        <v>1927.4068743589744</v>
      </c>
      <c r="J188" s="233">
        <v>0.50454999999999994</v>
      </c>
      <c r="K188" s="190">
        <v>0</v>
      </c>
      <c r="L188" s="189">
        <v>0</v>
      </c>
      <c r="M188" s="233">
        <v>0</v>
      </c>
      <c r="N188" s="190">
        <v>19487.933333333334</v>
      </c>
      <c r="O188" s="189">
        <v>9832.6367633333339</v>
      </c>
      <c r="P188" s="233">
        <v>147.48955144999999</v>
      </c>
      <c r="Q188" s="148" t="s">
        <v>547</v>
      </c>
      <c r="R188" s="148">
        <v>12</v>
      </c>
      <c r="S188" t="s">
        <v>125</v>
      </c>
      <c r="T188" t="s">
        <v>2142</v>
      </c>
    </row>
    <row r="189" spans="1:20" x14ac:dyDescent="0.25">
      <c r="A189" t="s">
        <v>1137</v>
      </c>
      <c r="B189">
        <v>331520</v>
      </c>
      <c r="C189" s="149">
        <v>169</v>
      </c>
      <c r="D189" t="s">
        <v>101</v>
      </c>
      <c r="E189" t="s">
        <v>131</v>
      </c>
      <c r="F189" s="23" t="s">
        <v>722</v>
      </c>
      <c r="G189" t="s">
        <v>14</v>
      </c>
      <c r="H189" s="190">
        <v>3899.3097345132737</v>
      </c>
      <c r="I189" s="235">
        <v>2096.8538097345131</v>
      </c>
      <c r="J189" s="233">
        <v>0.53775000000000006</v>
      </c>
      <c r="K189" s="190">
        <v>0</v>
      </c>
      <c r="L189" s="189">
        <v>0</v>
      </c>
      <c r="M189" s="233">
        <v>0</v>
      </c>
      <c r="N189" s="190">
        <v>15385.111111111111</v>
      </c>
      <c r="O189" s="189">
        <v>8273.3435000000009</v>
      </c>
      <c r="P189" s="233">
        <v>223.38027450000004</v>
      </c>
      <c r="Q189" s="148" t="s">
        <v>547</v>
      </c>
      <c r="R189" s="148">
        <v>12</v>
      </c>
      <c r="S189" t="s">
        <v>131</v>
      </c>
      <c r="T189" t="s">
        <v>2142</v>
      </c>
    </row>
    <row r="190" spans="1:20" x14ac:dyDescent="0.25">
      <c r="A190" t="s">
        <v>1187</v>
      </c>
      <c r="B190">
        <v>331990</v>
      </c>
      <c r="C190" s="149">
        <v>274</v>
      </c>
      <c r="D190" t="s">
        <v>212</v>
      </c>
      <c r="E190" t="s">
        <v>213</v>
      </c>
      <c r="F190" s="23" t="s">
        <v>819</v>
      </c>
      <c r="G190" t="s">
        <v>14</v>
      </c>
      <c r="H190" s="190">
        <v>4064.9757281553402</v>
      </c>
      <c r="I190" s="235">
        <v>2573.1296359223306</v>
      </c>
      <c r="J190" s="233">
        <v>0.63300000000000001</v>
      </c>
      <c r="K190" s="190">
        <v>23130.712230215828</v>
      </c>
      <c r="L190" s="189">
        <v>14641.740841726622</v>
      </c>
      <c r="M190" s="233">
        <v>0.63300000000000012</v>
      </c>
      <c r="N190" s="190">
        <v>17718.587662337664</v>
      </c>
      <c r="O190" s="189">
        <v>11215.865990259743</v>
      </c>
      <c r="P190" s="233">
        <v>628.08849545454564</v>
      </c>
      <c r="Q190" s="148" t="s">
        <v>547</v>
      </c>
      <c r="R190" s="148">
        <v>12</v>
      </c>
      <c r="S190" t="s">
        <v>213</v>
      </c>
      <c r="T190" t="s">
        <v>2142</v>
      </c>
    </row>
    <row r="191" spans="1:20" x14ac:dyDescent="0.25">
      <c r="A191" t="s">
        <v>1194</v>
      </c>
      <c r="B191">
        <v>332030</v>
      </c>
      <c r="C191" s="149">
        <v>332</v>
      </c>
      <c r="D191" t="s">
        <v>232</v>
      </c>
      <c r="E191" t="s">
        <v>233</v>
      </c>
      <c r="F191" s="23" t="s">
        <v>844</v>
      </c>
      <c r="G191" t="s">
        <v>14</v>
      </c>
      <c r="H191" s="190">
        <v>3732.4999999999995</v>
      </c>
      <c r="I191" s="235">
        <v>2650.0749999999994</v>
      </c>
      <c r="J191" s="233">
        <v>0.71</v>
      </c>
      <c r="K191" s="190">
        <v>9105.2307692307695</v>
      </c>
      <c r="L191" s="189">
        <v>6464.7138461538461</v>
      </c>
      <c r="M191" s="233">
        <v>0.71</v>
      </c>
      <c r="N191" s="190">
        <v>16781.2</v>
      </c>
      <c r="O191" s="189">
        <v>11914.652</v>
      </c>
      <c r="P191" s="233">
        <v>59.573260000000005</v>
      </c>
      <c r="Q191" s="148" t="s">
        <v>547</v>
      </c>
      <c r="R191" s="148">
        <v>12</v>
      </c>
      <c r="S191" t="s">
        <v>233</v>
      </c>
      <c r="T191" t="s">
        <v>2142</v>
      </c>
    </row>
    <row r="192" spans="1:20" x14ac:dyDescent="0.25">
      <c r="A192" t="s">
        <v>1099</v>
      </c>
      <c r="B192">
        <v>331220</v>
      </c>
      <c r="C192" s="149">
        <v>2</v>
      </c>
      <c r="D192" t="s">
        <v>78</v>
      </c>
      <c r="E192" t="s">
        <v>1100</v>
      </c>
      <c r="F192" s="23" t="s">
        <v>622</v>
      </c>
      <c r="G192" t="s">
        <v>14</v>
      </c>
      <c r="H192" s="190">
        <v>4913.3745072273332</v>
      </c>
      <c r="I192" s="235">
        <v>2219.8216575777483</v>
      </c>
      <c r="J192" s="233">
        <v>0.45179166666666654</v>
      </c>
      <c r="K192" s="190">
        <v>16957.149659863942</v>
      </c>
      <c r="L192" s="189">
        <v>7661.0989067460287</v>
      </c>
      <c r="M192" s="233">
        <v>0.45179166666666648</v>
      </c>
      <c r="N192" s="190">
        <v>17928.564102564102</v>
      </c>
      <c r="O192" s="189">
        <v>8099.9758568376037</v>
      </c>
      <c r="P192" s="233">
        <v>631.7981168333331</v>
      </c>
      <c r="Q192" s="148" t="s">
        <v>547</v>
      </c>
      <c r="R192" s="148">
        <v>12</v>
      </c>
      <c r="S192" t="s">
        <v>1100</v>
      </c>
      <c r="T192" t="s">
        <v>2142</v>
      </c>
    </row>
    <row r="193" spans="1:20" x14ac:dyDescent="0.25">
      <c r="A193" t="s">
        <v>1119</v>
      </c>
      <c r="B193">
        <v>331370</v>
      </c>
      <c r="C193" s="149">
        <v>169</v>
      </c>
      <c r="D193" t="s">
        <v>101</v>
      </c>
      <c r="E193" t="s">
        <v>116</v>
      </c>
      <c r="F193" s="23" t="s">
        <v>714</v>
      </c>
      <c r="G193" t="s">
        <v>14</v>
      </c>
      <c r="H193" s="190">
        <v>4937.5588235294126</v>
      </c>
      <c r="I193" s="235">
        <v>2696.1539955882363</v>
      </c>
      <c r="J193" s="233">
        <v>0.54605000000000004</v>
      </c>
      <c r="K193" s="190">
        <v>0</v>
      </c>
      <c r="L193" s="189">
        <v>0</v>
      </c>
      <c r="M193" s="233">
        <v>0</v>
      </c>
      <c r="N193" s="190">
        <v>18965.133333333331</v>
      </c>
      <c r="O193" s="189">
        <v>10355.911056666666</v>
      </c>
      <c r="P193" s="233">
        <v>310.67733169999997</v>
      </c>
      <c r="Q193" s="148" t="s">
        <v>547</v>
      </c>
      <c r="R193" s="148">
        <v>12</v>
      </c>
      <c r="S193" t="s">
        <v>116</v>
      </c>
      <c r="T193" t="s">
        <v>2142</v>
      </c>
    </row>
  </sheetData>
  <autoFilter ref="A2:T193" xr:uid="{00000000-0001-0000-1300-000000000000}">
    <sortState xmlns:xlrd2="http://schemas.microsoft.com/office/spreadsheetml/2017/richdata2" ref="A3:T193">
      <sortCondition ref="G2:G193"/>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40625" defaultRowHeight="15" x14ac:dyDescent="0.25"/>
  <cols>
    <col min="1" max="1" width="16.140625" bestFit="1" customWidth="1"/>
    <col min="2" max="2" width="18.28515625" bestFit="1" customWidth="1"/>
    <col min="3" max="3" width="7" bestFit="1" customWidth="1"/>
    <col min="4" max="4" width="9.5703125" customWidth="1"/>
    <col min="5" max="5" width="93.42578125" bestFit="1" customWidth="1"/>
    <col min="6" max="6" width="68" bestFit="1" customWidth="1"/>
  </cols>
  <sheetData>
    <row r="1" spans="1:6" s="144" customFormat="1" ht="60" x14ac:dyDescent="0.25">
      <c r="A1" s="144" t="s">
        <v>1275</v>
      </c>
      <c r="B1" s="144" t="s">
        <v>55</v>
      </c>
      <c r="C1" s="144" t="s">
        <v>57</v>
      </c>
      <c r="D1" s="144" t="s">
        <v>571</v>
      </c>
      <c r="E1" s="144" t="s">
        <v>1066</v>
      </c>
      <c r="F1" s="144" t="s">
        <v>58</v>
      </c>
    </row>
    <row r="2" spans="1:6" x14ac:dyDescent="0.25">
      <c r="A2" t="s">
        <v>1074</v>
      </c>
      <c r="B2" t="s">
        <v>69</v>
      </c>
      <c r="C2" t="s">
        <v>1072</v>
      </c>
      <c r="D2">
        <v>12</v>
      </c>
      <c r="E2" t="s">
        <v>1075</v>
      </c>
    </row>
    <row r="3" spans="1:6" x14ac:dyDescent="0.25">
      <c r="A3" t="s">
        <v>1260</v>
      </c>
      <c r="B3" t="s">
        <v>1007</v>
      </c>
      <c r="C3" t="s">
        <v>1072</v>
      </c>
      <c r="D3">
        <v>12</v>
      </c>
      <c r="E3" t="s">
        <v>1007</v>
      </c>
    </row>
    <row r="4" spans="1:6" x14ac:dyDescent="0.25">
      <c r="A4" t="s">
        <v>1127</v>
      </c>
      <c r="B4" t="s">
        <v>122</v>
      </c>
      <c r="C4" t="s">
        <v>547</v>
      </c>
      <c r="D4">
        <v>12</v>
      </c>
      <c r="E4" t="s">
        <v>122</v>
      </c>
    </row>
    <row r="5" spans="1:6" x14ac:dyDescent="0.25">
      <c r="A5" t="s">
        <v>1209</v>
      </c>
      <c r="B5" t="s">
        <v>261</v>
      </c>
      <c r="C5" t="s">
        <v>547</v>
      </c>
      <c r="D5">
        <v>9</v>
      </c>
      <c r="E5" t="s">
        <v>261</v>
      </c>
    </row>
    <row r="6" spans="1:6" x14ac:dyDescent="0.25">
      <c r="A6" t="s">
        <v>1210</v>
      </c>
      <c r="B6" t="s">
        <v>263</v>
      </c>
      <c r="C6" t="s">
        <v>547</v>
      </c>
      <c r="D6">
        <v>12</v>
      </c>
      <c r="E6" t="s">
        <v>263</v>
      </c>
    </row>
    <row r="7" spans="1:6" x14ac:dyDescent="0.25">
      <c r="A7" t="s">
        <v>1211</v>
      </c>
      <c r="B7" t="s">
        <v>265</v>
      </c>
      <c r="C7" t="s">
        <v>547</v>
      </c>
      <c r="D7">
        <v>12</v>
      </c>
      <c r="E7" t="s">
        <v>265</v>
      </c>
    </row>
    <row r="8" spans="1:6" x14ac:dyDescent="0.25">
      <c r="A8" t="s">
        <v>1212</v>
      </c>
      <c r="B8" t="s">
        <v>267</v>
      </c>
      <c r="C8" t="s">
        <v>547</v>
      </c>
      <c r="D8">
        <v>12</v>
      </c>
      <c r="E8" t="s">
        <v>267</v>
      </c>
    </row>
    <row r="9" spans="1:6" x14ac:dyDescent="0.25">
      <c r="A9" t="s">
        <v>1213</v>
      </c>
      <c r="B9" t="s">
        <v>269</v>
      </c>
      <c r="C9" t="s">
        <v>547</v>
      </c>
      <c r="D9">
        <v>10</v>
      </c>
      <c r="E9" t="s">
        <v>269</v>
      </c>
    </row>
    <row r="10" spans="1:6" x14ac:dyDescent="0.25">
      <c r="A10" t="s">
        <v>1214</v>
      </c>
      <c r="B10" t="s">
        <v>403</v>
      </c>
      <c r="C10" t="s">
        <v>547</v>
      </c>
      <c r="D10">
        <v>7</v>
      </c>
      <c r="E10" t="s">
        <v>403</v>
      </c>
    </row>
    <row r="11" spans="1:6" x14ac:dyDescent="0.25">
      <c r="A11" t="s">
        <v>1128</v>
      </c>
      <c r="B11" t="s">
        <v>395</v>
      </c>
      <c r="C11" t="s">
        <v>547</v>
      </c>
      <c r="D11">
        <v>12</v>
      </c>
      <c r="E11" t="s">
        <v>395</v>
      </c>
    </row>
    <row r="12" spans="1:6" x14ac:dyDescent="0.25">
      <c r="A12" t="s">
        <v>1259</v>
      </c>
      <c r="B12" t="s">
        <v>360</v>
      </c>
      <c r="C12" t="s">
        <v>547</v>
      </c>
      <c r="D12">
        <v>12</v>
      </c>
      <c r="E12" t="s">
        <v>360</v>
      </c>
    </row>
    <row r="13" spans="1:6" x14ac:dyDescent="0.25">
      <c r="A13" t="s">
        <v>1215</v>
      </c>
      <c r="B13" t="s">
        <v>271</v>
      </c>
      <c r="C13" t="s">
        <v>547</v>
      </c>
      <c r="D13">
        <v>6</v>
      </c>
      <c r="E13" t="s">
        <v>271</v>
      </c>
    </row>
    <row r="14" spans="1:6" x14ac:dyDescent="0.25">
      <c r="A14" t="s">
        <v>1258</v>
      </c>
      <c r="B14" t="s">
        <v>356</v>
      </c>
      <c r="C14" t="s">
        <v>547</v>
      </c>
      <c r="D14">
        <v>12</v>
      </c>
      <c r="E14" t="s">
        <v>356</v>
      </c>
    </row>
    <row r="15" spans="1:6" x14ac:dyDescent="0.25">
      <c r="A15" t="s">
        <v>1129</v>
      </c>
      <c r="B15" t="s">
        <v>123</v>
      </c>
      <c r="C15" t="s">
        <v>547</v>
      </c>
      <c r="D15">
        <v>12</v>
      </c>
      <c r="E15" t="s">
        <v>123</v>
      </c>
    </row>
    <row r="16" spans="1:6" x14ac:dyDescent="0.25">
      <c r="A16" t="s">
        <v>1217</v>
      </c>
      <c r="B16" t="s">
        <v>273</v>
      </c>
      <c r="C16" t="s">
        <v>547</v>
      </c>
      <c r="D16">
        <v>12</v>
      </c>
      <c r="E16" t="s">
        <v>273</v>
      </c>
    </row>
    <row r="17" spans="1:6" x14ac:dyDescent="0.25">
      <c r="A17" t="s">
        <v>1130</v>
      </c>
      <c r="B17" t="s">
        <v>124</v>
      </c>
      <c r="C17" t="s">
        <v>547</v>
      </c>
      <c r="D17">
        <v>12</v>
      </c>
      <c r="E17" t="s">
        <v>124</v>
      </c>
    </row>
    <row r="18" spans="1:6" x14ac:dyDescent="0.25">
      <c r="A18" t="s">
        <v>1091</v>
      </c>
      <c r="B18" t="s">
        <v>392</v>
      </c>
      <c r="C18" t="s">
        <v>547</v>
      </c>
      <c r="D18">
        <v>12</v>
      </c>
      <c r="E18" t="s">
        <v>392</v>
      </c>
    </row>
    <row r="19" spans="1:6" x14ac:dyDescent="0.25">
      <c r="A19" t="s">
        <v>1131</v>
      </c>
      <c r="B19" t="s">
        <v>125</v>
      </c>
      <c r="C19" t="s">
        <v>547</v>
      </c>
      <c r="D19">
        <v>12</v>
      </c>
      <c r="E19" t="s">
        <v>125</v>
      </c>
      <c r="F19" t="s">
        <v>1277</v>
      </c>
    </row>
    <row r="20" spans="1:6" x14ac:dyDescent="0.25">
      <c r="A20" t="s">
        <v>1132</v>
      </c>
      <c r="B20" t="s">
        <v>126</v>
      </c>
      <c r="C20" t="s">
        <v>547</v>
      </c>
      <c r="D20">
        <v>12</v>
      </c>
      <c r="E20" t="s">
        <v>126</v>
      </c>
    </row>
    <row r="21" spans="1:6" x14ac:dyDescent="0.25">
      <c r="A21" t="s">
        <v>1223</v>
      </c>
      <c r="B21" t="s">
        <v>286</v>
      </c>
      <c r="C21" t="s">
        <v>547</v>
      </c>
      <c r="D21">
        <v>12</v>
      </c>
      <c r="E21" t="s">
        <v>925</v>
      </c>
    </row>
    <row r="22" spans="1:6" x14ac:dyDescent="0.25">
      <c r="A22" t="s">
        <v>1224</v>
      </c>
      <c r="B22" t="s">
        <v>288</v>
      </c>
      <c r="C22" t="s">
        <v>547</v>
      </c>
      <c r="D22">
        <v>12</v>
      </c>
      <c r="E22" t="s">
        <v>288</v>
      </c>
    </row>
    <row r="23" spans="1:6" x14ac:dyDescent="0.25">
      <c r="A23" t="s">
        <v>1225</v>
      </c>
      <c r="B23" t="s">
        <v>406</v>
      </c>
      <c r="C23" t="s">
        <v>547</v>
      </c>
      <c r="D23">
        <v>12</v>
      </c>
      <c r="E23" t="s">
        <v>406</v>
      </c>
    </row>
    <row r="24" spans="1:6" x14ac:dyDescent="0.25">
      <c r="A24" t="s">
        <v>1092</v>
      </c>
      <c r="B24" t="s">
        <v>91</v>
      </c>
      <c r="C24" t="s">
        <v>547</v>
      </c>
      <c r="D24">
        <v>12</v>
      </c>
      <c r="E24" t="s">
        <v>91</v>
      </c>
    </row>
    <row r="25" spans="1:6" x14ac:dyDescent="0.25">
      <c r="A25" t="s">
        <v>1067</v>
      </c>
      <c r="B25" t="s">
        <v>60</v>
      </c>
      <c r="C25" t="s">
        <v>547</v>
      </c>
      <c r="D25">
        <v>12</v>
      </c>
      <c r="E25" t="s">
        <v>60</v>
      </c>
    </row>
    <row r="26" spans="1:6" x14ac:dyDescent="0.25">
      <c r="A26" t="s">
        <v>1227</v>
      </c>
      <c r="B26" t="s">
        <v>294</v>
      </c>
      <c r="C26" t="s">
        <v>547</v>
      </c>
      <c r="D26">
        <v>12</v>
      </c>
      <c r="E26" t="s">
        <v>294</v>
      </c>
    </row>
    <row r="27" spans="1:6" x14ac:dyDescent="0.25">
      <c r="A27" t="s">
        <v>1133</v>
      </c>
      <c r="B27" t="s">
        <v>127</v>
      </c>
      <c r="C27" t="s">
        <v>547</v>
      </c>
      <c r="D27">
        <v>12</v>
      </c>
      <c r="E27" t="s">
        <v>127</v>
      </c>
    </row>
    <row r="28" spans="1:6" x14ac:dyDescent="0.25">
      <c r="A28" t="s">
        <v>1268</v>
      </c>
      <c r="B28" t="s">
        <v>409</v>
      </c>
      <c r="C28" t="s">
        <v>547</v>
      </c>
      <c r="D28">
        <v>11</v>
      </c>
      <c r="E28" t="s">
        <v>409</v>
      </c>
    </row>
    <row r="29" spans="1:6" x14ac:dyDescent="0.25">
      <c r="A29" t="s">
        <v>1134</v>
      </c>
      <c r="B29" t="s">
        <v>128</v>
      </c>
      <c r="C29" t="s">
        <v>547</v>
      </c>
      <c r="D29">
        <v>12</v>
      </c>
      <c r="E29" t="s">
        <v>128</v>
      </c>
    </row>
    <row r="30" spans="1:6" x14ac:dyDescent="0.25">
      <c r="A30" t="s">
        <v>1229</v>
      </c>
      <c r="B30" t="s">
        <v>298</v>
      </c>
      <c r="C30" t="s">
        <v>547</v>
      </c>
      <c r="D30">
        <v>11</v>
      </c>
      <c r="E30" t="s">
        <v>298</v>
      </c>
    </row>
    <row r="31" spans="1:6" x14ac:dyDescent="0.25">
      <c r="A31" t="s">
        <v>1265</v>
      </c>
      <c r="B31" t="s">
        <v>370</v>
      </c>
      <c r="C31" t="s">
        <v>547</v>
      </c>
      <c r="D31">
        <v>12</v>
      </c>
      <c r="E31" t="s">
        <v>370</v>
      </c>
    </row>
    <row r="32" spans="1:6" x14ac:dyDescent="0.25">
      <c r="A32" t="s">
        <v>1135</v>
      </c>
      <c r="B32" t="s">
        <v>129</v>
      </c>
      <c r="C32" t="s">
        <v>547</v>
      </c>
      <c r="D32">
        <v>12</v>
      </c>
      <c r="E32" t="s">
        <v>129</v>
      </c>
    </row>
    <row r="33" spans="1:6" x14ac:dyDescent="0.25">
      <c r="A33" t="s">
        <v>1230</v>
      </c>
      <c r="B33" t="s">
        <v>166</v>
      </c>
      <c r="C33" t="s">
        <v>547</v>
      </c>
      <c r="D33">
        <v>12</v>
      </c>
      <c r="E33" t="s">
        <v>166</v>
      </c>
    </row>
    <row r="34" spans="1:6" x14ac:dyDescent="0.25">
      <c r="A34" t="s">
        <v>1136</v>
      </c>
      <c r="B34" t="s">
        <v>130</v>
      </c>
      <c r="C34" t="s">
        <v>547</v>
      </c>
      <c r="D34">
        <v>12</v>
      </c>
      <c r="E34" t="s">
        <v>130</v>
      </c>
    </row>
    <row r="35" spans="1:6" x14ac:dyDescent="0.25">
      <c r="A35" t="s">
        <v>1093</v>
      </c>
      <c r="B35" t="s">
        <v>92</v>
      </c>
      <c r="C35" t="s">
        <v>547</v>
      </c>
      <c r="D35">
        <v>12</v>
      </c>
      <c r="E35" t="s">
        <v>616</v>
      </c>
    </row>
    <row r="36" spans="1:6" x14ac:dyDescent="0.25">
      <c r="A36" t="s">
        <v>1068</v>
      </c>
      <c r="B36" t="s">
        <v>62</v>
      </c>
      <c r="C36" t="s">
        <v>547</v>
      </c>
      <c r="D36">
        <v>12</v>
      </c>
      <c r="E36" t="s">
        <v>62</v>
      </c>
    </row>
    <row r="37" spans="1:6" x14ac:dyDescent="0.25">
      <c r="A37" t="s">
        <v>1234</v>
      </c>
      <c r="B37" t="s">
        <v>305</v>
      </c>
      <c r="C37" t="s">
        <v>547</v>
      </c>
      <c r="D37">
        <v>12</v>
      </c>
      <c r="E37" t="s">
        <v>305</v>
      </c>
    </row>
    <row r="38" spans="1:6" x14ac:dyDescent="0.25">
      <c r="A38" t="s">
        <v>1137</v>
      </c>
      <c r="B38" t="s">
        <v>131</v>
      </c>
      <c r="C38" t="s">
        <v>547</v>
      </c>
      <c r="D38">
        <v>12</v>
      </c>
      <c r="E38" t="s">
        <v>131</v>
      </c>
      <c r="F38" t="s">
        <v>1277</v>
      </c>
    </row>
    <row r="39" spans="1:6" x14ac:dyDescent="0.25">
      <c r="A39" t="s">
        <v>1238</v>
      </c>
      <c r="B39" t="s">
        <v>310</v>
      </c>
      <c r="C39" t="s">
        <v>547</v>
      </c>
      <c r="D39">
        <v>12</v>
      </c>
      <c r="E39" t="s">
        <v>310</v>
      </c>
    </row>
    <row r="40" spans="1:6" x14ac:dyDescent="0.25">
      <c r="A40" t="s">
        <v>1138</v>
      </c>
      <c r="B40" t="s">
        <v>132</v>
      </c>
      <c r="C40" t="s">
        <v>547</v>
      </c>
      <c r="D40">
        <v>12</v>
      </c>
      <c r="E40" t="s">
        <v>132</v>
      </c>
    </row>
    <row r="41" spans="1:6" x14ac:dyDescent="0.25">
      <c r="A41" t="s">
        <v>1139</v>
      </c>
      <c r="B41" t="s">
        <v>133</v>
      </c>
      <c r="C41" t="s">
        <v>547</v>
      </c>
      <c r="D41">
        <v>12</v>
      </c>
      <c r="E41" t="s">
        <v>133</v>
      </c>
      <c r="F41" t="s">
        <v>1277</v>
      </c>
    </row>
    <row r="42" spans="1:6" x14ac:dyDescent="0.25">
      <c r="A42" t="s">
        <v>1240</v>
      </c>
      <c r="B42" t="s">
        <v>314</v>
      </c>
      <c r="C42" t="s">
        <v>547</v>
      </c>
      <c r="D42">
        <v>12</v>
      </c>
      <c r="E42" t="s">
        <v>314</v>
      </c>
    </row>
    <row r="43" spans="1:6" x14ac:dyDescent="0.25">
      <c r="A43" t="s">
        <v>1241</v>
      </c>
      <c r="B43" t="s">
        <v>316</v>
      </c>
      <c r="C43" t="s">
        <v>547</v>
      </c>
      <c r="D43">
        <v>12</v>
      </c>
      <c r="E43" t="s">
        <v>316</v>
      </c>
    </row>
    <row r="44" spans="1:6" x14ac:dyDescent="0.25">
      <c r="A44" t="s">
        <v>1243</v>
      </c>
      <c r="B44" t="s">
        <v>323</v>
      </c>
      <c r="C44" t="s">
        <v>547</v>
      </c>
      <c r="D44">
        <v>12</v>
      </c>
      <c r="E44" t="s">
        <v>323</v>
      </c>
    </row>
    <row r="45" spans="1:6" x14ac:dyDescent="0.25">
      <c r="A45" t="s">
        <v>1069</v>
      </c>
      <c r="B45" t="s">
        <v>64</v>
      </c>
      <c r="C45" t="s">
        <v>547</v>
      </c>
      <c r="D45">
        <v>12</v>
      </c>
      <c r="E45" t="s">
        <v>64</v>
      </c>
    </row>
    <row r="46" spans="1:6" x14ac:dyDescent="0.25">
      <c r="A46" t="s">
        <v>1140</v>
      </c>
      <c r="B46" t="s">
        <v>134</v>
      </c>
      <c r="C46" t="s">
        <v>547</v>
      </c>
      <c r="D46">
        <v>12</v>
      </c>
      <c r="E46" t="s">
        <v>134</v>
      </c>
    </row>
    <row r="47" spans="1:6" x14ac:dyDescent="0.25">
      <c r="A47" t="s">
        <v>1141</v>
      </c>
      <c r="B47" t="s">
        <v>396</v>
      </c>
      <c r="C47" t="s">
        <v>547</v>
      </c>
      <c r="D47">
        <v>12</v>
      </c>
      <c r="E47" t="s">
        <v>396</v>
      </c>
      <c r="F47" t="s">
        <v>1277</v>
      </c>
    </row>
    <row r="48" spans="1:6" x14ac:dyDescent="0.25">
      <c r="A48" t="s">
        <v>1235</v>
      </c>
      <c r="B48" t="s">
        <v>306</v>
      </c>
      <c r="C48" t="s">
        <v>547</v>
      </c>
      <c r="D48">
        <v>12</v>
      </c>
      <c r="E48" t="s">
        <v>306</v>
      </c>
    </row>
    <row r="49" spans="1:5" x14ac:dyDescent="0.25">
      <c r="A49" t="s">
        <v>1236</v>
      </c>
      <c r="B49" t="s">
        <v>307</v>
      </c>
      <c r="C49" t="s">
        <v>547</v>
      </c>
      <c r="D49">
        <v>12</v>
      </c>
      <c r="E49" t="s">
        <v>307</v>
      </c>
    </row>
    <row r="50" spans="1:5" x14ac:dyDescent="0.25">
      <c r="A50" t="s">
        <v>1255</v>
      </c>
      <c r="B50" t="s">
        <v>350</v>
      </c>
      <c r="C50" t="s">
        <v>547</v>
      </c>
      <c r="D50">
        <v>12</v>
      </c>
      <c r="E50" t="s">
        <v>350</v>
      </c>
    </row>
    <row r="51" spans="1:5" x14ac:dyDescent="0.25">
      <c r="A51" t="s">
        <v>1244</v>
      </c>
      <c r="B51" t="s">
        <v>327</v>
      </c>
      <c r="C51" t="s">
        <v>547</v>
      </c>
      <c r="D51">
        <v>12</v>
      </c>
      <c r="E51" t="s">
        <v>327</v>
      </c>
    </row>
    <row r="52" spans="1:5" x14ac:dyDescent="0.25">
      <c r="A52" t="s">
        <v>1142</v>
      </c>
      <c r="B52" t="s">
        <v>135</v>
      </c>
      <c r="C52" t="s">
        <v>547</v>
      </c>
      <c r="D52">
        <v>12</v>
      </c>
      <c r="E52" t="s">
        <v>135</v>
      </c>
    </row>
    <row r="53" spans="1:5" x14ac:dyDescent="0.25">
      <c r="A53" t="s">
        <v>1246</v>
      </c>
      <c r="B53" t="s">
        <v>331</v>
      </c>
      <c r="C53" t="s">
        <v>547</v>
      </c>
      <c r="D53">
        <v>9</v>
      </c>
      <c r="E53" t="s">
        <v>331</v>
      </c>
    </row>
    <row r="54" spans="1:5" x14ac:dyDescent="0.25">
      <c r="A54" t="s">
        <v>1220</v>
      </c>
      <c r="B54" t="s">
        <v>282</v>
      </c>
      <c r="C54" t="s">
        <v>547</v>
      </c>
      <c r="D54">
        <v>12</v>
      </c>
      <c r="E54" t="s">
        <v>282</v>
      </c>
    </row>
    <row r="55" spans="1:5" x14ac:dyDescent="0.25">
      <c r="A55" t="s">
        <v>1070</v>
      </c>
      <c r="B55" t="s">
        <v>66</v>
      </c>
      <c r="C55" t="s">
        <v>547</v>
      </c>
      <c r="D55">
        <v>12</v>
      </c>
      <c r="E55" t="s">
        <v>66</v>
      </c>
    </row>
    <row r="56" spans="1:5" x14ac:dyDescent="0.25">
      <c r="A56" t="s">
        <v>1247</v>
      </c>
      <c r="B56" t="s">
        <v>333</v>
      </c>
      <c r="C56" t="s">
        <v>547</v>
      </c>
      <c r="D56">
        <v>11</v>
      </c>
      <c r="E56" t="s">
        <v>333</v>
      </c>
    </row>
    <row r="57" spans="1:5" x14ac:dyDescent="0.25">
      <c r="A57" t="s">
        <v>1143</v>
      </c>
      <c r="B57" t="s">
        <v>136</v>
      </c>
      <c r="C57" t="s">
        <v>547</v>
      </c>
      <c r="D57">
        <v>12</v>
      </c>
      <c r="E57" t="s">
        <v>136</v>
      </c>
    </row>
    <row r="58" spans="1:5" x14ac:dyDescent="0.25">
      <c r="A58" t="s">
        <v>1248</v>
      </c>
      <c r="B58" t="s">
        <v>335</v>
      </c>
      <c r="C58" t="s">
        <v>547</v>
      </c>
      <c r="D58">
        <v>12</v>
      </c>
      <c r="E58" t="s">
        <v>335</v>
      </c>
    </row>
    <row r="59" spans="1:5" x14ac:dyDescent="0.25">
      <c r="A59" t="s">
        <v>1144</v>
      </c>
      <c r="B59" t="s">
        <v>137</v>
      </c>
      <c r="C59" t="s">
        <v>547</v>
      </c>
      <c r="D59">
        <v>12</v>
      </c>
      <c r="E59" t="s">
        <v>1145</v>
      </c>
    </row>
    <row r="60" spans="1:5" x14ac:dyDescent="0.25">
      <c r="A60" t="s">
        <v>1146</v>
      </c>
      <c r="B60" t="s">
        <v>138</v>
      </c>
      <c r="C60" t="s">
        <v>547</v>
      </c>
      <c r="D60">
        <v>12</v>
      </c>
      <c r="E60" t="s">
        <v>138</v>
      </c>
    </row>
    <row r="61" spans="1:5" x14ac:dyDescent="0.25">
      <c r="A61" t="s">
        <v>1249</v>
      </c>
      <c r="B61" t="s">
        <v>337</v>
      </c>
      <c r="C61" t="s">
        <v>547</v>
      </c>
      <c r="D61">
        <v>12</v>
      </c>
      <c r="E61" t="s">
        <v>337</v>
      </c>
    </row>
    <row r="62" spans="1:5" x14ac:dyDescent="0.25">
      <c r="A62" t="s">
        <v>1250</v>
      </c>
      <c r="B62" t="s">
        <v>358</v>
      </c>
      <c r="C62" t="s">
        <v>547</v>
      </c>
      <c r="D62">
        <v>12</v>
      </c>
      <c r="E62" t="s">
        <v>358</v>
      </c>
    </row>
    <row r="63" spans="1:5" x14ac:dyDescent="0.25">
      <c r="A63" t="s">
        <v>1147</v>
      </c>
      <c r="B63" t="s">
        <v>139</v>
      </c>
      <c r="C63" t="s">
        <v>547</v>
      </c>
      <c r="D63">
        <v>12</v>
      </c>
      <c r="E63" t="s">
        <v>139</v>
      </c>
    </row>
    <row r="64" spans="1:5" x14ac:dyDescent="0.25">
      <c r="A64" t="s">
        <v>1148</v>
      </c>
      <c r="B64" t="s">
        <v>140</v>
      </c>
      <c r="C64" t="s">
        <v>547</v>
      </c>
      <c r="D64">
        <v>12</v>
      </c>
      <c r="E64" t="s">
        <v>140</v>
      </c>
    </row>
    <row r="65" spans="1:5" x14ac:dyDescent="0.25">
      <c r="A65" t="s">
        <v>1149</v>
      </c>
      <c r="B65" t="s">
        <v>141</v>
      </c>
      <c r="C65" t="s">
        <v>547</v>
      </c>
      <c r="D65">
        <v>12</v>
      </c>
      <c r="E65" t="s">
        <v>141</v>
      </c>
    </row>
    <row r="66" spans="1:5" x14ac:dyDescent="0.25">
      <c r="A66" t="s">
        <v>1102</v>
      </c>
      <c r="B66" t="s">
        <v>102</v>
      </c>
      <c r="C66" t="s">
        <v>547</v>
      </c>
      <c r="D66">
        <v>12</v>
      </c>
      <c r="E66" t="s">
        <v>102</v>
      </c>
    </row>
    <row r="67" spans="1:5" x14ac:dyDescent="0.25">
      <c r="A67" t="s">
        <v>1150</v>
      </c>
      <c r="B67" t="s">
        <v>142</v>
      </c>
      <c r="C67" t="s">
        <v>547</v>
      </c>
      <c r="D67">
        <v>12</v>
      </c>
      <c r="E67" t="s">
        <v>142</v>
      </c>
    </row>
    <row r="68" spans="1:5" x14ac:dyDescent="0.25">
      <c r="A68" t="s">
        <v>1151</v>
      </c>
      <c r="B68" t="s">
        <v>143</v>
      </c>
      <c r="C68" t="s">
        <v>547</v>
      </c>
      <c r="D68">
        <v>12</v>
      </c>
      <c r="E68" t="s">
        <v>143</v>
      </c>
    </row>
    <row r="69" spans="1:5" x14ac:dyDescent="0.25">
      <c r="A69" t="s">
        <v>1152</v>
      </c>
      <c r="B69" t="s">
        <v>144</v>
      </c>
      <c r="C69" t="s">
        <v>547</v>
      </c>
      <c r="D69">
        <v>12</v>
      </c>
      <c r="E69" t="s">
        <v>144</v>
      </c>
    </row>
    <row r="70" spans="1:5" x14ac:dyDescent="0.25">
      <c r="A70" t="s">
        <v>1153</v>
      </c>
      <c r="B70" t="s">
        <v>145</v>
      </c>
      <c r="C70" t="s">
        <v>547</v>
      </c>
      <c r="D70">
        <v>12</v>
      </c>
      <c r="E70" t="s">
        <v>145</v>
      </c>
    </row>
    <row r="71" spans="1:5" x14ac:dyDescent="0.25">
      <c r="A71" t="s">
        <v>1094</v>
      </c>
      <c r="B71" t="s">
        <v>93</v>
      </c>
      <c r="C71" t="s">
        <v>547</v>
      </c>
      <c r="D71">
        <v>12</v>
      </c>
      <c r="E71" t="s">
        <v>93</v>
      </c>
    </row>
    <row r="72" spans="1:5" x14ac:dyDescent="0.25">
      <c r="A72" t="s">
        <v>1095</v>
      </c>
      <c r="B72" t="s">
        <v>94</v>
      </c>
      <c r="C72" t="s">
        <v>547</v>
      </c>
      <c r="D72">
        <v>12</v>
      </c>
      <c r="E72" t="s">
        <v>94</v>
      </c>
    </row>
    <row r="73" spans="1:5" x14ac:dyDescent="0.25">
      <c r="A73" t="s">
        <v>1221</v>
      </c>
      <c r="B73" t="s">
        <v>283</v>
      </c>
      <c r="C73" t="s">
        <v>547</v>
      </c>
      <c r="D73">
        <v>12</v>
      </c>
      <c r="E73" t="s">
        <v>283</v>
      </c>
    </row>
    <row r="74" spans="1:5" x14ac:dyDescent="0.25">
      <c r="A74" t="s">
        <v>1154</v>
      </c>
      <c r="B74" t="s">
        <v>146</v>
      </c>
      <c r="C74" t="s">
        <v>547</v>
      </c>
      <c r="D74">
        <v>12</v>
      </c>
      <c r="E74" t="s">
        <v>146</v>
      </c>
    </row>
    <row r="75" spans="1:5" x14ac:dyDescent="0.25">
      <c r="A75" t="s">
        <v>1253</v>
      </c>
      <c r="B75" t="s">
        <v>346</v>
      </c>
      <c r="C75" t="s">
        <v>547</v>
      </c>
      <c r="D75">
        <v>10</v>
      </c>
      <c r="E75" t="s">
        <v>346</v>
      </c>
    </row>
    <row r="76" spans="1:5" x14ac:dyDescent="0.25">
      <c r="A76" t="s">
        <v>1222</v>
      </c>
      <c r="B76" t="s">
        <v>284</v>
      </c>
      <c r="C76" t="s">
        <v>547</v>
      </c>
      <c r="D76">
        <v>12</v>
      </c>
      <c r="E76" t="s">
        <v>284</v>
      </c>
    </row>
    <row r="77" spans="1:5" x14ac:dyDescent="0.25">
      <c r="A77" t="s">
        <v>1076</v>
      </c>
      <c r="B77" t="s">
        <v>79</v>
      </c>
      <c r="C77" t="s">
        <v>547</v>
      </c>
      <c r="D77">
        <v>12</v>
      </c>
      <c r="E77" t="s">
        <v>626</v>
      </c>
    </row>
    <row r="78" spans="1:5" x14ac:dyDescent="0.25">
      <c r="A78" t="s">
        <v>1254</v>
      </c>
      <c r="B78" t="s">
        <v>348</v>
      </c>
      <c r="C78" t="s">
        <v>547</v>
      </c>
      <c r="D78">
        <v>100</v>
      </c>
      <c r="E78" t="s">
        <v>348</v>
      </c>
    </row>
    <row r="79" spans="1:5" x14ac:dyDescent="0.25">
      <c r="A79" t="s">
        <v>1256</v>
      </c>
      <c r="B79" t="s">
        <v>352</v>
      </c>
      <c r="C79" t="s">
        <v>547</v>
      </c>
      <c r="D79">
        <v>12</v>
      </c>
      <c r="E79" t="s">
        <v>352</v>
      </c>
    </row>
    <row r="80" spans="1:5" x14ac:dyDescent="0.25">
      <c r="A80" t="s">
        <v>1257</v>
      </c>
      <c r="B80" t="s">
        <v>354</v>
      </c>
      <c r="C80" t="s">
        <v>547</v>
      </c>
      <c r="D80">
        <v>12</v>
      </c>
      <c r="E80" t="s">
        <v>354</v>
      </c>
    </row>
    <row r="81" spans="1:6" x14ac:dyDescent="0.25">
      <c r="A81" t="s">
        <v>1155</v>
      </c>
      <c r="B81" t="s">
        <v>147</v>
      </c>
      <c r="C81" t="s">
        <v>547</v>
      </c>
      <c r="D81">
        <v>12</v>
      </c>
      <c r="E81" t="s">
        <v>147</v>
      </c>
    </row>
    <row r="82" spans="1:6" x14ac:dyDescent="0.25">
      <c r="A82" t="s">
        <v>1261</v>
      </c>
      <c r="B82" t="s">
        <v>362</v>
      </c>
      <c r="C82" t="s">
        <v>547</v>
      </c>
      <c r="D82">
        <v>12</v>
      </c>
      <c r="E82" t="s">
        <v>362</v>
      </c>
    </row>
    <row r="83" spans="1:6" x14ac:dyDescent="0.25">
      <c r="A83" t="s">
        <v>1096</v>
      </c>
      <c r="B83" t="s">
        <v>393</v>
      </c>
      <c r="C83" t="s">
        <v>547</v>
      </c>
      <c r="D83">
        <v>12</v>
      </c>
      <c r="E83" t="s">
        <v>393</v>
      </c>
    </row>
    <row r="84" spans="1:6" x14ac:dyDescent="0.25">
      <c r="A84" t="s">
        <v>1097</v>
      </c>
      <c r="B84" t="s">
        <v>411</v>
      </c>
      <c r="C84" t="s">
        <v>547</v>
      </c>
      <c r="D84">
        <v>12</v>
      </c>
      <c r="E84" t="s">
        <v>1098</v>
      </c>
    </row>
    <row r="85" spans="1:6" x14ac:dyDescent="0.25">
      <c r="A85" t="s">
        <v>1156</v>
      </c>
      <c r="B85" t="s">
        <v>148</v>
      </c>
      <c r="C85" t="s">
        <v>547</v>
      </c>
      <c r="D85">
        <v>12</v>
      </c>
      <c r="E85" t="s">
        <v>148</v>
      </c>
    </row>
    <row r="86" spans="1:6" x14ac:dyDescent="0.25">
      <c r="A86" t="s">
        <v>1099</v>
      </c>
      <c r="B86" t="s">
        <v>98</v>
      </c>
      <c r="C86" t="s">
        <v>547</v>
      </c>
      <c r="D86">
        <v>12</v>
      </c>
      <c r="E86" t="s">
        <v>1100</v>
      </c>
    </row>
    <row r="87" spans="1:6" x14ac:dyDescent="0.25">
      <c r="A87" t="s">
        <v>1157</v>
      </c>
      <c r="B87" t="s">
        <v>149</v>
      </c>
      <c r="C87" t="s">
        <v>547</v>
      </c>
      <c r="D87">
        <v>12</v>
      </c>
      <c r="E87" t="s">
        <v>149</v>
      </c>
    </row>
    <row r="88" spans="1:6" x14ac:dyDescent="0.25">
      <c r="A88" t="s">
        <v>1103</v>
      </c>
      <c r="B88" t="s">
        <v>103</v>
      </c>
      <c r="C88" t="s">
        <v>547</v>
      </c>
      <c r="D88">
        <v>12</v>
      </c>
      <c r="E88" t="s">
        <v>103</v>
      </c>
    </row>
    <row r="89" spans="1:6" x14ac:dyDescent="0.25">
      <c r="A89" t="s">
        <v>1262</v>
      </c>
      <c r="B89" t="s">
        <v>364</v>
      </c>
      <c r="C89" t="s">
        <v>547</v>
      </c>
      <c r="D89">
        <v>11</v>
      </c>
      <c r="E89" t="s">
        <v>364</v>
      </c>
    </row>
    <row r="90" spans="1:6" x14ac:dyDescent="0.25">
      <c r="A90" t="s">
        <v>1263</v>
      </c>
      <c r="B90" t="s">
        <v>366</v>
      </c>
      <c r="C90" t="s">
        <v>547</v>
      </c>
      <c r="D90">
        <v>12</v>
      </c>
      <c r="E90" t="s">
        <v>366</v>
      </c>
    </row>
    <row r="91" spans="1:6" x14ac:dyDescent="0.25">
      <c r="A91" t="s">
        <v>1158</v>
      </c>
      <c r="B91" t="s">
        <v>150</v>
      </c>
      <c r="C91" t="s">
        <v>547</v>
      </c>
      <c r="D91">
        <v>12</v>
      </c>
      <c r="E91" t="s">
        <v>150</v>
      </c>
      <c r="F91" t="s">
        <v>1277</v>
      </c>
    </row>
    <row r="92" spans="1:6" x14ac:dyDescent="0.25">
      <c r="A92" t="s">
        <v>1264</v>
      </c>
      <c r="B92" t="s">
        <v>368</v>
      </c>
      <c r="C92" t="s">
        <v>547</v>
      </c>
      <c r="D92">
        <v>12</v>
      </c>
      <c r="E92" t="s">
        <v>368</v>
      </c>
    </row>
    <row r="93" spans="1:6" x14ac:dyDescent="0.25">
      <c r="A93" t="s">
        <v>1266</v>
      </c>
      <c r="B93" t="s">
        <v>372</v>
      </c>
      <c r="C93" t="s">
        <v>547</v>
      </c>
      <c r="D93">
        <v>12</v>
      </c>
      <c r="E93" t="s">
        <v>372</v>
      </c>
    </row>
    <row r="94" spans="1:6" x14ac:dyDescent="0.25">
      <c r="A94" t="s">
        <v>1267</v>
      </c>
      <c r="B94" t="s">
        <v>407</v>
      </c>
      <c r="C94" t="s">
        <v>547</v>
      </c>
      <c r="D94">
        <v>9</v>
      </c>
      <c r="E94" t="s">
        <v>407</v>
      </c>
    </row>
    <row r="95" spans="1:6" x14ac:dyDescent="0.25">
      <c r="A95" t="s">
        <v>1269</v>
      </c>
      <c r="B95" t="s">
        <v>377</v>
      </c>
      <c r="C95" t="s">
        <v>547</v>
      </c>
      <c r="D95">
        <v>12</v>
      </c>
      <c r="E95" t="s">
        <v>377</v>
      </c>
    </row>
    <row r="96" spans="1:6" x14ac:dyDescent="0.25">
      <c r="A96" t="s">
        <v>1237</v>
      </c>
      <c r="B96" t="s">
        <v>308</v>
      </c>
      <c r="C96" t="s">
        <v>547</v>
      </c>
      <c r="D96">
        <v>12</v>
      </c>
      <c r="E96" t="s">
        <v>308</v>
      </c>
    </row>
    <row r="97" spans="1:6" x14ac:dyDescent="0.25">
      <c r="A97" t="s">
        <v>1159</v>
      </c>
      <c r="B97" t="s">
        <v>151</v>
      </c>
      <c r="C97" t="s">
        <v>547</v>
      </c>
      <c r="D97">
        <v>12</v>
      </c>
      <c r="E97" t="s">
        <v>151</v>
      </c>
    </row>
    <row r="98" spans="1:6" x14ac:dyDescent="0.25">
      <c r="A98" t="s">
        <v>1101</v>
      </c>
      <c r="B98" t="s">
        <v>100</v>
      </c>
      <c r="C98" t="s">
        <v>547</v>
      </c>
      <c r="D98">
        <v>12</v>
      </c>
      <c r="E98" t="s">
        <v>100</v>
      </c>
    </row>
    <row r="99" spans="1:6" x14ac:dyDescent="0.25">
      <c r="A99" t="s">
        <v>1231</v>
      </c>
      <c r="B99" t="s">
        <v>302</v>
      </c>
      <c r="C99" t="s">
        <v>547</v>
      </c>
      <c r="D99">
        <v>12</v>
      </c>
      <c r="E99" t="s">
        <v>302</v>
      </c>
    </row>
    <row r="100" spans="1:6" x14ac:dyDescent="0.25">
      <c r="A100" t="s">
        <v>1270</v>
      </c>
      <c r="B100" t="s">
        <v>379</v>
      </c>
      <c r="C100" t="s">
        <v>547</v>
      </c>
      <c r="D100">
        <v>12</v>
      </c>
      <c r="E100" t="s">
        <v>379</v>
      </c>
    </row>
    <row r="101" spans="1:6" x14ac:dyDescent="0.25">
      <c r="A101" t="s">
        <v>1160</v>
      </c>
      <c r="B101" t="s">
        <v>382</v>
      </c>
      <c r="C101" t="s">
        <v>547</v>
      </c>
      <c r="D101">
        <v>12</v>
      </c>
      <c r="E101" t="s">
        <v>382</v>
      </c>
    </row>
    <row r="102" spans="1:6" x14ac:dyDescent="0.25">
      <c r="A102" t="s">
        <v>1180</v>
      </c>
      <c r="B102" t="s">
        <v>198</v>
      </c>
      <c r="C102" t="s">
        <v>1072</v>
      </c>
      <c r="D102">
        <v>12</v>
      </c>
      <c r="E102" t="s">
        <v>538</v>
      </c>
    </row>
    <row r="103" spans="1:6" x14ac:dyDescent="0.25">
      <c r="A103" t="s">
        <v>1251</v>
      </c>
      <c r="B103" t="s">
        <v>341</v>
      </c>
      <c r="C103" t="s">
        <v>1072</v>
      </c>
      <c r="D103">
        <v>12</v>
      </c>
      <c r="E103" t="s">
        <v>341</v>
      </c>
    </row>
    <row r="104" spans="1:6" x14ac:dyDescent="0.25">
      <c r="A104" t="s">
        <v>1167</v>
      </c>
      <c r="B104" t="s">
        <v>752</v>
      </c>
      <c r="C104" t="s">
        <v>1072</v>
      </c>
      <c r="D104">
        <v>12</v>
      </c>
      <c r="E104" t="s">
        <v>752</v>
      </c>
    </row>
    <row r="105" spans="1:6" x14ac:dyDescent="0.25">
      <c r="A105" t="s">
        <v>1242</v>
      </c>
      <c r="B105" t="s">
        <v>321</v>
      </c>
      <c r="C105" t="s">
        <v>1072</v>
      </c>
      <c r="D105">
        <v>12</v>
      </c>
      <c r="E105" t="s">
        <v>321</v>
      </c>
    </row>
    <row r="106" spans="1:6" x14ac:dyDescent="0.25">
      <c r="A106" t="s">
        <v>1162</v>
      </c>
      <c r="B106" t="s">
        <v>155</v>
      </c>
      <c r="C106" t="s">
        <v>1072</v>
      </c>
      <c r="D106">
        <v>12</v>
      </c>
      <c r="E106" t="s">
        <v>155</v>
      </c>
    </row>
    <row r="107" spans="1:6" x14ac:dyDescent="0.25">
      <c r="A107" t="s">
        <v>1197</v>
      </c>
      <c r="B107" t="s">
        <v>239</v>
      </c>
      <c r="C107" t="s">
        <v>547</v>
      </c>
      <c r="D107">
        <v>12</v>
      </c>
      <c r="E107" t="s">
        <v>239</v>
      </c>
    </row>
    <row r="108" spans="1:6" x14ac:dyDescent="0.25">
      <c r="A108" t="s">
        <v>1271</v>
      </c>
      <c r="B108" t="s">
        <v>381</v>
      </c>
      <c r="C108" t="s">
        <v>1072</v>
      </c>
      <c r="D108">
        <v>12</v>
      </c>
      <c r="E108" t="s">
        <v>381</v>
      </c>
    </row>
    <row r="109" spans="1:6" x14ac:dyDescent="0.25">
      <c r="A109" t="s">
        <v>1163</v>
      </c>
      <c r="B109" t="s">
        <v>158</v>
      </c>
      <c r="C109" t="s">
        <v>547</v>
      </c>
      <c r="D109">
        <v>12</v>
      </c>
      <c r="E109" t="s">
        <v>158</v>
      </c>
    </row>
    <row r="110" spans="1:6" x14ac:dyDescent="0.25">
      <c r="A110" t="s">
        <v>1104</v>
      </c>
      <c r="B110" t="s">
        <v>104</v>
      </c>
      <c r="C110" t="s">
        <v>547</v>
      </c>
      <c r="D110">
        <v>12</v>
      </c>
      <c r="E110" t="s">
        <v>104</v>
      </c>
      <c r="F110" t="s">
        <v>1277</v>
      </c>
    </row>
    <row r="111" spans="1:6" x14ac:dyDescent="0.25">
      <c r="A111" t="s">
        <v>1164</v>
      </c>
      <c r="B111" t="s">
        <v>160</v>
      </c>
      <c r="C111" t="s">
        <v>547</v>
      </c>
      <c r="D111">
        <v>10</v>
      </c>
      <c r="E111" t="s">
        <v>160</v>
      </c>
    </row>
    <row r="112" spans="1:6" x14ac:dyDescent="0.25">
      <c r="A112" t="s">
        <v>1165</v>
      </c>
      <c r="B112" t="s">
        <v>162</v>
      </c>
      <c r="C112" t="s">
        <v>547</v>
      </c>
      <c r="D112">
        <v>12</v>
      </c>
      <c r="E112" t="s">
        <v>162</v>
      </c>
    </row>
    <row r="113" spans="1:5" x14ac:dyDescent="0.25">
      <c r="A113" t="s">
        <v>1166</v>
      </c>
      <c r="B113" t="s">
        <v>164</v>
      </c>
      <c r="C113" t="s">
        <v>547</v>
      </c>
      <c r="D113">
        <v>12</v>
      </c>
      <c r="E113" t="s">
        <v>164</v>
      </c>
    </row>
    <row r="114" spans="1:5" x14ac:dyDescent="0.25">
      <c r="A114" t="s">
        <v>1232</v>
      </c>
      <c r="B114" t="s">
        <v>303</v>
      </c>
      <c r="C114" t="s">
        <v>547</v>
      </c>
      <c r="D114">
        <v>12</v>
      </c>
      <c r="E114" t="s">
        <v>303</v>
      </c>
    </row>
    <row r="115" spans="1:5" x14ac:dyDescent="0.25">
      <c r="A115" t="s">
        <v>1168</v>
      </c>
      <c r="B115" t="s">
        <v>170</v>
      </c>
      <c r="C115" t="s">
        <v>547</v>
      </c>
      <c r="D115">
        <v>11</v>
      </c>
      <c r="E115" t="s">
        <v>170</v>
      </c>
    </row>
    <row r="116" spans="1:5" x14ac:dyDescent="0.25">
      <c r="A116" t="s">
        <v>1105</v>
      </c>
      <c r="B116" t="s">
        <v>171</v>
      </c>
      <c r="C116" t="s">
        <v>547</v>
      </c>
      <c r="D116">
        <v>12</v>
      </c>
      <c r="E116" t="s">
        <v>1106</v>
      </c>
    </row>
    <row r="117" spans="1:5" x14ac:dyDescent="0.25">
      <c r="A117" t="s">
        <v>1077</v>
      </c>
      <c r="B117" t="s">
        <v>80</v>
      </c>
      <c r="C117" t="s">
        <v>547</v>
      </c>
      <c r="D117">
        <v>12</v>
      </c>
      <c r="E117" t="s">
        <v>629</v>
      </c>
    </row>
    <row r="118" spans="1:5" x14ac:dyDescent="0.25">
      <c r="A118" t="s">
        <v>1177</v>
      </c>
      <c r="B118" t="s">
        <v>155</v>
      </c>
      <c r="C118" t="s">
        <v>1072</v>
      </c>
      <c r="D118">
        <v>12</v>
      </c>
      <c r="E118" t="s">
        <v>536</v>
      </c>
    </row>
    <row r="119" spans="1:5" x14ac:dyDescent="0.25">
      <c r="A119" t="s">
        <v>1169</v>
      </c>
      <c r="B119" t="s">
        <v>172</v>
      </c>
      <c r="C119" t="s">
        <v>547</v>
      </c>
      <c r="D119">
        <v>12</v>
      </c>
      <c r="E119" t="s">
        <v>172</v>
      </c>
    </row>
    <row r="120" spans="1:5" x14ac:dyDescent="0.25">
      <c r="A120" t="s">
        <v>1107</v>
      </c>
      <c r="B120" t="s">
        <v>105</v>
      </c>
      <c r="C120" t="s">
        <v>547</v>
      </c>
      <c r="D120">
        <v>12</v>
      </c>
      <c r="E120" t="s">
        <v>105</v>
      </c>
    </row>
    <row r="121" spans="1:5" x14ac:dyDescent="0.25">
      <c r="A121" t="s">
        <v>1170</v>
      </c>
      <c r="B121" t="s">
        <v>174</v>
      </c>
      <c r="C121" t="s">
        <v>547</v>
      </c>
      <c r="D121">
        <v>8</v>
      </c>
      <c r="E121" t="s">
        <v>174</v>
      </c>
    </row>
    <row r="122" spans="1:5" x14ac:dyDescent="0.25">
      <c r="A122" t="s">
        <v>1188</v>
      </c>
      <c r="B122" t="s">
        <v>217</v>
      </c>
      <c r="C122" t="s">
        <v>547</v>
      </c>
      <c r="D122">
        <v>12</v>
      </c>
      <c r="E122" t="s">
        <v>217</v>
      </c>
    </row>
    <row r="123" spans="1:5" x14ac:dyDescent="0.25">
      <c r="A123" t="s">
        <v>1171</v>
      </c>
      <c r="B123" t="s">
        <v>176</v>
      </c>
      <c r="C123" t="s">
        <v>547</v>
      </c>
      <c r="D123">
        <v>11</v>
      </c>
      <c r="E123" t="s">
        <v>176</v>
      </c>
    </row>
    <row r="124" spans="1:5" x14ac:dyDescent="0.25">
      <c r="A124" t="s">
        <v>1226</v>
      </c>
      <c r="B124" t="s">
        <v>290</v>
      </c>
      <c r="C124" t="s">
        <v>547</v>
      </c>
      <c r="D124">
        <v>12</v>
      </c>
      <c r="E124" t="s">
        <v>290</v>
      </c>
    </row>
    <row r="125" spans="1:5" x14ac:dyDescent="0.25">
      <c r="A125" t="s">
        <v>1172</v>
      </c>
      <c r="B125" t="s">
        <v>178</v>
      </c>
      <c r="C125" t="s">
        <v>547</v>
      </c>
      <c r="D125">
        <v>12</v>
      </c>
      <c r="E125" t="s">
        <v>178</v>
      </c>
    </row>
    <row r="126" spans="1:5" x14ac:dyDescent="0.25">
      <c r="A126" t="s">
        <v>1108</v>
      </c>
      <c r="B126" t="s">
        <v>106</v>
      </c>
      <c r="C126" t="s">
        <v>547</v>
      </c>
      <c r="D126">
        <v>12</v>
      </c>
      <c r="E126" t="s">
        <v>106</v>
      </c>
    </row>
    <row r="127" spans="1:5" x14ac:dyDescent="0.25">
      <c r="A127" t="s">
        <v>1175</v>
      </c>
      <c r="B127" t="s">
        <v>180</v>
      </c>
      <c r="C127" t="s">
        <v>547</v>
      </c>
      <c r="D127">
        <v>12</v>
      </c>
      <c r="E127" t="s">
        <v>180</v>
      </c>
    </row>
    <row r="128" spans="1:5" x14ac:dyDescent="0.25">
      <c r="A128" t="s">
        <v>1173</v>
      </c>
      <c r="B128" t="s">
        <v>182</v>
      </c>
      <c r="C128" t="s">
        <v>547</v>
      </c>
      <c r="D128">
        <v>6</v>
      </c>
      <c r="E128" t="s">
        <v>182</v>
      </c>
    </row>
    <row r="129" spans="1:5" x14ac:dyDescent="0.25">
      <c r="A129" t="s">
        <v>1189</v>
      </c>
      <c r="B129" t="s">
        <v>77</v>
      </c>
      <c r="C129" t="s">
        <v>1072</v>
      </c>
      <c r="D129">
        <v>12</v>
      </c>
      <c r="E129" t="s">
        <v>535</v>
      </c>
    </row>
    <row r="130" spans="1:5" x14ac:dyDescent="0.25">
      <c r="A130" t="s">
        <v>1174</v>
      </c>
      <c r="B130" t="s">
        <v>184</v>
      </c>
      <c r="C130" t="s">
        <v>547</v>
      </c>
      <c r="D130">
        <v>12</v>
      </c>
      <c r="E130" t="s">
        <v>184</v>
      </c>
    </row>
    <row r="131" spans="1:5" x14ac:dyDescent="0.25">
      <c r="A131" t="s">
        <v>1198</v>
      </c>
      <c r="B131" t="s">
        <v>240</v>
      </c>
      <c r="C131" t="s">
        <v>547</v>
      </c>
      <c r="D131">
        <v>12</v>
      </c>
      <c r="E131" t="s">
        <v>240</v>
      </c>
    </row>
    <row r="132" spans="1:5" x14ac:dyDescent="0.25">
      <c r="A132" t="s">
        <v>1078</v>
      </c>
      <c r="B132" t="s">
        <v>83</v>
      </c>
      <c r="C132" t="s">
        <v>547</v>
      </c>
      <c r="D132">
        <v>12</v>
      </c>
      <c r="E132" t="s">
        <v>83</v>
      </c>
    </row>
    <row r="133" spans="1:5" x14ac:dyDescent="0.25">
      <c r="A133" t="s">
        <v>1176</v>
      </c>
      <c r="B133" t="s">
        <v>186</v>
      </c>
      <c r="C133" t="s">
        <v>547</v>
      </c>
      <c r="D133">
        <v>12</v>
      </c>
      <c r="E133" t="s">
        <v>186</v>
      </c>
    </row>
    <row r="134" spans="1:5" x14ac:dyDescent="0.25">
      <c r="A134" t="s">
        <v>1218</v>
      </c>
      <c r="B134" t="s">
        <v>280</v>
      </c>
      <c r="C134" t="s">
        <v>547</v>
      </c>
      <c r="D134">
        <v>4</v>
      </c>
      <c r="E134" t="s">
        <v>280</v>
      </c>
    </row>
    <row r="135" spans="1:5" x14ac:dyDescent="0.25">
      <c r="A135" t="s">
        <v>1178</v>
      </c>
      <c r="B135" t="s">
        <v>192</v>
      </c>
      <c r="C135" t="s">
        <v>547</v>
      </c>
      <c r="D135">
        <v>12</v>
      </c>
      <c r="E135" t="s">
        <v>192</v>
      </c>
    </row>
    <row r="136" spans="1:5" x14ac:dyDescent="0.25">
      <c r="A136" t="s">
        <v>1179</v>
      </c>
      <c r="B136" t="s">
        <v>194</v>
      </c>
      <c r="C136" t="s">
        <v>547</v>
      </c>
      <c r="D136">
        <v>3</v>
      </c>
      <c r="E136" t="s">
        <v>194</v>
      </c>
    </row>
    <row r="137" spans="1:5" x14ac:dyDescent="0.25">
      <c r="A137" t="s">
        <v>1079</v>
      </c>
      <c r="B137" t="s">
        <v>84</v>
      </c>
      <c r="C137" t="s">
        <v>547</v>
      </c>
      <c r="D137">
        <v>12</v>
      </c>
      <c r="E137" t="s">
        <v>84</v>
      </c>
    </row>
    <row r="138" spans="1:5" x14ac:dyDescent="0.25">
      <c r="A138" t="s">
        <v>1186</v>
      </c>
      <c r="B138" t="s">
        <v>215</v>
      </c>
      <c r="C138" t="s">
        <v>547</v>
      </c>
      <c r="D138">
        <v>12</v>
      </c>
      <c r="E138" t="s">
        <v>215</v>
      </c>
    </row>
    <row r="139" spans="1:5" x14ac:dyDescent="0.25">
      <c r="A139" t="s">
        <v>1181</v>
      </c>
      <c r="B139" t="s">
        <v>539</v>
      </c>
      <c r="C139" t="s">
        <v>547</v>
      </c>
      <c r="D139">
        <v>12</v>
      </c>
      <c r="E139" t="s">
        <v>793</v>
      </c>
    </row>
    <row r="140" spans="1:5" x14ac:dyDescent="0.25">
      <c r="A140" t="s">
        <v>1192</v>
      </c>
      <c r="B140" t="s">
        <v>837</v>
      </c>
      <c r="C140" t="s">
        <v>1072</v>
      </c>
      <c r="D140">
        <v>12</v>
      </c>
      <c r="E140" t="s">
        <v>1193</v>
      </c>
    </row>
    <row r="141" spans="1:5" x14ac:dyDescent="0.25">
      <c r="A141" t="s">
        <v>1080</v>
      </c>
      <c r="B141" t="s">
        <v>82</v>
      </c>
      <c r="C141" t="s">
        <v>547</v>
      </c>
      <c r="D141">
        <v>12</v>
      </c>
      <c r="E141" t="s">
        <v>82</v>
      </c>
    </row>
    <row r="142" spans="1:5" x14ac:dyDescent="0.25">
      <c r="A142" t="s">
        <v>1219</v>
      </c>
      <c r="B142" t="s">
        <v>281</v>
      </c>
      <c r="C142" t="s">
        <v>547</v>
      </c>
      <c r="D142">
        <v>3</v>
      </c>
      <c r="E142" t="s">
        <v>281</v>
      </c>
    </row>
    <row r="143" spans="1:5" x14ac:dyDescent="0.25">
      <c r="A143" t="s">
        <v>1202</v>
      </c>
      <c r="B143" t="s">
        <v>244</v>
      </c>
      <c r="C143" t="s">
        <v>547</v>
      </c>
      <c r="D143">
        <v>11</v>
      </c>
      <c r="E143" t="s">
        <v>244</v>
      </c>
    </row>
    <row r="144" spans="1:5" x14ac:dyDescent="0.25">
      <c r="A144" t="s">
        <v>1239</v>
      </c>
      <c r="B144" t="s">
        <v>312</v>
      </c>
      <c r="C144" t="s">
        <v>547</v>
      </c>
      <c r="D144">
        <v>12</v>
      </c>
      <c r="E144" t="s">
        <v>956</v>
      </c>
    </row>
    <row r="145" spans="1:6" x14ac:dyDescent="0.25">
      <c r="A145" t="s">
        <v>1182</v>
      </c>
      <c r="B145" t="s">
        <v>398</v>
      </c>
      <c r="C145" t="s">
        <v>547</v>
      </c>
      <c r="D145">
        <v>8</v>
      </c>
      <c r="E145" t="s">
        <v>398</v>
      </c>
    </row>
    <row r="146" spans="1:6" x14ac:dyDescent="0.25">
      <c r="A146" t="s">
        <v>1081</v>
      </c>
      <c r="B146" t="s">
        <v>545</v>
      </c>
      <c r="C146" t="s">
        <v>547</v>
      </c>
      <c r="D146">
        <v>12</v>
      </c>
      <c r="E146" t="s">
        <v>1082</v>
      </c>
    </row>
    <row r="147" spans="1:6" x14ac:dyDescent="0.25">
      <c r="A147" t="s">
        <v>1083</v>
      </c>
      <c r="B147" t="s">
        <v>85</v>
      </c>
      <c r="C147" t="s">
        <v>547</v>
      </c>
      <c r="D147">
        <v>12</v>
      </c>
      <c r="E147" t="s">
        <v>632</v>
      </c>
    </row>
    <row r="148" spans="1:6" x14ac:dyDescent="0.25">
      <c r="A148" t="s">
        <v>1109</v>
      </c>
      <c r="B148" t="s">
        <v>107</v>
      </c>
      <c r="C148" t="s">
        <v>547</v>
      </c>
      <c r="D148">
        <v>12</v>
      </c>
      <c r="E148" t="s">
        <v>107</v>
      </c>
    </row>
    <row r="149" spans="1:6" x14ac:dyDescent="0.25">
      <c r="A149" t="s">
        <v>1183</v>
      </c>
      <c r="B149" t="s">
        <v>205</v>
      </c>
      <c r="C149" t="s">
        <v>547</v>
      </c>
      <c r="D149">
        <v>12</v>
      </c>
      <c r="E149" t="s">
        <v>205</v>
      </c>
    </row>
    <row r="150" spans="1:6" x14ac:dyDescent="0.25">
      <c r="A150" t="s">
        <v>1110</v>
      </c>
      <c r="B150" t="s">
        <v>108</v>
      </c>
      <c r="C150" t="s">
        <v>547</v>
      </c>
      <c r="D150">
        <v>12</v>
      </c>
      <c r="E150" t="s">
        <v>108</v>
      </c>
      <c r="F150" t="s">
        <v>1277</v>
      </c>
    </row>
    <row r="151" spans="1:6" x14ac:dyDescent="0.25">
      <c r="A151" t="s">
        <v>1203</v>
      </c>
      <c r="B151" t="s">
        <v>247</v>
      </c>
      <c r="C151" t="s">
        <v>1072</v>
      </c>
      <c r="D151">
        <v>12</v>
      </c>
      <c r="E151" t="s">
        <v>1204</v>
      </c>
    </row>
    <row r="152" spans="1:6" x14ac:dyDescent="0.25">
      <c r="A152" t="s">
        <v>1184</v>
      </c>
      <c r="B152" t="s">
        <v>207</v>
      </c>
      <c r="C152" t="s">
        <v>547</v>
      </c>
      <c r="D152">
        <v>12</v>
      </c>
      <c r="E152" t="s">
        <v>207</v>
      </c>
    </row>
    <row r="153" spans="1:6" x14ac:dyDescent="0.25">
      <c r="A153" t="s">
        <v>1112</v>
      </c>
      <c r="B153" t="s">
        <v>109</v>
      </c>
      <c r="C153" t="s">
        <v>547</v>
      </c>
      <c r="D153">
        <v>12</v>
      </c>
      <c r="E153" t="s">
        <v>109</v>
      </c>
    </row>
    <row r="154" spans="1:6" x14ac:dyDescent="0.25">
      <c r="A154" t="s">
        <v>1113</v>
      </c>
      <c r="B154" t="s">
        <v>110</v>
      </c>
      <c r="C154" t="s">
        <v>547</v>
      </c>
      <c r="D154">
        <v>12</v>
      </c>
      <c r="E154" t="s">
        <v>110</v>
      </c>
    </row>
    <row r="155" spans="1:6" x14ac:dyDescent="0.25">
      <c r="A155" t="s">
        <v>1185</v>
      </c>
      <c r="B155" t="s">
        <v>210</v>
      </c>
      <c r="C155" t="s">
        <v>547</v>
      </c>
      <c r="D155">
        <v>6</v>
      </c>
      <c r="E155" t="s">
        <v>210</v>
      </c>
    </row>
    <row r="156" spans="1:6" x14ac:dyDescent="0.25">
      <c r="A156" t="s">
        <v>1191</v>
      </c>
      <c r="B156" t="s">
        <v>226</v>
      </c>
      <c r="C156" t="s">
        <v>547</v>
      </c>
      <c r="D156">
        <v>12</v>
      </c>
      <c r="E156" t="s">
        <v>226</v>
      </c>
    </row>
    <row r="157" spans="1:6" x14ac:dyDescent="0.25">
      <c r="A157" t="s">
        <v>1187</v>
      </c>
      <c r="B157" t="s">
        <v>213</v>
      </c>
      <c r="C157" t="s">
        <v>547</v>
      </c>
      <c r="D157">
        <v>12</v>
      </c>
      <c r="E157" t="s">
        <v>213</v>
      </c>
    </row>
    <row r="158" spans="1:6" x14ac:dyDescent="0.25">
      <c r="A158" t="s">
        <v>1114</v>
      </c>
      <c r="B158" t="s">
        <v>111</v>
      </c>
      <c r="C158" t="s">
        <v>547</v>
      </c>
      <c r="D158">
        <v>12</v>
      </c>
      <c r="E158" t="s">
        <v>111</v>
      </c>
    </row>
    <row r="159" spans="1:6" x14ac:dyDescent="0.25">
      <c r="A159" t="s">
        <v>1190</v>
      </c>
      <c r="B159" t="s">
        <v>223</v>
      </c>
      <c r="C159" t="s">
        <v>547</v>
      </c>
      <c r="D159">
        <v>12</v>
      </c>
      <c r="E159" t="s">
        <v>223</v>
      </c>
    </row>
    <row r="160" spans="1:6" x14ac:dyDescent="0.25">
      <c r="A160" t="s">
        <v>1115</v>
      </c>
      <c r="B160" t="s">
        <v>112</v>
      </c>
      <c r="C160" t="s">
        <v>547</v>
      </c>
      <c r="D160">
        <v>12</v>
      </c>
      <c r="E160" t="s">
        <v>112</v>
      </c>
    </row>
    <row r="161" spans="1:6" x14ac:dyDescent="0.25">
      <c r="A161" t="s">
        <v>1116</v>
      </c>
      <c r="B161" t="s">
        <v>113</v>
      </c>
      <c r="C161" t="s">
        <v>547</v>
      </c>
      <c r="D161">
        <v>12</v>
      </c>
      <c r="E161" t="s">
        <v>113</v>
      </c>
    </row>
    <row r="162" spans="1:6" x14ac:dyDescent="0.25">
      <c r="A162" t="s">
        <v>1206</v>
      </c>
      <c r="B162" t="s">
        <v>8</v>
      </c>
      <c r="C162" t="s">
        <v>1072</v>
      </c>
      <c r="D162">
        <v>12</v>
      </c>
      <c r="E162" t="s">
        <v>543</v>
      </c>
    </row>
    <row r="163" spans="1:6" x14ac:dyDescent="0.25">
      <c r="A163" t="s">
        <v>1084</v>
      </c>
      <c r="B163" t="s">
        <v>224</v>
      </c>
      <c r="C163" t="s">
        <v>547</v>
      </c>
      <c r="D163">
        <v>12</v>
      </c>
      <c r="E163" t="s">
        <v>224</v>
      </c>
    </row>
    <row r="164" spans="1:6" x14ac:dyDescent="0.25">
      <c r="A164" t="s">
        <v>1085</v>
      </c>
      <c r="B164" t="s">
        <v>87</v>
      </c>
      <c r="C164" t="s">
        <v>547</v>
      </c>
      <c r="D164">
        <v>12</v>
      </c>
      <c r="E164" t="s">
        <v>1086</v>
      </c>
    </row>
    <row r="165" spans="1:6" x14ac:dyDescent="0.25">
      <c r="A165" t="s">
        <v>1087</v>
      </c>
      <c r="B165" t="s">
        <v>88</v>
      </c>
      <c r="C165" t="s">
        <v>547</v>
      </c>
      <c r="D165">
        <v>12</v>
      </c>
      <c r="E165" t="s">
        <v>88</v>
      </c>
    </row>
    <row r="166" spans="1:6" x14ac:dyDescent="0.25">
      <c r="A166" t="s">
        <v>1088</v>
      </c>
      <c r="B166" t="s">
        <v>89</v>
      </c>
      <c r="C166" t="s">
        <v>547</v>
      </c>
      <c r="D166">
        <v>12</v>
      </c>
      <c r="E166" t="s">
        <v>89</v>
      </c>
    </row>
    <row r="167" spans="1:6" x14ac:dyDescent="0.25">
      <c r="A167" t="s">
        <v>1117</v>
      </c>
      <c r="B167" t="s">
        <v>114</v>
      </c>
      <c r="C167" t="s">
        <v>547</v>
      </c>
      <c r="D167">
        <v>12</v>
      </c>
      <c r="E167" t="s">
        <v>114</v>
      </c>
      <c r="F167" t="s">
        <v>1277</v>
      </c>
    </row>
    <row r="168" spans="1:6" x14ac:dyDescent="0.25">
      <c r="A168" t="s">
        <v>1199</v>
      </c>
      <c r="B168" t="s">
        <v>241</v>
      </c>
      <c r="C168" t="s">
        <v>547</v>
      </c>
      <c r="D168">
        <v>12</v>
      </c>
      <c r="E168" t="s">
        <v>241</v>
      </c>
    </row>
    <row r="169" spans="1:6" x14ac:dyDescent="0.25">
      <c r="A169" t="s">
        <v>1118</v>
      </c>
      <c r="B169" t="s">
        <v>115</v>
      </c>
      <c r="C169" t="s">
        <v>547</v>
      </c>
      <c r="D169">
        <v>12</v>
      </c>
      <c r="E169" t="s">
        <v>115</v>
      </c>
    </row>
    <row r="170" spans="1:6" x14ac:dyDescent="0.25">
      <c r="A170" t="s">
        <v>1194</v>
      </c>
      <c r="B170" t="s">
        <v>233</v>
      </c>
      <c r="C170" t="s">
        <v>547</v>
      </c>
      <c r="D170">
        <v>12</v>
      </c>
      <c r="E170" t="s">
        <v>233</v>
      </c>
    </row>
    <row r="171" spans="1:6" x14ac:dyDescent="0.25">
      <c r="A171" t="s">
        <v>1119</v>
      </c>
      <c r="B171" t="s">
        <v>116</v>
      </c>
      <c r="C171" t="s">
        <v>547</v>
      </c>
      <c r="D171">
        <v>12</v>
      </c>
      <c r="E171" t="s">
        <v>116</v>
      </c>
      <c r="F171" t="s">
        <v>1277</v>
      </c>
    </row>
    <row r="172" spans="1:6" x14ac:dyDescent="0.25">
      <c r="A172" t="s">
        <v>1089</v>
      </c>
      <c r="B172" t="s">
        <v>90</v>
      </c>
      <c r="C172" t="s">
        <v>547</v>
      </c>
      <c r="D172">
        <v>12</v>
      </c>
      <c r="E172" t="s">
        <v>90</v>
      </c>
    </row>
    <row r="173" spans="1:6" x14ac:dyDescent="0.25">
      <c r="A173" t="s">
        <v>1216</v>
      </c>
      <c r="B173" t="s">
        <v>540</v>
      </c>
      <c r="C173" t="s">
        <v>1072</v>
      </c>
      <c r="D173">
        <v>12</v>
      </c>
      <c r="E173" t="s">
        <v>541</v>
      </c>
    </row>
    <row r="174" spans="1:6" x14ac:dyDescent="0.25">
      <c r="A174" t="s">
        <v>1195</v>
      </c>
      <c r="B174" t="s">
        <v>235</v>
      </c>
      <c r="C174" t="s">
        <v>547</v>
      </c>
      <c r="D174">
        <v>12</v>
      </c>
      <c r="E174" t="s">
        <v>235</v>
      </c>
    </row>
    <row r="175" spans="1:6" x14ac:dyDescent="0.25">
      <c r="A175" t="s">
        <v>1196</v>
      </c>
      <c r="B175" t="s">
        <v>546</v>
      </c>
      <c r="C175" t="s">
        <v>547</v>
      </c>
      <c r="D175">
        <v>12</v>
      </c>
      <c r="E175" t="s">
        <v>849</v>
      </c>
    </row>
    <row r="176" spans="1:6" x14ac:dyDescent="0.25">
      <c r="A176" t="s">
        <v>1200</v>
      </c>
      <c r="B176" t="s">
        <v>242</v>
      </c>
      <c r="C176" t="s">
        <v>547</v>
      </c>
      <c r="D176">
        <v>12</v>
      </c>
      <c r="E176" t="s">
        <v>242</v>
      </c>
    </row>
    <row r="177" spans="1:5" x14ac:dyDescent="0.25">
      <c r="A177" t="s">
        <v>1233</v>
      </c>
      <c r="B177" t="s">
        <v>304</v>
      </c>
      <c r="C177" t="s">
        <v>547</v>
      </c>
      <c r="D177">
        <v>12</v>
      </c>
      <c r="E177" t="s">
        <v>304</v>
      </c>
    </row>
    <row r="178" spans="1:5" x14ac:dyDescent="0.25">
      <c r="A178" t="s">
        <v>1120</v>
      </c>
      <c r="B178" t="s">
        <v>394</v>
      </c>
      <c r="C178" t="s">
        <v>547</v>
      </c>
      <c r="D178">
        <v>12</v>
      </c>
      <c r="E178" t="s">
        <v>394</v>
      </c>
    </row>
    <row r="179" spans="1:5" x14ac:dyDescent="0.25">
      <c r="A179" t="s">
        <v>1121</v>
      </c>
      <c r="B179" t="s">
        <v>117</v>
      </c>
      <c r="C179" t="s">
        <v>547</v>
      </c>
      <c r="D179">
        <v>12</v>
      </c>
      <c r="E179" t="s">
        <v>117</v>
      </c>
    </row>
    <row r="180" spans="1:5" x14ac:dyDescent="0.25">
      <c r="A180" t="s">
        <v>1161</v>
      </c>
      <c r="B180" t="s">
        <v>153</v>
      </c>
      <c r="C180" t="s">
        <v>547</v>
      </c>
      <c r="D180">
        <v>12</v>
      </c>
      <c r="E180" t="s">
        <v>153</v>
      </c>
    </row>
    <row r="181" spans="1:5" x14ac:dyDescent="0.25">
      <c r="A181" t="s">
        <v>1122</v>
      </c>
      <c r="B181" t="s">
        <v>118</v>
      </c>
      <c r="C181" t="s">
        <v>547</v>
      </c>
      <c r="D181">
        <v>12</v>
      </c>
      <c r="E181" t="s">
        <v>118</v>
      </c>
    </row>
    <row r="182" spans="1:5" x14ac:dyDescent="0.25">
      <c r="A182" t="s">
        <v>1123</v>
      </c>
      <c r="B182" t="s">
        <v>119</v>
      </c>
      <c r="C182" t="s">
        <v>547</v>
      </c>
      <c r="D182">
        <v>12</v>
      </c>
      <c r="E182" t="s">
        <v>119</v>
      </c>
    </row>
    <row r="183" spans="1:5" x14ac:dyDescent="0.25">
      <c r="A183" t="s">
        <v>1205</v>
      </c>
      <c r="B183" t="s">
        <v>401</v>
      </c>
      <c r="C183" t="s">
        <v>547</v>
      </c>
      <c r="D183">
        <v>12</v>
      </c>
      <c r="E183" t="s">
        <v>401</v>
      </c>
    </row>
    <row r="184" spans="1:5" x14ac:dyDescent="0.25">
      <c r="A184" t="s">
        <v>1124</v>
      </c>
      <c r="B184" t="s">
        <v>120</v>
      </c>
      <c r="C184" t="s">
        <v>547</v>
      </c>
      <c r="D184">
        <v>12</v>
      </c>
      <c r="E184" t="s">
        <v>120</v>
      </c>
    </row>
    <row r="185" spans="1:5" x14ac:dyDescent="0.25">
      <c r="A185" t="s">
        <v>1090</v>
      </c>
      <c r="B185" t="s">
        <v>96</v>
      </c>
      <c r="C185" t="s">
        <v>547</v>
      </c>
      <c r="D185">
        <v>12</v>
      </c>
      <c r="E185" t="s">
        <v>96</v>
      </c>
    </row>
    <row r="186" spans="1:5" x14ac:dyDescent="0.25">
      <c r="A186" t="s">
        <v>1201</v>
      </c>
      <c r="B186" t="s">
        <v>399</v>
      </c>
      <c r="C186" t="s">
        <v>547</v>
      </c>
      <c r="D186">
        <v>12</v>
      </c>
      <c r="E186" t="s">
        <v>399</v>
      </c>
    </row>
    <row r="187" spans="1:5" x14ac:dyDescent="0.25">
      <c r="A187" t="s">
        <v>1125</v>
      </c>
      <c r="B187" t="s">
        <v>254</v>
      </c>
      <c r="C187" t="s">
        <v>547</v>
      </c>
      <c r="D187">
        <v>12</v>
      </c>
      <c r="E187" t="s">
        <v>254</v>
      </c>
    </row>
    <row r="188" spans="1:5" x14ac:dyDescent="0.25">
      <c r="A188" t="s">
        <v>1207</v>
      </c>
      <c r="B188" t="s">
        <v>257</v>
      </c>
      <c r="C188" t="s">
        <v>547</v>
      </c>
      <c r="D188">
        <v>12</v>
      </c>
      <c r="E188" t="s">
        <v>257</v>
      </c>
    </row>
    <row r="189" spans="1:5" x14ac:dyDescent="0.25">
      <c r="A189" t="s">
        <v>1228</v>
      </c>
      <c r="B189" t="s">
        <v>296</v>
      </c>
      <c r="C189" t="s">
        <v>547</v>
      </c>
      <c r="D189">
        <v>12</v>
      </c>
      <c r="E189" t="s">
        <v>296</v>
      </c>
    </row>
    <row r="190" spans="1:5" x14ac:dyDescent="0.25">
      <c r="A190" t="s">
        <v>1245</v>
      </c>
      <c r="B190" t="s">
        <v>329</v>
      </c>
      <c r="C190" t="s">
        <v>547</v>
      </c>
      <c r="D190">
        <v>12</v>
      </c>
      <c r="E190" t="s">
        <v>329</v>
      </c>
    </row>
    <row r="191" spans="1:5" x14ac:dyDescent="0.25">
      <c r="A191" t="s">
        <v>1126</v>
      </c>
      <c r="B191" t="s">
        <v>121</v>
      </c>
      <c r="C191" t="s">
        <v>547</v>
      </c>
      <c r="D191">
        <v>12</v>
      </c>
      <c r="E191" t="s">
        <v>121</v>
      </c>
    </row>
    <row r="192" spans="1:5" x14ac:dyDescent="0.25">
      <c r="A192" t="s">
        <v>1208</v>
      </c>
      <c r="B192" t="s">
        <v>259</v>
      </c>
      <c r="C192" t="s">
        <v>547</v>
      </c>
      <c r="D192">
        <v>12</v>
      </c>
      <c r="E192" t="s">
        <v>259</v>
      </c>
    </row>
    <row r="193" spans="1:6" x14ac:dyDescent="0.25">
      <c r="A193" t="s">
        <v>1272</v>
      </c>
      <c r="B193" t="s">
        <v>252</v>
      </c>
      <c r="D193">
        <v>12</v>
      </c>
      <c r="E193" t="s">
        <v>252</v>
      </c>
      <c r="F193" t="s">
        <v>1280</v>
      </c>
    </row>
    <row r="194" spans="1:6" x14ac:dyDescent="0.25">
      <c r="A194" t="s">
        <v>1273</v>
      </c>
      <c r="B194" t="s">
        <v>292</v>
      </c>
      <c r="D194">
        <v>9</v>
      </c>
      <c r="E194" t="s">
        <v>292</v>
      </c>
      <c r="F194" t="s">
        <v>1281</v>
      </c>
    </row>
    <row r="195" spans="1:6" x14ac:dyDescent="0.25">
      <c r="A195" t="s">
        <v>1274</v>
      </c>
      <c r="B195" t="s">
        <v>318</v>
      </c>
      <c r="D195">
        <v>6</v>
      </c>
      <c r="E195" t="s">
        <v>318</v>
      </c>
      <c r="F195" t="s">
        <v>1281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3"/>
  <sheetViews>
    <sheetView tabSelected="1" workbookViewId="0">
      <pane xSplit="2" ySplit="2" topLeftCell="C3" activePane="bottomRight" state="frozen"/>
      <selection activeCell="H4" sqref="H4"/>
      <selection pane="topRight" activeCell="H4" sqref="H4"/>
      <selection pane="bottomLeft" activeCell="H4" sqref="H4"/>
      <selection pane="bottomRight" activeCell="A3" sqref="A3:XFD5"/>
    </sheetView>
  </sheetViews>
  <sheetFormatPr defaultRowHeight="15" x14ac:dyDescent="0.25"/>
  <cols>
    <col min="1" max="1" width="13.7109375" customWidth="1"/>
    <col min="2" max="2" width="7" bestFit="1" customWidth="1"/>
    <col min="3" max="3" width="7" style="149" customWidth="1"/>
    <col min="4" max="4" width="46.28515625" bestFit="1" customWidth="1"/>
    <col min="5" max="5" width="18.28515625" bestFit="1" customWidth="1"/>
    <col min="6" max="6" width="22.85546875" bestFit="1" customWidth="1"/>
    <col min="7" max="7" width="28.28515625" style="20" bestFit="1" customWidth="1"/>
    <col min="8" max="8" width="12.5703125" customWidth="1"/>
    <col min="9" max="9" width="12" bestFit="1" customWidth="1"/>
    <col min="10" max="10" width="9.5703125" customWidth="1"/>
    <col min="11" max="11" width="12" bestFit="1" customWidth="1"/>
    <col min="12" max="12" width="9" style="149" bestFit="1" customWidth="1"/>
    <col min="13" max="13" width="7" style="149" bestFit="1" customWidth="1"/>
    <col min="14" max="14" width="8.42578125" style="149" bestFit="1" customWidth="1"/>
    <col min="15" max="15" width="32.28515625" customWidth="1"/>
    <col min="16" max="16" width="16.42578125" customWidth="1"/>
  </cols>
  <sheetData>
    <row r="1" spans="1:16" x14ac:dyDescent="0.25">
      <c r="A1" s="3" t="s">
        <v>2209</v>
      </c>
    </row>
    <row r="2" spans="1:16" s="23" customFormat="1" ht="105" x14ac:dyDescent="0.25">
      <c r="A2" s="145" t="s">
        <v>1445</v>
      </c>
      <c r="B2" s="145" t="s">
        <v>564</v>
      </c>
      <c r="C2" s="147" t="s">
        <v>1373</v>
      </c>
      <c r="D2" s="145" t="s">
        <v>53</v>
      </c>
      <c r="E2" s="145" t="s">
        <v>1451</v>
      </c>
      <c r="F2" s="145" t="s">
        <v>1282</v>
      </c>
      <c r="G2" s="152" t="s">
        <v>0</v>
      </c>
      <c r="H2" s="147" t="s">
        <v>458</v>
      </c>
      <c r="I2" s="147" t="s">
        <v>459</v>
      </c>
      <c r="J2" s="147" t="s">
        <v>460</v>
      </c>
      <c r="K2" s="147" t="s">
        <v>461</v>
      </c>
      <c r="L2" s="147" t="s">
        <v>1292</v>
      </c>
      <c r="M2" s="147" t="s">
        <v>57</v>
      </c>
      <c r="N2" s="147" t="s">
        <v>571</v>
      </c>
      <c r="O2" s="145" t="s">
        <v>1066</v>
      </c>
      <c r="P2" s="145" t="s">
        <v>58</v>
      </c>
    </row>
    <row r="3" spans="1:16" x14ac:dyDescent="0.25">
      <c r="A3" t="s">
        <v>1250</v>
      </c>
      <c r="B3">
        <v>332540</v>
      </c>
      <c r="C3" s="149">
        <v>230</v>
      </c>
      <c r="D3" s="16" t="s">
        <v>1988</v>
      </c>
      <c r="E3" s="16" t="s">
        <v>358</v>
      </c>
      <c r="F3" s="16" t="s">
        <v>1001</v>
      </c>
      <c r="G3" s="252" t="s">
        <v>4</v>
      </c>
      <c r="H3" s="253">
        <v>0.54332500000000006</v>
      </c>
      <c r="I3" s="253">
        <v>0.2705333333333334</v>
      </c>
      <c r="J3" s="253">
        <v>0.27279166666666665</v>
      </c>
      <c r="K3" s="237">
        <v>0.49792174726606242</v>
      </c>
      <c r="L3" s="149" t="s">
        <v>550</v>
      </c>
      <c r="M3" s="149" t="s">
        <v>547</v>
      </c>
      <c r="N3" s="149">
        <v>12</v>
      </c>
      <c r="O3" t="s">
        <v>358</v>
      </c>
      <c r="P3" s="26"/>
    </row>
    <row r="4" spans="1:16" x14ac:dyDescent="0.25">
      <c r="A4" t="s">
        <v>1265</v>
      </c>
      <c r="B4">
        <v>332740</v>
      </c>
      <c r="C4" s="149">
        <v>242</v>
      </c>
      <c r="D4" s="16" t="s">
        <v>369</v>
      </c>
      <c r="E4" s="16" t="s">
        <v>370</v>
      </c>
      <c r="F4" s="16" t="s">
        <v>1026</v>
      </c>
      <c r="G4" s="252" t="s">
        <v>4</v>
      </c>
      <c r="H4" s="253">
        <v>0.75</v>
      </c>
      <c r="I4" s="253">
        <v>0.56700000000000006</v>
      </c>
      <c r="J4" s="253">
        <v>0.18299999999999997</v>
      </c>
      <c r="K4" s="237">
        <v>0.75600000000000012</v>
      </c>
      <c r="L4" s="149" t="s">
        <v>550</v>
      </c>
      <c r="M4" s="149" t="s">
        <v>547</v>
      </c>
      <c r="N4" s="149">
        <v>12</v>
      </c>
      <c r="O4" t="s">
        <v>370</v>
      </c>
    </row>
    <row r="5" spans="1:16" x14ac:dyDescent="0.25">
      <c r="A5" t="s">
        <v>1165</v>
      </c>
      <c r="B5">
        <v>331750</v>
      </c>
      <c r="C5" s="149">
        <v>291</v>
      </c>
      <c r="D5" s="16" t="s">
        <v>161</v>
      </c>
      <c r="E5" s="16" t="s">
        <v>162</v>
      </c>
      <c r="F5" s="16" t="s">
        <v>746</v>
      </c>
      <c r="G5" s="252" t="s">
        <v>4</v>
      </c>
      <c r="H5" s="253">
        <v>0.625</v>
      </c>
      <c r="I5" s="253">
        <v>0.23000000000000004</v>
      </c>
      <c r="J5" s="253">
        <v>0.39499999999999996</v>
      </c>
      <c r="K5" s="237">
        <v>0.36800000000000005</v>
      </c>
      <c r="L5" s="149" t="s">
        <v>550</v>
      </c>
      <c r="M5" s="149" t="s">
        <v>547</v>
      </c>
      <c r="N5" s="149">
        <v>12</v>
      </c>
      <c r="O5" t="s">
        <v>162</v>
      </c>
    </row>
    <row r="6" spans="1:16" x14ac:dyDescent="0.25">
      <c r="A6" t="s">
        <v>1070</v>
      </c>
      <c r="B6">
        <v>331040</v>
      </c>
      <c r="C6" s="149">
        <v>293</v>
      </c>
      <c r="D6" s="16" t="s">
        <v>65</v>
      </c>
      <c r="E6" s="16" t="s">
        <v>66</v>
      </c>
      <c r="F6" s="16" t="s">
        <v>580</v>
      </c>
      <c r="G6" s="252" t="s">
        <v>4</v>
      </c>
      <c r="H6" s="253">
        <v>0.94999999999999984</v>
      </c>
      <c r="I6" s="253">
        <v>0.7669999999999999</v>
      </c>
      <c r="J6" s="253">
        <v>0.18299999999999994</v>
      </c>
      <c r="K6" s="237">
        <v>0.80736842105263162</v>
      </c>
      <c r="L6" s="149" t="s">
        <v>550</v>
      </c>
      <c r="M6" s="149" t="s">
        <v>547</v>
      </c>
      <c r="N6" s="149">
        <v>12</v>
      </c>
      <c r="O6" t="s">
        <v>66</v>
      </c>
    </row>
    <row r="7" spans="1:16" x14ac:dyDescent="0.25">
      <c r="A7" t="s">
        <v>1227</v>
      </c>
      <c r="B7">
        <v>332320</v>
      </c>
      <c r="C7" s="149">
        <v>340</v>
      </c>
      <c r="D7" s="16" t="s">
        <v>293</v>
      </c>
      <c r="E7" s="16" t="s">
        <v>294</v>
      </c>
      <c r="F7" s="16" t="s">
        <v>931</v>
      </c>
      <c r="G7" s="252" t="s">
        <v>4</v>
      </c>
      <c r="H7" s="253">
        <v>0.84</v>
      </c>
      <c r="I7" s="253">
        <v>0.4472916666666667</v>
      </c>
      <c r="J7" s="253">
        <v>0.39270833333333327</v>
      </c>
      <c r="K7" s="237">
        <v>0.53249007936507942</v>
      </c>
      <c r="L7" s="149" t="s">
        <v>550</v>
      </c>
      <c r="M7" s="149" t="s">
        <v>547</v>
      </c>
      <c r="N7" s="149">
        <v>12</v>
      </c>
      <c r="O7" t="s">
        <v>294</v>
      </c>
    </row>
    <row r="8" spans="1:16" x14ac:dyDescent="0.25">
      <c r="A8" t="s">
        <v>1267</v>
      </c>
      <c r="B8">
        <v>332860</v>
      </c>
      <c r="C8" s="149">
        <v>106</v>
      </c>
      <c r="D8" s="16" t="s">
        <v>373</v>
      </c>
      <c r="E8" s="16" t="s">
        <v>407</v>
      </c>
      <c r="F8" s="16" t="s">
        <v>1030</v>
      </c>
      <c r="G8" s="252" t="s">
        <v>4</v>
      </c>
      <c r="H8" s="253">
        <v>0.4437222222222223</v>
      </c>
      <c r="I8" s="253">
        <v>0.14417777777777785</v>
      </c>
      <c r="J8" s="253">
        <v>0.29954444444444445</v>
      </c>
      <c r="K8" s="237">
        <v>0.32492800801302124</v>
      </c>
      <c r="L8" s="149" t="s">
        <v>550</v>
      </c>
      <c r="M8" s="149" t="s">
        <v>547</v>
      </c>
      <c r="N8" s="149">
        <v>12</v>
      </c>
      <c r="O8" t="s">
        <v>407</v>
      </c>
    </row>
    <row r="9" spans="1:16" x14ac:dyDescent="0.25">
      <c r="A9" t="s">
        <v>1248</v>
      </c>
      <c r="B9">
        <v>332550</v>
      </c>
      <c r="C9" s="149">
        <v>410</v>
      </c>
      <c r="D9" t="s">
        <v>334</v>
      </c>
      <c r="E9" t="s">
        <v>335</v>
      </c>
      <c r="F9" t="s">
        <v>977</v>
      </c>
      <c r="G9" s="252" t="s">
        <v>4</v>
      </c>
      <c r="H9" s="253">
        <v>1</v>
      </c>
      <c r="I9" s="253">
        <v>0.76561666666666661</v>
      </c>
      <c r="J9" s="253">
        <v>0.23438333333333339</v>
      </c>
      <c r="K9" s="237">
        <v>0.76561666666666661</v>
      </c>
      <c r="L9" s="149" t="s">
        <v>550</v>
      </c>
      <c r="M9" s="149" t="s">
        <v>547</v>
      </c>
      <c r="N9" s="149">
        <v>12</v>
      </c>
      <c r="O9" t="s">
        <v>335</v>
      </c>
    </row>
    <row r="10" spans="1:16" x14ac:dyDescent="0.25">
      <c r="A10" t="s">
        <v>1249</v>
      </c>
      <c r="B10">
        <v>332560</v>
      </c>
      <c r="C10" s="149">
        <v>339</v>
      </c>
      <c r="D10" s="16" t="s">
        <v>336</v>
      </c>
      <c r="E10" s="16" t="s">
        <v>337</v>
      </c>
      <c r="F10" s="16" t="s">
        <v>979</v>
      </c>
      <c r="G10" s="252" t="s">
        <v>4</v>
      </c>
      <c r="H10" s="253">
        <v>0.41500000000000004</v>
      </c>
      <c r="I10" s="253">
        <v>0.23200000000000007</v>
      </c>
      <c r="J10" s="253">
        <v>0.18299999999999997</v>
      </c>
      <c r="K10" s="237">
        <v>0.55903614457831341</v>
      </c>
      <c r="L10" s="149" t="s">
        <v>550</v>
      </c>
      <c r="M10" s="149" t="s">
        <v>547</v>
      </c>
      <c r="N10" s="149">
        <v>4</v>
      </c>
      <c r="O10" t="s">
        <v>337</v>
      </c>
    </row>
    <row r="11" spans="1:16" x14ac:dyDescent="0.25">
      <c r="A11" t="s">
        <v>1186</v>
      </c>
      <c r="B11">
        <v>331980</v>
      </c>
      <c r="C11" s="149">
        <v>88</v>
      </c>
      <c r="D11" s="16" t="s">
        <v>214</v>
      </c>
      <c r="E11" s="16" t="s">
        <v>215</v>
      </c>
      <c r="F11" s="16" t="s">
        <v>816</v>
      </c>
      <c r="G11" s="252" t="s">
        <v>4</v>
      </c>
      <c r="H11" s="253">
        <v>0.66754166666666659</v>
      </c>
      <c r="I11" s="253">
        <v>0.44826666666666659</v>
      </c>
      <c r="J11" s="253">
        <v>0.219275</v>
      </c>
      <c r="K11" s="237">
        <v>0.67151863179576798</v>
      </c>
      <c r="L11" s="149" t="s">
        <v>550</v>
      </c>
      <c r="M11" s="149" t="s">
        <v>547</v>
      </c>
      <c r="N11" s="149">
        <v>12</v>
      </c>
      <c r="O11" t="s">
        <v>215</v>
      </c>
    </row>
    <row r="12" spans="1:16" x14ac:dyDescent="0.25">
      <c r="A12" t="s">
        <v>1258</v>
      </c>
      <c r="B12">
        <v>331005</v>
      </c>
      <c r="C12" s="149">
        <v>684</v>
      </c>
      <c r="D12" s="16" t="s">
        <v>355</v>
      </c>
      <c r="E12" s="16" t="s">
        <v>356</v>
      </c>
      <c r="F12" s="16" t="s">
        <v>999</v>
      </c>
      <c r="G12" s="252" t="s">
        <v>4</v>
      </c>
      <c r="H12" s="253">
        <v>1.3712416666666669</v>
      </c>
      <c r="I12" s="253">
        <v>0.72641666666666693</v>
      </c>
      <c r="J12" s="253">
        <v>0.64482499999999998</v>
      </c>
      <c r="K12" s="237">
        <v>0.52975101641456357</v>
      </c>
      <c r="L12" s="149" t="s">
        <v>550</v>
      </c>
      <c r="M12" s="149" t="s">
        <v>547</v>
      </c>
      <c r="N12" s="149">
        <v>12</v>
      </c>
      <c r="O12" t="s">
        <v>356</v>
      </c>
    </row>
    <row r="13" spans="1:16" x14ac:dyDescent="0.25">
      <c r="A13" t="s">
        <v>1185</v>
      </c>
      <c r="B13">
        <v>331970</v>
      </c>
      <c r="C13" s="149">
        <v>442</v>
      </c>
      <c r="D13" s="16" t="s">
        <v>209</v>
      </c>
      <c r="E13" s="16" t="s">
        <v>210</v>
      </c>
      <c r="F13" s="16" t="s">
        <v>812</v>
      </c>
      <c r="G13" s="252" t="s">
        <v>4</v>
      </c>
      <c r="H13" s="253">
        <v>0.43328333333333341</v>
      </c>
      <c r="I13" s="253">
        <v>0.1160000000000001</v>
      </c>
      <c r="J13" s="253">
        <v>0.31728333333333331</v>
      </c>
      <c r="K13" s="237">
        <v>0.2677231988306345</v>
      </c>
      <c r="L13" s="149" t="s">
        <v>550</v>
      </c>
      <c r="M13" s="149" t="s">
        <v>547</v>
      </c>
      <c r="N13" s="149">
        <v>12</v>
      </c>
      <c r="O13" t="s">
        <v>210</v>
      </c>
    </row>
    <row r="14" spans="1:16" x14ac:dyDescent="0.25">
      <c r="A14" t="s">
        <v>1266</v>
      </c>
      <c r="B14">
        <v>332850</v>
      </c>
      <c r="C14" s="149">
        <v>741</v>
      </c>
      <c r="D14" s="16" t="s">
        <v>371</v>
      </c>
      <c r="E14" s="16" t="s">
        <v>372</v>
      </c>
      <c r="F14" s="16" t="s">
        <v>1028</v>
      </c>
      <c r="G14" s="252" t="s">
        <v>5</v>
      </c>
      <c r="H14" s="253">
        <v>0.43925000000000008</v>
      </c>
      <c r="I14" s="253">
        <v>0.15267500000000012</v>
      </c>
      <c r="J14" s="253">
        <v>0.28657499999999997</v>
      </c>
      <c r="K14" s="237">
        <v>0.34758110415480953</v>
      </c>
      <c r="L14" s="149" t="s">
        <v>550</v>
      </c>
      <c r="M14" s="149" t="s">
        <v>547</v>
      </c>
      <c r="N14" s="149">
        <v>12</v>
      </c>
      <c r="O14" t="s">
        <v>372</v>
      </c>
    </row>
    <row r="15" spans="1:16" x14ac:dyDescent="0.25">
      <c r="A15" t="s">
        <v>1270</v>
      </c>
      <c r="B15">
        <v>332890</v>
      </c>
      <c r="C15" s="149">
        <v>409</v>
      </c>
      <c r="D15" s="16" t="s">
        <v>378</v>
      </c>
      <c r="E15" s="16" t="s">
        <v>379</v>
      </c>
      <c r="F15" s="16" t="s">
        <v>1046</v>
      </c>
      <c r="G15" s="252" t="s">
        <v>5</v>
      </c>
      <c r="H15" s="253">
        <v>0.55007499999999987</v>
      </c>
      <c r="I15" s="253">
        <v>0.26379999999999981</v>
      </c>
      <c r="J15" s="253">
        <v>0.28627500000000006</v>
      </c>
      <c r="K15" s="237">
        <v>0.47957096759532769</v>
      </c>
      <c r="L15" s="149" t="s">
        <v>550</v>
      </c>
      <c r="M15" s="149" t="s">
        <v>547</v>
      </c>
      <c r="N15" s="149">
        <v>12</v>
      </c>
      <c r="O15" t="s">
        <v>379</v>
      </c>
      <c r="P15" s="26"/>
    </row>
    <row r="16" spans="1:16" x14ac:dyDescent="0.25">
      <c r="A16" t="s">
        <v>1127</v>
      </c>
      <c r="B16">
        <v>331420</v>
      </c>
      <c r="C16" s="149">
        <v>169</v>
      </c>
      <c r="D16" s="16" t="s">
        <v>101</v>
      </c>
      <c r="E16" s="16" t="s">
        <v>122</v>
      </c>
      <c r="F16" s="16" t="s">
        <v>664</v>
      </c>
      <c r="G16" s="252" t="s">
        <v>5</v>
      </c>
      <c r="H16" s="253">
        <v>0.5107750000000002</v>
      </c>
      <c r="I16" s="253">
        <v>0.27584166666666687</v>
      </c>
      <c r="J16" s="253">
        <v>0.23493333333333336</v>
      </c>
      <c r="K16" s="237">
        <v>0.54004535591339975</v>
      </c>
      <c r="L16" s="149" t="s">
        <v>550</v>
      </c>
      <c r="M16" s="149" t="s">
        <v>547</v>
      </c>
      <c r="N16" s="149">
        <v>12</v>
      </c>
      <c r="O16" t="s">
        <v>122</v>
      </c>
    </row>
    <row r="17" spans="1:15" x14ac:dyDescent="0.25">
      <c r="A17" t="s">
        <v>1146</v>
      </c>
      <c r="B17">
        <v>331670</v>
      </c>
      <c r="C17" s="149">
        <v>169</v>
      </c>
      <c r="D17" s="16" t="s">
        <v>101</v>
      </c>
      <c r="E17" s="16" t="s">
        <v>138</v>
      </c>
      <c r="F17" s="16" t="s">
        <v>694</v>
      </c>
      <c r="G17" s="252" t="s">
        <v>5</v>
      </c>
      <c r="H17" s="253">
        <v>0.501</v>
      </c>
      <c r="I17" s="253">
        <v>0.26612499999999994</v>
      </c>
      <c r="J17" s="253">
        <v>0.23487500000000003</v>
      </c>
      <c r="K17" s="237">
        <v>0.53118762475049885</v>
      </c>
      <c r="L17" s="149" t="s">
        <v>550</v>
      </c>
      <c r="M17" s="149" t="s">
        <v>547</v>
      </c>
      <c r="N17" s="149">
        <v>12</v>
      </c>
      <c r="O17" t="s">
        <v>138</v>
      </c>
    </row>
    <row r="18" spans="1:15" x14ac:dyDescent="0.25">
      <c r="A18" t="s">
        <v>1147</v>
      </c>
      <c r="B18">
        <v>331590</v>
      </c>
      <c r="C18" s="149">
        <v>169</v>
      </c>
      <c r="D18" s="16" t="s">
        <v>101</v>
      </c>
      <c r="E18" s="16" t="s">
        <v>139</v>
      </c>
      <c r="F18" s="16" t="s">
        <v>683</v>
      </c>
      <c r="G18" s="252" t="s">
        <v>5</v>
      </c>
      <c r="H18" s="253">
        <v>0.50234999999999996</v>
      </c>
      <c r="I18" s="253">
        <v>0.25884999999999991</v>
      </c>
      <c r="J18" s="253">
        <v>0.24350000000000002</v>
      </c>
      <c r="K18" s="237">
        <v>0.51527819249527207</v>
      </c>
      <c r="L18" s="149" t="s">
        <v>550</v>
      </c>
      <c r="M18" s="149" t="s">
        <v>547</v>
      </c>
      <c r="N18" s="149">
        <v>12</v>
      </c>
      <c r="O18" t="s">
        <v>139</v>
      </c>
    </row>
    <row r="19" spans="1:15" x14ac:dyDescent="0.25">
      <c r="A19" t="s">
        <v>1151</v>
      </c>
      <c r="B19">
        <v>331630</v>
      </c>
      <c r="C19" s="149">
        <v>169</v>
      </c>
      <c r="D19" s="16" t="s">
        <v>101</v>
      </c>
      <c r="E19" s="16" t="s">
        <v>143</v>
      </c>
      <c r="F19" s="16" t="s">
        <v>730</v>
      </c>
      <c r="G19" s="252" t="s">
        <v>5</v>
      </c>
      <c r="H19" s="253">
        <v>0.50797499999999995</v>
      </c>
      <c r="I19" s="253">
        <v>0.23725000000000002</v>
      </c>
      <c r="J19" s="253">
        <v>0.27072499999999994</v>
      </c>
      <c r="K19" s="237">
        <v>0.46705054382597577</v>
      </c>
      <c r="L19" s="149" t="s">
        <v>550</v>
      </c>
      <c r="M19" s="149" t="s">
        <v>547</v>
      </c>
      <c r="N19" s="149">
        <v>12</v>
      </c>
      <c r="O19" t="s">
        <v>143</v>
      </c>
    </row>
    <row r="20" spans="1:15" x14ac:dyDescent="0.25">
      <c r="A20" t="s">
        <v>1152</v>
      </c>
      <c r="B20">
        <v>331640</v>
      </c>
      <c r="C20" s="149">
        <v>169</v>
      </c>
      <c r="D20" s="16" t="s">
        <v>101</v>
      </c>
      <c r="E20" s="16" t="s">
        <v>144</v>
      </c>
      <c r="F20" s="16" t="s">
        <v>689</v>
      </c>
      <c r="G20" s="252" t="s">
        <v>5</v>
      </c>
      <c r="H20" s="253">
        <v>0.53839999999999988</v>
      </c>
      <c r="I20" s="253">
        <v>0.29834999999999989</v>
      </c>
      <c r="J20" s="253">
        <v>0.24005000000000001</v>
      </c>
      <c r="K20" s="237">
        <v>0.55414190193164925</v>
      </c>
      <c r="L20" s="149" t="s">
        <v>550</v>
      </c>
      <c r="M20" s="149" t="s">
        <v>547</v>
      </c>
      <c r="N20" s="149">
        <v>12</v>
      </c>
      <c r="O20" t="s">
        <v>144</v>
      </c>
    </row>
    <row r="21" spans="1:15" x14ac:dyDescent="0.25">
      <c r="A21" t="s">
        <v>1154</v>
      </c>
      <c r="B21">
        <v>331680</v>
      </c>
      <c r="C21" s="149">
        <v>169</v>
      </c>
      <c r="D21" s="16" t="s">
        <v>101</v>
      </c>
      <c r="E21" s="16" t="s">
        <v>146</v>
      </c>
      <c r="F21" s="16" t="s">
        <v>694</v>
      </c>
      <c r="G21" s="252" t="s">
        <v>5</v>
      </c>
      <c r="H21" s="253">
        <v>0.501</v>
      </c>
      <c r="I21" s="253">
        <v>0.26612499999999994</v>
      </c>
      <c r="J21" s="253">
        <v>0.23487500000000003</v>
      </c>
      <c r="K21" s="237">
        <v>0.53118762475049885</v>
      </c>
      <c r="L21" s="149" t="s">
        <v>550</v>
      </c>
      <c r="M21" s="149" t="s">
        <v>547</v>
      </c>
      <c r="N21" s="149">
        <v>12</v>
      </c>
      <c r="O21" t="s">
        <v>146</v>
      </c>
    </row>
    <row r="22" spans="1:15" x14ac:dyDescent="0.25">
      <c r="A22" t="s">
        <v>1159</v>
      </c>
      <c r="B22">
        <v>331730</v>
      </c>
      <c r="C22" s="149">
        <v>169</v>
      </c>
      <c r="D22" s="16" t="s">
        <v>101</v>
      </c>
      <c r="E22" s="16" t="s">
        <v>151</v>
      </c>
      <c r="F22" s="16" t="s">
        <v>734</v>
      </c>
      <c r="G22" s="252" t="s">
        <v>5</v>
      </c>
      <c r="H22" s="253">
        <v>0.56877500000000003</v>
      </c>
      <c r="I22" s="253">
        <v>0.3283166666666667</v>
      </c>
      <c r="J22" s="253">
        <v>0.24045833333333336</v>
      </c>
      <c r="K22" s="237">
        <v>0.57723470030621371</v>
      </c>
      <c r="L22" s="149" t="s">
        <v>550</v>
      </c>
      <c r="M22" s="149" t="s">
        <v>547</v>
      </c>
      <c r="N22" s="149">
        <v>12</v>
      </c>
      <c r="O22" t="s">
        <v>151</v>
      </c>
    </row>
    <row r="23" spans="1:15" x14ac:dyDescent="0.25">
      <c r="A23" t="s">
        <v>1107</v>
      </c>
      <c r="B23">
        <v>331270</v>
      </c>
      <c r="C23" s="149">
        <v>169</v>
      </c>
      <c r="D23" s="16" t="s">
        <v>101</v>
      </c>
      <c r="E23" s="16" t="s">
        <v>105</v>
      </c>
      <c r="F23" s="16" t="s">
        <v>645</v>
      </c>
      <c r="G23" s="252" t="s">
        <v>5</v>
      </c>
      <c r="H23" s="253">
        <v>0.50082499999999996</v>
      </c>
      <c r="I23" s="253">
        <v>0.26496666666666657</v>
      </c>
      <c r="J23" s="253">
        <v>0.23585833333333339</v>
      </c>
      <c r="K23" s="237">
        <v>0.52906038370022779</v>
      </c>
      <c r="L23" s="149" t="s">
        <v>550</v>
      </c>
      <c r="M23" s="149" t="s">
        <v>547</v>
      </c>
      <c r="N23" s="149">
        <v>12</v>
      </c>
      <c r="O23" t="s">
        <v>105</v>
      </c>
    </row>
    <row r="24" spans="1:15" x14ac:dyDescent="0.25">
      <c r="A24" t="s">
        <v>1112</v>
      </c>
      <c r="B24">
        <v>331300</v>
      </c>
      <c r="C24" s="149">
        <v>169</v>
      </c>
      <c r="D24" t="s">
        <v>101</v>
      </c>
      <c r="E24" t="s">
        <v>109</v>
      </c>
      <c r="F24" t="s">
        <v>649</v>
      </c>
      <c r="G24" s="252" t="s">
        <v>5</v>
      </c>
      <c r="H24" s="253">
        <v>0.52167500000000011</v>
      </c>
      <c r="I24" s="253">
        <v>0.28675833333333345</v>
      </c>
      <c r="J24" s="253">
        <v>0.23491666666666669</v>
      </c>
      <c r="K24" s="237">
        <v>0.54968770466925454</v>
      </c>
      <c r="L24" s="149" t="s">
        <v>550</v>
      </c>
      <c r="M24" s="149" t="s">
        <v>547</v>
      </c>
      <c r="N24" s="149">
        <v>12</v>
      </c>
      <c r="O24" t="s">
        <v>109</v>
      </c>
    </row>
    <row r="25" spans="1:15" x14ac:dyDescent="0.25">
      <c r="A25" t="s">
        <v>1114</v>
      </c>
      <c r="B25">
        <v>331320</v>
      </c>
      <c r="C25" s="149">
        <v>169</v>
      </c>
      <c r="D25" s="16" t="s">
        <v>101</v>
      </c>
      <c r="E25" s="16" t="s">
        <v>111</v>
      </c>
      <c r="F25" s="16" t="s">
        <v>652</v>
      </c>
      <c r="G25" s="252" t="s">
        <v>5</v>
      </c>
      <c r="H25" s="253">
        <v>0.52442500000000014</v>
      </c>
      <c r="I25" s="253">
        <v>0.25690833333333346</v>
      </c>
      <c r="J25" s="253">
        <v>0.26751666666666668</v>
      </c>
      <c r="K25" s="237">
        <v>0.4898857478826017</v>
      </c>
      <c r="L25" s="149" t="s">
        <v>550</v>
      </c>
      <c r="M25" s="149" t="s">
        <v>547</v>
      </c>
      <c r="N25" s="149">
        <v>12</v>
      </c>
      <c r="O25" t="s">
        <v>111</v>
      </c>
    </row>
    <row r="26" spans="1:15" x14ac:dyDescent="0.25">
      <c r="A26" t="s">
        <v>1182</v>
      </c>
      <c r="B26">
        <v>331930</v>
      </c>
      <c r="C26" s="149">
        <v>383</v>
      </c>
      <c r="D26" s="16" t="s">
        <v>397</v>
      </c>
      <c r="E26" s="16" t="s">
        <v>398</v>
      </c>
      <c r="F26" s="16" t="s">
        <v>797</v>
      </c>
      <c r="G26" s="252" t="s">
        <v>5</v>
      </c>
      <c r="H26" s="253">
        <v>0.65</v>
      </c>
      <c r="I26" s="253">
        <v>0.22900000000000004</v>
      </c>
      <c r="J26" s="253">
        <v>0.42099999999999999</v>
      </c>
      <c r="K26" s="237">
        <v>0.35230769230769238</v>
      </c>
      <c r="L26" s="149" t="s">
        <v>550</v>
      </c>
      <c r="M26" s="149" t="s">
        <v>547</v>
      </c>
      <c r="N26" s="149">
        <v>6</v>
      </c>
      <c r="O26" t="s">
        <v>398</v>
      </c>
    </row>
    <row r="27" spans="1:15" x14ac:dyDescent="0.25">
      <c r="A27" t="s">
        <v>1155</v>
      </c>
      <c r="B27">
        <v>331685</v>
      </c>
      <c r="C27" s="149">
        <v>61</v>
      </c>
      <c r="D27" s="16" t="s">
        <v>101</v>
      </c>
      <c r="E27" s="16" t="s">
        <v>147</v>
      </c>
      <c r="F27" s="16" t="s">
        <v>732</v>
      </c>
      <c r="G27" s="252" t="s">
        <v>5</v>
      </c>
      <c r="H27" s="253">
        <v>0.53377499999999989</v>
      </c>
      <c r="I27" s="253">
        <v>0.29939999999999989</v>
      </c>
      <c r="J27" s="253">
        <v>0.23437500000000003</v>
      </c>
      <c r="K27" s="237">
        <v>0.56091049599550358</v>
      </c>
      <c r="L27" s="149" t="s">
        <v>550</v>
      </c>
      <c r="M27" s="149" t="s">
        <v>547</v>
      </c>
      <c r="N27" s="149">
        <v>12</v>
      </c>
      <c r="O27" t="s">
        <v>147</v>
      </c>
    </row>
    <row r="28" spans="1:15" x14ac:dyDescent="0.25">
      <c r="A28" t="s">
        <v>1230</v>
      </c>
      <c r="B28">
        <v>332340</v>
      </c>
      <c r="C28" s="149">
        <v>150</v>
      </c>
      <c r="D28" s="16" t="s">
        <v>299</v>
      </c>
      <c r="E28" s="16" t="s">
        <v>166</v>
      </c>
      <c r="F28" s="16" t="s">
        <v>937</v>
      </c>
      <c r="G28" s="252" t="s">
        <v>5</v>
      </c>
      <c r="H28" s="253">
        <v>0.3581833333333333</v>
      </c>
      <c r="I28" s="253">
        <v>8.9041666666666686E-2</v>
      </c>
      <c r="J28" s="253">
        <v>0.26914166666666661</v>
      </c>
      <c r="K28" s="237">
        <v>0.24859243404215725</v>
      </c>
      <c r="L28" s="149" t="s">
        <v>550</v>
      </c>
      <c r="M28" s="149" t="s">
        <v>547</v>
      </c>
      <c r="N28" s="149">
        <v>12</v>
      </c>
      <c r="O28" t="s">
        <v>166</v>
      </c>
    </row>
    <row r="29" spans="1:15" x14ac:dyDescent="0.25">
      <c r="A29" t="s">
        <v>1190</v>
      </c>
      <c r="B29">
        <v>332000</v>
      </c>
      <c r="C29" s="149">
        <v>373</v>
      </c>
      <c r="D29" s="16" t="s">
        <v>222</v>
      </c>
      <c r="E29" s="16" t="s">
        <v>223</v>
      </c>
      <c r="F29" s="16" t="s">
        <v>830</v>
      </c>
      <c r="G29" s="252" t="s">
        <v>5</v>
      </c>
      <c r="H29" s="253">
        <v>0.37999999999999995</v>
      </c>
      <c r="I29" s="253">
        <v>0.12644999999999995</v>
      </c>
      <c r="J29" s="253">
        <v>0.25355</v>
      </c>
      <c r="K29" s="237">
        <v>0.33276315789473676</v>
      </c>
      <c r="L29" s="149" t="s">
        <v>550</v>
      </c>
      <c r="M29" s="149" t="s">
        <v>547</v>
      </c>
      <c r="N29" s="149">
        <v>3</v>
      </c>
      <c r="O29" t="s">
        <v>223</v>
      </c>
    </row>
    <row r="30" spans="1:15" x14ac:dyDescent="0.25">
      <c r="A30" t="s">
        <v>1215</v>
      </c>
      <c r="B30">
        <v>332210</v>
      </c>
      <c r="C30" s="149">
        <v>321</v>
      </c>
      <c r="D30" s="16" t="s">
        <v>270</v>
      </c>
      <c r="E30" s="16" t="s">
        <v>271</v>
      </c>
      <c r="F30" s="16" t="s">
        <v>903</v>
      </c>
      <c r="G30" s="252" t="s">
        <v>6</v>
      </c>
      <c r="H30" s="253">
        <v>0.54999999999999993</v>
      </c>
      <c r="I30" s="253">
        <v>0.24896666666666661</v>
      </c>
      <c r="J30" s="253">
        <v>0.30103333333333332</v>
      </c>
      <c r="K30" s="237">
        <v>0.45266666666666661</v>
      </c>
      <c r="L30" s="149" t="s">
        <v>550</v>
      </c>
      <c r="M30" s="149" t="s">
        <v>547</v>
      </c>
      <c r="N30" s="149">
        <v>12</v>
      </c>
      <c r="O30" t="s">
        <v>271</v>
      </c>
    </row>
    <row r="31" spans="1:15" x14ac:dyDescent="0.25">
      <c r="A31" t="s">
        <v>1264</v>
      </c>
      <c r="B31">
        <v>332730</v>
      </c>
      <c r="C31" s="149">
        <v>729</v>
      </c>
      <c r="D31" s="16" t="s">
        <v>367</v>
      </c>
      <c r="E31" s="16" t="s">
        <v>368</v>
      </c>
      <c r="F31" s="16" t="s">
        <v>1021</v>
      </c>
      <c r="G31" s="252" t="s">
        <v>6</v>
      </c>
      <c r="H31" s="253">
        <v>0.5072416666666667</v>
      </c>
      <c r="I31" s="253">
        <v>0.27990833333333343</v>
      </c>
      <c r="J31" s="253">
        <v>0.2273333333333333</v>
      </c>
      <c r="K31" s="237">
        <v>0.55182440979809111</v>
      </c>
      <c r="L31" s="149" t="s">
        <v>550</v>
      </c>
      <c r="M31" s="149" t="s">
        <v>547</v>
      </c>
      <c r="N31" s="149">
        <v>12</v>
      </c>
      <c r="O31" t="s">
        <v>368</v>
      </c>
    </row>
    <row r="32" spans="1:15" x14ac:dyDescent="0.25">
      <c r="A32" t="s">
        <v>1255</v>
      </c>
      <c r="B32">
        <v>332590</v>
      </c>
      <c r="C32" s="149">
        <v>447</v>
      </c>
      <c r="D32" s="16" t="s">
        <v>349</v>
      </c>
      <c r="E32" s="16" t="s">
        <v>350</v>
      </c>
      <c r="F32" s="16" t="s">
        <v>993</v>
      </c>
      <c r="G32" s="252" t="s">
        <v>6</v>
      </c>
      <c r="H32" s="253">
        <v>0.56335833333333341</v>
      </c>
      <c r="I32" s="253">
        <v>0.33105833333333345</v>
      </c>
      <c r="J32" s="253">
        <v>0.23229999999999998</v>
      </c>
      <c r="K32" s="237">
        <v>0.58765143558717825</v>
      </c>
      <c r="L32" s="149" t="s">
        <v>550</v>
      </c>
      <c r="M32" s="149" t="s">
        <v>547</v>
      </c>
      <c r="N32" s="149">
        <v>12</v>
      </c>
      <c r="O32" t="s">
        <v>350</v>
      </c>
    </row>
    <row r="33" spans="1:15" x14ac:dyDescent="0.25">
      <c r="A33" t="s">
        <v>1173</v>
      </c>
      <c r="B33">
        <v>331870</v>
      </c>
      <c r="C33" s="149">
        <v>658</v>
      </c>
      <c r="D33" s="16" t="s">
        <v>181</v>
      </c>
      <c r="E33" s="16" t="s">
        <v>182</v>
      </c>
      <c r="F33" s="16" t="s">
        <v>766</v>
      </c>
      <c r="G33" s="252" t="s">
        <v>6</v>
      </c>
      <c r="H33" s="253">
        <v>0.625</v>
      </c>
      <c r="I33" s="253">
        <v>0.25338333333333335</v>
      </c>
      <c r="J33" s="253">
        <v>0.37161666666666665</v>
      </c>
      <c r="K33" s="237">
        <v>0.40541333333333335</v>
      </c>
      <c r="L33" s="149" t="s">
        <v>550</v>
      </c>
      <c r="M33" s="149" t="s">
        <v>547</v>
      </c>
      <c r="N33" s="149">
        <v>6</v>
      </c>
      <c r="O33" t="s">
        <v>182</v>
      </c>
    </row>
    <row r="34" spans="1:15" x14ac:dyDescent="0.25">
      <c r="A34" t="s">
        <v>1195</v>
      </c>
      <c r="B34">
        <v>332040</v>
      </c>
      <c r="C34" s="149">
        <v>681</v>
      </c>
      <c r="D34" s="16" t="s">
        <v>234</v>
      </c>
      <c r="E34" s="16" t="s">
        <v>235</v>
      </c>
      <c r="F34" s="16" t="s">
        <v>846</v>
      </c>
      <c r="G34" s="252" t="s">
        <v>6</v>
      </c>
      <c r="H34" s="253">
        <v>0.91816666666666691</v>
      </c>
      <c r="I34" s="253">
        <v>0.62874166666666687</v>
      </c>
      <c r="J34" s="253">
        <v>0.28942500000000004</v>
      </c>
      <c r="K34" s="237">
        <v>0.68477945180613542</v>
      </c>
      <c r="L34" s="149" t="s">
        <v>550</v>
      </c>
      <c r="M34" s="149" t="s">
        <v>547</v>
      </c>
      <c r="N34" s="149">
        <v>12</v>
      </c>
      <c r="O34" t="s">
        <v>235</v>
      </c>
    </row>
    <row r="35" spans="1:15" x14ac:dyDescent="0.25">
      <c r="A35" t="s">
        <v>1183</v>
      </c>
      <c r="B35">
        <v>331940</v>
      </c>
      <c r="C35" s="149">
        <v>320</v>
      </c>
      <c r="D35" s="16" t="s">
        <v>204</v>
      </c>
      <c r="E35" s="16" t="s">
        <v>205</v>
      </c>
      <c r="F35" s="16" t="s">
        <v>808</v>
      </c>
      <c r="G35" s="252" t="s">
        <v>6</v>
      </c>
      <c r="H35" s="253">
        <v>0.65000000000000013</v>
      </c>
      <c r="I35" s="253">
        <v>0.46567500000000017</v>
      </c>
      <c r="J35" s="253">
        <v>0.18432499999999999</v>
      </c>
      <c r="K35" s="237">
        <v>0.71642307692307705</v>
      </c>
      <c r="L35" s="149" t="s">
        <v>550</v>
      </c>
      <c r="M35" s="149" t="s">
        <v>547</v>
      </c>
      <c r="N35" s="149">
        <v>12</v>
      </c>
      <c r="O35" t="s">
        <v>205</v>
      </c>
    </row>
    <row r="36" spans="1:15" x14ac:dyDescent="0.25">
      <c r="A36" t="s">
        <v>1133</v>
      </c>
      <c r="B36">
        <v>331480</v>
      </c>
      <c r="C36" s="149">
        <v>169</v>
      </c>
      <c r="D36" t="s">
        <v>101</v>
      </c>
      <c r="E36" t="s">
        <v>127</v>
      </c>
      <c r="F36" t="s">
        <v>1111</v>
      </c>
      <c r="G36" s="252" t="s">
        <v>6</v>
      </c>
      <c r="H36" s="253">
        <v>0.5593499999999999</v>
      </c>
      <c r="I36" s="253">
        <v>0.32152499999999995</v>
      </c>
      <c r="J36" s="253">
        <v>0.23782499999999995</v>
      </c>
      <c r="K36" s="237">
        <v>0.57481898632341111</v>
      </c>
      <c r="L36" s="149" t="s">
        <v>550</v>
      </c>
      <c r="M36" s="149" t="s">
        <v>547</v>
      </c>
      <c r="N36" s="149">
        <v>12</v>
      </c>
      <c r="O36" t="s">
        <v>127</v>
      </c>
    </row>
    <row r="37" spans="1:15" x14ac:dyDescent="0.25">
      <c r="A37" t="s">
        <v>1156</v>
      </c>
      <c r="B37">
        <v>331690</v>
      </c>
      <c r="C37" s="149">
        <v>169</v>
      </c>
      <c r="D37" s="16" t="s">
        <v>101</v>
      </c>
      <c r="E37" s="16" t="s">
        <v>148</v>
      </c>
      <c r="F37" s="16" t="s">
        <v>696</v>
      </c>
      <c r="G37" s="252" t="s">
        <v>6</v>
      </c>
      <c r="H37" s="253">
        <v>0.52802499999999997</v>
      </c>
      <c r="I37" s="253">
        <v>0.28790000000000004</v>
      </c>
      <c r="J37" s="253">
        <v>0.24012499999999995</v>
      </c>
      <c r="K37" s="237">
        <v>0.54523933525874735</v>
      </c>
      <c r="L37" s="149" t="s">
        <v>550</v>
      </c>
      <c r="M37" s="149" t="s">
        <v>547</v>
      </c>
      <c r="N37" s="149">
        <v>12</v>
      </c>
      <c r="O37" t="s">
        <v>148</v>
      </c>
    </row>
    <row r="38" spans="1:15" x14ac:dyDescent="0.25">
      <c r="A38" t="s">
        <v>1175</v>
      </c>
      <c r="B38">
        <v>331860</v>
      </c>
      <c r="C38" s="149">
        <v>297</v>
      </c>
      <c r="D38" s="16" t="s">
        <v>179</v>
      </c>
      <c r="E38" s="16" t="s">
        <v>180</v>
      </c>
      <c r="F38" s="16" t="s">
        <v>770</v>
      </c>
      <c r="G38" s="252" t="s">
        <v>6</v>
      </c>
      <c r="H38" s="253">
        <v>0.41600000000000009</v>
      </c>
      <c r="I38" s="253">
        <v>0.23180000000000014</v>
      </c>
      <c r="J38" s="253">
        <v>0.18419999999999995</v>
      </c>
      <c r="K38" s="237">
        <v>0.5572115384615387</v>
      </c>
      <c r="L38" s="149" t="s">
        <v>550</v>
      </c>
      <c r="M38" s="149" t="s">
        <v>547</v>
      </c>
      <c r="N38" s="149">
        <v>12</v>
      </c>
      <c r="O38" t="s">
        <v>180</v>
      </c>
    </row>
    <row r="39" spans="1:15" x14ac:dyDescent="0.25">
      <c r="A39" t="s">
        <v>1244</v>
      </c>
      <c r="B39">
        <v>332500</v>
      </c>
      <c r="C39" s="149">
        <v>399</v>
      </c>
      <c r="D39" s="16" t="s">
        <v>326</v>
      </c>
      <c r="E39" s="16" t="s">
        <v>327</v>
      </c>
      <c r="F39" s="16" t="s">
        <v>969</v>
      </c>
      <c r="G39" s="252" t="s">
        <v>6</v>
      </c>
      <c r="H39" s="253">
        <v>0.65000000000000013</v>
      </c>
      <c r="I39" s="253">
        <v>0.30549166666666677</v>
      </c>
      <c r="J39" s="253">
        <v>0.34450833333333336</v>
      </c>
      <c r="K39" s="237">
        <v>0.46998717948717955</v>
      </c>
      <c r="L39" s="149" t="s">
        <v>550</v>
      </c>
      <c r="M39" s="149" t="s">
        <v>547</v>
      </c>
      <c r="N39" s="149">
        <v>12</v>
      </c>
      <c r="O39" t="s">
        <v>327</v>
      </c>
    </row>
    <row r="40" spans="1:15" x14ac:dyDescent="0.25">
      <c r="A40" t="s">
        <v>1213</v>
      </c>
      <c r="B40">
        <v>332180</v>
      </c>
      <c r="C40" s="149">
        <v>330</v>
      </c>
      <c r="D40" s="16" t="s">
        <v>268</v>
      </c>
      <c r="E40" s="16" t="s">
        <v>269</v>
      </c>
      <c r="F40" s="16" t="s">
        <v>899</v>
      </c>
      <c r="G40" s="252" t="s">
        <v>6</v>
      </c>
      <c r="H40" s="253">
        <v>0.84999999999999987</v>
      </c>
      <c r="I40" s="253">
        <v>0.36669999999999975</v>
      </c>
      <c r="J40" s="253">
        <v>0.48330000000000012</v>
      </c>
      <c r="K40" s="237">
        <v>0.43141176470588211</v>
      </c>
      <c r="L40" s="149" t="s">
        <v>550</v>
      </c>
      <c r="M40" s="149" t="s">
        <v>547</v>
      </c>
      <c r="N40" s="149">
        <v>12</v>
      </c>
      <c r="O40" t="s">
        <v>269</v>
      </c>
    </row>
    <row r="41" spans="1:15" x14ac:dyDescent="0.25">
      <c r="A41" t="s">
        <v>1174</v>
      </c>
      <c r="B41">
        <v>331880</v>
      </c>
      <c r="C41" s="149">
        <v>437</v>
      </c>
      <c r="D41" s="16" t="s">
        <v>183</v>
      </c>
      <c r="E41" s="16" t="s">
        <v>184</v>
      </c>
      <c r="F41" s="16" t="s">
        <v>768</v>
      </c>
      <c r="G41" s="252" t="s">
        <v>6</v>
      </c>
      <c r="H41" s="253">
        <v>0.85166666666666646</v>
      </c>
      <c r="I41" s="253">
        <v>0.39567499999999972</v>
      </c>
      <c r="J41" s="253">
        <v>0.45599166666666674</v>
      </c>
      <c r="K41" s="237">
        <v>0.46458904109589022</v>
      </c>
      <c r="L41" s="149" t="s">
        <v>550</v>
      </c>
      <c r="M41" s="149" t="s">
        <v>547</v>
      </c>
      <c r="N41" s="149">
        <v>12</v>
      </c>
      <c r="O41" t="s">
        <v>184</v>
      </c>
    </row>
    <row r="42" spans="1:15" x14ac:dyDescent="0.25">
      <c r="A42" t="s">
        <v>1179</v>
      </c>
      <c r="B42">
        <v>331910</v>
      </c>
      <c r="C42" s="149">
        <v>360</v>
      </c>
      <c r="D42" s="16" t="s">
        <v>193</v>
      </c>
      <c r="E42" s="16" t="s">
        <v>194</v>
      </c>
      <c r="F42" s="16" t="s">
        <v>782</v>
      </c>
      <c r="G42" s="252" t="s">
        <v>6</v>
      </c>
      <c r="H42" s="253">
        <v>1.0999999999999999</v>
      </c>
      <c r="I42" s="253">
        <v>0.63724166666666626</v>
      </c>
      <c r="J42" s="253">
        <v>0.46275833333333355</v>
      </c>
      <c r="K42" s="237">
        <v>0.5793106060606058</v>
      </c>
      <c r="L42" s="149" t="s">
        <v>550</v>
      </c>
      <c r="M42" s="149" t="s">
        <v>547</v>
      </c>
      <c r="N42" s="149">
        <v>3</v>
      </c>
      <c r="O42" t="s">
        <v>194</v>
      </c>
    </row>
    <row r="43" spans="1:15" x14ac:dyDescent="0.25">
      <c r="A43" t="s">
        <v>1243</v>
      </c>
      <c r="B43">
        <v>332480</v>
      </c>
      <c r="C43" s="149">
        <v>425</v>
      </c>
      <c r="D43" s="16" t="s">
        <v>322</v>
      </c>
      <c r="E43" s="16" t="s">
        <v>323</v>
      </c>
      <c r="F43" s="16" t="s">
        <v>967</v>
      </c>
      <c r="G43" s="252" t="s">
        <v>6</v>
      </c>
      <c r="H43" s="253">
        <v>0.59999999999999987</v>
      </c>
      <c r="I43" s="253">
        <v>0.29006666666666647</v>
      </c>
      <c r="J43" s="253">
        <v>0.30993333333333339</v>
      </c>
      <c r="K43" s="237">
        <v>0.48344444444444423</v>
      </c>
      <c r="L43" s="149" t="s">
        <v>550</v>
      </c>
      <c r="M43" s="149" t="s">
        <v>547</v>
      </c>
      <c r="N43" s="149">
        <v>12</v>
      </c>
      <c r="O43" t="s">
        <v>323</v>
      </c>
    </row>
    <row r="44" spans="1:15" x14ac:dyDescent="0.25">
      <c r="A44" t="s">
        <v>1196</v>
      </c>
      <c r="B44">
        <v>332050</v>
      </c>
      <c r="C44" s="149">
        <v>280</v>
      </c>
      <c r="D44" s="16" t="s">
        <v>236</v>
      </c>
      <c r="E44" s="16" t="s">
        <v>849</v>
      </c>
      <c r="F44" s="16" t="s">
        <v>848</v>
      </c>
      <c r="G44" s="252" t="s">
        <v>6</v>
      </c>
      <c r="H44" s="253">
        <v>0.65000000000000013</v>
      </c>
      <c r="I44" s="253">
        <v>0.38615000000000005</v>
      </c>
      <c r="J44" s="253">
        <v>0.26385000000000008</v>
      </c>
      <c r="K44" s="237">
        <v>0.59407692307692306</v>
      </c>
      <c r="L44" s="149" t="s">
        <v>550</v>
      </c>
      <c r="M44" s="149" t="s">
        <v>547</v>
      </c>
      <c r="N44" s="149">
        <v>12</v>
      </c>
      <c r="O44" t="s">
        <v>849</v>
      </c>
    </row>
    <row r="45" spans="1:15" x14ac:dyDescent="0.25">
      <c r="A45" t="s">
        <v>1241</v>
      </c>
      <c r="B45">
        <v>332450</v>
      </c>
      <c r="C45" s="149">
        <v>662</v>
      </c>
      <c r="D45" s="16" t="s">
        <v>315</v>
      </c>
      <c r="E45" s="16" t="s">
        <v>316</v>
      </c>
      <c r="F45" s="16" t="s">
        <v>960</v>
      </c>
      <c r="G45" s="252" t="s">
        <v>6</v>
      </c>
      <c r="H45" s="253">
        <v>0.81916666666666682</v>
      </c>
      <c r="I45" s="253">
        <v>0.38012500000000021</v>
      </c>
      <c r="J45" s="253">
        <v>0.43904166666666661</v>
      </c>
      <c r="K45" s="237">
        <v>0.46403865717192289</v>
      </c>
      <c r="L45" s="149" t="s">
        <v>550</v>
      </c>
      <c r="M45" s="149" t="s">
        <v>547</v>
      </c>
      <c r="N45" s="149">
        <v>3</v>
      </c>
      <c r="O45" t="s">
        <v>316</v>
      </c>
    </row>
    <row r="46" spans="1:15" x14ac:dyDescent="0.25">
      <c r="A46" t="s">
        <v>1207</v>
      </c>
      <c r="B46">
        <v>332100</v>
      </c>
      <c r="C46" s="149">
        <v>660</v>
      </c>
      <c r="D46" s="16" t="s">
        <v>256</v>
      </c>
      <c r="E46" s="16" t="s">
        <v>257</v>
      </c>
      <c r="F46" s="16" t="s">
        <v>887</v>
      </c>
      <c r="G46" s="252" t="s">
        <v>6</v>
      </c>
      <c r="H46" s="253">
        <v>0.82500000000000018</v>
      </c>
      <c r="I46" s="253">
        <v>0.58160000000000012</v>
      </c>
      <c r="J46" s="253">
        <v>0.24340000000000003</v>
      </c>
      <c r="K46" s="237">
        <v>0.70496969696969691</v>
      </c>
      <c r="L46" s="149" t="s">
        <v>550</v>
      </c>
      <c r="M46" s="149" t="s">
        <v>547</v>
      </c>
      <c r="N46" s="149">
        <v>3</v>
      </c>
      <c r="O46" t="s">
        <v>257</v>
      </c>
    </row>
    <row r="47" spans="1:15" x14ac:dyDescent="0.25">
      <c r="A47" t="s">
        <v>1110</v>
      </c>
      <c r="B47">
        <v>331950</v>
      </c>
      <c r="C47" s="149">
        <v>688</v>
      </c>
      <c r="D47" s="16" t="s">
        <v>101</v>
      </c>
      <c r="E47" s="16" t="s">
        <v>108</v>
      </c>
      <c r="F47" s="16" t="s">
        <v>1111</v>
      </c>
      <c r="G47" s="252" t="s">
        <v>6</v>
      </c>
      <c r="H47" s="253">
        <v>0.5593499999999999</v>
      </c>
      <c r="I47" s="253">
        <v>0.32152499999999995</v>
      </c>
      <c r="J47" s="253">
        <v>0.23782499999999995</v>
      </c>
      <c r="K47" s="237">
        <v>0.57481898632341111</v>
      </c>
      <c r="L47" s="149" t="s">
        <v>550</v>
      </c>
      <c r="M47" s="149" t="s">
        <v>547</v>
      </c>
      <c r="N47" s="149">
        <v>12</v>
      </c>
      <c r="O47" t="s">
        <v>108</v>
      </c>
    </row>
    <row r="48" spans="1:15" x14ac:dyDescent="0.25">
      <c r="A48" t="s">
        <v>1228</v>
      </c>
      <c r="B48">
        <v>332110</v>
      </c>
      <c r="C48" s="149">
        <v>661</v>
      </c>
      <c r="D48" s="16" t="s">
        <v>295</v>
      </c>
      <c r="E48" s="16" t="s">
        <v>296</v>
      </c>
      <c r="F48" s="16" t="s">
        <v>933</v>
      </c>
      <c r="G48" s="252" t="s">
        <v>6</v>
      </c>
      <c r="H48" s="253">
        <v>0.5</v>
      </c>
      <c r="I48" s="253">
        <v>0.25985000000000003</v>
      </c>
      <c r="J48" s="253">
        <v>0.24014999999999997</v>
      </c>
      <c r="K48" s="237">
        <v>0.51970000000000005</v>
      </c>
      <c r="L48" s="149" t="s">
        <v>550</v>
      </c>
      <c r="M48" s="149" t="s">
        <v>547</v>
      </c>
      <c r="N48" s="149">
        <v>3</v>
      </c>
      <c r="O48" t="s">
        <v>296</v>
      </c>
    </row>
    <row r="49" spans="1:16" x14ac:dyDescent="0.25">
      <c r="A49" t="s">
        <v>1223</v>
      </c>
      <c r="B49">
        <v>332280</v>
      </c>
      <c r="C49" s="149">
        <v>22</v>
      </c>
      <c r="D49" s="16" t="s">
        <v>285</v>
      </c>
      <c r="E49" s="16" t="s">
        <v>925</v>
      </c>
      <c r="F49" s="16" t="s">
        <v>924</v>
      </c>
      <c r="G49" s="252" t="s">
        <v>6</v>
      </c>
      <c r="H49" s="253">
        <v>0.45979999999999999</v>
      </c>
      <c r="I49" s="253">
        <v>0.26271666666666671</v>
      </c>
      <c r="J49" s="253">
        <v>0.1970833333333333</v>
      </c>
      <c r="K49" s="237">
        <v>0.5713716108452952</v>
      </c>
      <c r="L49" s="149" t="s">
        <v>550</v>
      </c>
      <c r="M49" s="149" t="s">
        <v>547</v>
      </c>
      <c r="N49" s="149">
        <v>12</v>
      </c>
      <c r="O49" t="s">
        <v>925</v>
      </c>
    </row>
    <row r="50" spans="1:16" x14ac:dyDescent="0.25">
      <c r="A50" t="s">
        <v>1239</v>
      </c>
      <c r="B50">
        <v>332430</v>
      </c>
      <c r="C50" s="149">
        <v>45</v>
      </c>
      <c r="D50" s="16" t="s">
        <v>311</v>
      </c>
      <c r="E50" s="16" t="s">
        <v>956</v>
      </c>
      <c r="F50" s="16" t="s">
        <v>955</v>
      </c>
      <c r="G50" s="252" t="s">
        <v>6</v>
      </c>
      <c r="H50" s="253">
        <v>0.42189166666666661</v>
      </c>
      <c r="I50" s="253">
        <v>0.17489999999999989</v>
      </c>
      <c r="J50" s="253">
        <v>0.24699166666666672</v>
      </c>
      <c r="K50" s="237">
        <v>0.41456140004345488</v>
      </c>
      <c r="L50" s="149" t="s">
        <v>550</v>
      </c>
      <c r="M50" s="149" t="s">
        <v>547</v>
      </c>
      <c r="N50" s="149">
        <v>12</v>
      </c>
      <c r="O50" t="s">
        <v>956</v>
      </c>
    </row>
    <row r="51" spans="1:16" x14ac:dyDescent="0.25">
      <c r="A51" t="s">
        <v>1180</v>
      </c>
      <c r="B51">
        <v>0</v>
      </c>
      <c r="C51" s="149">
        <v>10</v>
      </c>
      <c r="D51" s="16" t="s">
        <v>784</v>
      </c>
      <c r="E51" s="16" t="s">
        <v>784</v>
      </c>
      <c r="F51" s="16" t="s">
        <v>786</v>
      </c>
      <c r="G51" s="252" t="s">
        <v>7</v>
      </c>
      <c r="H51" s="253">
        <v>0.26306818181818181</v>
      </c>
      <c r="I51" s="253">
        <v>0</v>
      </c>
      <c r="J51" s="253">
        <v>0.26306818181818181</v>
      </c>
      <c r="K51" s="237">
        <v>0</v>
      </c>
      <c r="L51" s="149" t="s">
        <v>549</v>
      </c>
      <c r="M51" s="149" t="s">
        <v>1072</v>
      </c>
      <c r="N51" s="149">
        <v>12</v>
      </c>
      <c r="O51" t="s">
        <v>538</v>
      </c>
    </row>
    <row r="52" spans="1:16" x14ac:dyDescent="0.25">
      <c r="A52" t="s">
        <v>1257</v>
      </c>
      <c r="B52">
        <v>332610</v>
      </c>
      <c r="C52" s="149">
        <v>586</v>
      </c>
      <c r="D52" s="16" t="s">
        <v>353</v>
      </c>
      <c r="E52" s="16" t="s">
        <v>354</v>
      </c>
      <c r="F52" s="16" t="s">
        <v>997</v>
      </c>
      <c r="G52" s="252" t="s">
        <v>7</v>
      </c>
      <c r="H52" s="253">
        <v>0.92</v>
      </c>
      <c r="I52" s="253">
        <v>0.58652499999999996</v>
      </c>
      <c r="J52" s="253">
        <v>0.33347500000000002</v>
      </c>
      <c r="K52" s="237">
        <v>0.63752717391304337</v>
      </c>
      <c r="L52" s="149" t="s">
        <v>550</v>
      </c>
      <c r="M52" s="149" t="s">
        <v>547</v>
      </c>
      <c r="N52" s="149">
        <v>12</v>
      </c>
      <c r="O52" t="s">
        <v>354</v>
      </c>
      <c r="P52" s="26"/>
    </row>
    <row r="53" spans="1:16" x14ac:dyDescent="0.25">
      <c r="A53" t="s">
        <v>1176</v>
      </c>
      <c r="B53">
        <v>331890</v>
      </c>
      <c r="C53" s="149">
        <v>368</v>
      </c>
      <c r="D53" s="16" t="s">
        <v>185</v>
      </c>
      <c r="E53" s="16" t="s">
        <v>186</v>
      </c>
      <c r="F53" s="16" t="s">
        <v>772</v>
      </c>
      <c r="G53" s="252" t="s">
        <v>7</v>
      </c>
      <c r="H53" s="253">
        <v>0.68333333333333346</v>
      </c>
      <c r="I53" s="253">
        <v>0.36232500000000006</v>
      </c>
      <c r="J53" s="253">
        <v>0.3210083333333334</v>
      </c>
      <c r="K53" s="237">
        <v>0.53023170731707314</v>
      </c>
      <c r="L53" s="149" t="s">
        <v>550</v>
      </c>
      <c r="M53" s="149" t="s">
        <v>547</v>
      </c>
      <c r="N53" s="149">
        <v>12</v>
      </c>
      <c r="O53" t="s">
        <v>186</v>
      </c>
      <c r="P53" s="26"/>
    </row>
    <row r="54" spans="1:16" x14ac:dyDescent="0.25">
      <c r="A54" t="s">
        <v>1181</v>
      </c>
      <c r="B54">
        <v>331920</v>
      </c>
      <c r="C54" s="149">
        <v>160</v>
      </c>
      <c r="D54" s="16" t="s">
        <v>200</v>
      </c>
      <c r="E54" s="16" t="s">
        <v>793</v>
      </c>
      <c r="F54" s="16" t="s">
        <v>792</v>
      </c>
      <c r="G54" s="252" t="s">
        <v>7</v>
      </c>
      <c r="H54" s="253">
        <v>0.37861666666666666</v>
      </c>
      <c r="I54" s="253">
        <v>8.8224999999999998E-2</v>
      </c>
      <c r="J54" s="253">
        <v>0.29039166666666666</v>
      </c>
      <c r="K54" s="237">
        <v>0.23301932473478013</v>
      </c>
      <c r="L54" s="149" t="s">
        <v>550</v>
      </c>
      <c r="M54" s="149" t="s">
        <v>547</v>
      </c>
      <c r="N54" s="149">
        <v>12</v>
      </c>
      <c r="O54" t="s">
        <v>793</v>
      </c>
    </row>
    <row r="55" spans="1:16" x14ac:dyDescent="0.25">
      <c r="A55" t="s">
        <v>1091</v>
      </c>
      <c r="B55">
        <v>331160</v>
      </c>
      <c r="C55" s="149">
        <v>2</v>
      </c>
      <c r="D55" s="16" t="s">
        <v>78</v>
      </c>
      <c r="E55" s="16" t="s">
        <v>392</v>
      </c>
      <c r="F55" s="16" t="s">
        <v>619</v>
      </c>
      <c r="G55" s="252" t="s">
        <v>7</v>
      </c>
      <c r="H55" s="253">
        <v>0.650675</v>
      </c>
      <c r="I55" s="253">
        <v>0.34103333333333341</v>
      </c>
      <c r="J55" s="253">
        <v>0.30964166666666659</v>
      </c>
      <c r="K55" s="237">
        <v>0.52412238572764192</v>
      </c>
      <c r="L55" s="149" t="s">
        <v>550</v>
      </c>
      <c r="M55" s="149" t="s">
        <v>547</v>
      </c>
      <c r="N55" s="149">
        <v>12</v>
      </c>
      <c r="O55" t="s">
        <v>392</v>
      </c>
    </row>
    <row r="56" spans="1:16" x14ac:dyDescent="0.25">
      <c r="A56" t="s">
        <v>1095</v>
      </c>
      <c r="B56">
        <v>331195</v>
      </c>
      <c r="C56" s="149">
        <v>2</v>
      </c>
      <c r="D56" s="16" t="s">
        <v>78</v>
      </c>
      <c r="E56" s="16" t="s">
        <v>94</v>
      </c>
      <c r="F56" s="16" t="s">
        <v>619</v>
      </c>
      <c r="G56" s="252" t="s">
        <v>7</v>
      </c>
      <c r="H56" s="253">
        <v>0.65063333333333329</v>
      </c>
      <c r="I56" s="253">
        <v>0.34103333333333335</v>
      </c>
      <c r="J56" s="253">
        <v>0.30959999999999993</v>
      </c>
      <c r="K56" s="237">
        <v>0.52415595061222409</v>
      </c>
      <c r="L56" s="149" t="s">
        <v>550</v>
      </c>
      <c r="M56" s="149" t="s">
        <v>547</v>
      </c>
      <c r="N56" s="149">
        <v>4</v>
      </c>
      <c r="O56" t="s">
        <v>94</v>
      </c>
    </row>
    <row r="57" spans="1:16" x14ac:dyDescent="0.25">
      <c r="A57" t="s">
        <v>1078</v>
      </c>
      <c r="B57">
        <v>331070</v>
      </c>
      <c r="C57" s="149">
        <v>2</v>
      </c>
      <c r="D57" s="16" t="s">
        <v>78</v>
      </c>
      <c r="E57" s="16" t="s">
        <v>83</v>
      </c>
      <c r="F57" s="16" t="s">
        <v>619</v>
      </c>
      <c r="G57" s="252" t="s">
        <v>7</v>
      </c>
      <c r="H57" s="253">
        <v>0.65064166666666656</v>
      </c>
      <c r="I57" s="253">
        <v>0.3410333333333333</v>
      </c>
      <c r="J57" s="253">
        <v>0.30960833333333326</v>
      </c>
      <c r="K57" s="237">
        <v>0.52414923729139185</v>
      </c>
      <c r="L57" s="149" t="s">
        <v>550</v>
      </c>
      <c r="M57" s="149" t="s">
        <v>547</v>
      </c>
      <c r="N57" s="149">
        <v>12</v>
      </c>
      <c r="O57" t="s">
        <v>83</v>
      </c>
    </row>
    <row r="58" spans="1:16" x14ac:dyDescent="0.25">
      <c r="A58" t="s">
        <v>1172</v>
      </c>
      <c r="B58">
        <v>331850</v>
      </c>
      <c r="C58" s="149">
        <v>686</v>
      </c>
      <c r="D58" s="16" t="s">
        <v>177</v>
      </c>
      <c r="E58" s="16" t="s">
        <v>178</v>
      </c>
      <c r="F58" s="16" t="s">
        <v>764</v>
      </c>
      <c r="G58" s="252" t="s">
        <v>7</v>
      </c>
      <c r="H58" s="253">
        <v>0.66500000000000004</v>
      </c>
      <c r="I58" s="253">
        <v>0.35741666666666677</v>
      </c>
      <c r="J58" s="253">
        <v>0.30758333333333326</v>
      </c>
      <c r="K58" s="237">
        <v>0.5374686716791981</v>
      </c>
      <c r="L58" s="149" t="s">
        <v>550</v>
      </c>
      <c r="M58" s="149" t="s">
        <v>547</v>
      </c>
      <c r="N58" s="149">
        <v>12</v>
      </c>
      <c r="O58" t="s">
        <v>178</v>
      </c>
    </row>
    <row r="59" spans="1:16" x14ac:dyDescent="0.25">
      <c r="A59" t="s">
        <v>1206</v>
      </c>
      <c r="B59">
        <v>0</v>
      </c>
      <c r="C59" s="149">
        <v>16</v>
      </c>
      <c r="D59" s="16" t="s">
        <v>255</v>
      </c>
      <c r="E59" s="16" t="s">
        <v>255</v>
      </c>
      <c r="F59" s="16" t="s">
        <v>872</v>
      </c>
      <c r="G59" s="252" t="s">
        <v>8</v>
      </c>
      <c r="H59" s="253">
        <v>0.17448938954315299</v>
      </c>
      <c r="I59" s="253">
        <v>0</v>
      </c>
      <c r="J59" s="253">
        <v>0.17448938954315299</v>
      </c>
      <c r="K59" s="237">
        <v>0</v>
      </c>
      <c r="L59" s="149" t="s">
        <v>549</v>
      </c>
      <c r="M59" s="149" t="s">
        <v>1072</v>
      </c>
      <c r="N59" s="149">
        <v>12</v>
      </c>
      <c r="O59" t="s">
        <v>543</v>
      </c>
    </row>
    <row r="60" spans="1:16" x14ac:dyDescent="0.25">
      <c r="A60" t="s">
        <v>1240</v>
      </c>
      <c r="B60">
        <v>332440</v>
      </c>
      <c r="C60" s="149">
        <v>357</v>
      </c>
      <c r="D60" s="16" t="s">
        <v>313</v>
      </c>
      <c r="E60" s="16" t="s">
        <v>314</v>
      </c>
      <c r="F60" s="16" t="s">
        <v>958</v>
      </c>
      <c r="G60" s="252" t="s">
        <v>8</v>
      </c>
      <c r="H60" s="253">
        <v>0.42840000000000006</v>
      </c>
      <c r="I60" s="253">
        <v>0.13219166666666671</v>
      </c>
      <c r="J60" s="253">
        <v>0.29620833333333335</v>
      </c>
      <c r="K60" s="237">
        <v>0.30857065048241522</v>
      </c>
      <c r="L60" s="149" t="s">
        <v>550</v>
      </c>
      <c r="M60" s="149" t="s">
        <v>547</v>
      </c>
      <c r="N60" s="149">
        <v>12</v>
      </c>
      <c r="O60" t="s">
        <v>314</v>
      </c>
    </row>
    <row r="61" spans="1:16" x14ac:dyDescent="0.25">
      <c r="A61" t="s">
        <v>1139</v>
      </c>
      <c r="B61">
        <v>331540</v>
      </c>
      <c r="C61" s="149">
        <v>169</v>
      </c>
      <c r="D61" s="16" t="s">
        <v>101</v>
      </c>
      <c r="E61" s="16" t="s">
        <v>133</v>
      </c>
      <c r="F61" s="16" t="s">
        <v>724</v>
      </c>
      <c r="G61" s="252" t="s">
        <v>8</v>
      </c>
      <c r="H61" s="253">
        <v>0.55202499999999988</v>
      </c>
      <c r="I61" s="253">
        <v>0.31397499999999989</v>
      </c>
      <c r="J61" s="253">
        <v>0.23804999999999998</v>
      </c>
      <c r="K61" s="237">
        <v>0.56876953036547251</v>
      </c>
      <c r="L61" s="149" t="s">
        <v>550</v>
      </c>
      <c r="M61" s="149" t="s">
        <v>547</v>
      </c>
      <c r="N61" s="149">
        <v>6</v>
      </c>
      <c r="O61" t="s">
        <v>133</v>
      </c>
    </row>
    <row r="62" spans="1:16" x14ac:dyDescent="0.25">
      <c r="A62" t="s">
        <v>1212</v>
      </c>
      <c r="B62">
        <v>332170</v>
      </c>
      <c r="C62" s="149">
        <v>353</v>
      </c>
      <c r="D62" s="16" t="s">
        <v>266</v>
      </c>
      <c r="E62" s="16" t="s">
        <v>267</v>
      </c>
      <c r="F62" s="16" t="s">
        <v>897</v>
      </c>
      <c r="G62" s="252" t="s">
        <v>8</v>
      </c>
      <c r="H62" s="253">
        <v>0.41083333333333338</v>
      </c>
      <c r="I62" s="253">
        <v>9.9999999999988987E-5</v>
      </c>
      <c r="J62" s="253">
        <v>0.41073333333333339</v>
      </c>
      <c r="K62" s="237">
        <v>2.4340770791072368E-4</v>
      </c>
      <c r="L62" s="149" t="s">
        <v>550</v>
      </c>
      <c r="M62" s="149" t="s">
        <v>547</v>
      </c>
      <c r="N62" s="149">
        <v>12</v>
      </c>
      <c r="O62" t="s">
        <v>267</v>
      </c>
    </row>
    <row r="63" spans="1:16" x14ac:dyDescent="0.25">
      <c r="A63" t="s">
        <v>1161</v>
      </c>
      <c r="B63">
        <v>331740</v>
      </c>
      <c r="C63" s="149">
        <v>683</v>
      </c>
      <c r="D63" s="16" t="s">
        <v>152</v>
      </c>
      <c r="E63" s="16" t="s">
        <v>153</v>
      </c>
      <c r="F63" s="16" t="s">
        <v>736</v>
      </c>
      <c r="G63" s="252" t="s">
        <v>8</v>
      </c>
      <c r="H63" s="253">
        <v>0.70000000000000007</v>
      </c>
      <c r="I63" s="253">
        <v>0.40643333333333331</v>
      </c>
      <c r="J63" s="253">
        <v>0.29356666666666675</v>
      </c>
      <c r="K63" s="237">
        <v>0.58061904761904759</v>
      </c>
      <c r="L63" s="149" t="s">
        <v>550</v>
      </c>
      <c r="M63" s="149" t="s">
        <v>547</v>
      </c>
      <c r="N63" s="149">
        <v>12</v>
      </c>
      <c r="O63" t="s">
        <v>153</v>
      </c>
    </row>
    <row r="64" spans="1:16" x14ac:dyDescent="0.25">
      <c r="A64" t="s">
        <v>1067</v>
      </c>
      <c r="B64">
        <v>331010</v>
      </c>
      <c r="C64" s="149">
        <v>449</v>
      </c>
      <c r="D64" s="16" t="s">
        <v>59</v>
      </c>
      <c r="E64" s="16" t="s">
        <v>60</v>
      </c>
      <c r="F64" s="16" t="s">
        <v>574</v>
      </c>
      <c r="G64" s="252" t="s">
        <v>8</v>
      </c>
      <c r="H64" s="253">
        <v>0.79999999999999993</v>
      </c>
      <c r="I64" s="253">
        <v>0.35684999999999995</v>
      </c>
      <c r="J64" s="253">
        <v>0.44314999999999999</v>
      </c>
      <c r="K64" s="237">
        <v>0.44606249999999997</v>
      </c>
      <c r="L64" s="149" t="s">
        <v>550</v>
      </c>
      <c r="M64" s="149" t="s">
        <v>547</v>
      </c>
      <c r="N64" s="149">
        <v>12</v>
      </c>
      <c r="O64" t="s">
        <v>60</v>
      </c>
    </row>
    <row r="65" spans="1:15" x14ac:dyDescent="0.25">
      <c r="A65" t="s">
        <v>1214</v>
      </c>
      <c r="B65">
        <v>332190</v>
      </c>
      <c r="C65" s="149">
        <v>570</v>
      </c>
      <c r="D65" s="16" t="s">
        <v>402</v>
      </c>
      <c r="E65" s="16" t="s">
        <v>403</v>
      </c>
      <c r="F65" s="16" t="s">
        <v>901</v>
      </c>
      <c r="G65" s="252" t="s">
        <v>9</v>
      </c>
      <c r="H65" s="253">
        <v>1.7748285714285712</v>
      </c>
      <c r="I65" s="253">
        <v>0.77712857142857128</v>
      </c>
      <c r="J65" s="253">
        <v>0.99769999999999992</v>
      </c>
      <c r="K65" s="237">
        <v>0.4378612018867013</v>
      </c>
      <c r="L65" s="149" t="s">
        <v>550</v>
      </c>
      <c r="M65" s="149" t="s">
        <v>547</v>
      </c>
      <c r="N65" s="149">
        <v>12</v>
      </c>
      <c r="O65" t="s">
        <v>403</v>
      </c>
    </row>
    <row r="66" spans="1:15" x14ac:dyDescent="0.25">
      <c r="A66" t="s">
        <v>1225</v>
      </c>
      <c r="B66">
        <v>332300</v>
      </c>
      <c r="C66" s="149">
        <v>625</v>
      </c>
      <c r="D66" s="16" t="s">
        <v>405</v>
      </c>
      <c r="E66" s="16" t="s">
        <v>406</v>
      </c>
      <c r="F66" s="16" t="s">
        <v>927</v>
      </c>
      <c r="G66" s="252" t="s">
        <v>9</v>
      </c>
      <c r="H66" s="253">
        <v>0.69976666666666676</v>
      </c>
      <c r="I66" s="253">
        <v>0.2622000000000001</v>
      </c>
      <c r="J66" s="253">
        <v>0.43756666666666666</v>
      </c>
      <c r="K66" s="237">
        <v>0.37469632734721109</v>
      </c>
      <c r="L66" s="149" t="s">
        <v>550</v>
      </c>
      <c r="M66" s="149" t="s">
        <v>547</v>
      </c>
      <c r="N66" s="149">
        <v>12</v>
      </c>
      <c r="O66" t="s">
        <v>406</v>
      </c>
    </row>
    <row r="67" spans="1:15" x14ac:dyDescent="0.25">
      <c r="A67" t="s">
        <v>1263</v>
      </c>
      <c r="B67">
        <v>332720</v>
      </c>
      <c r="C67" s="149">
        <v>344</v>
      </c>
      <c r="D67" s="16" t="s">
        <v>365</v>
      </c>
      <c r="E67" s="16" t="s">
        <v>366</v>
      </c>
      <c r="F67" s="16" t="s">
        <v>1019</v>
      </c>
      <c r="G67" s="252" t="s">
        <v>9</v>
      </c>
      <c r="H67" s="253">
        <v>0.65000000000000013</v>
      </c>
      <c r="I67" s="253">
        <v>0.2786416666666669</v>
      </c>
      <c r="J67" s="253">
        <v>0.37135833333333323</v>
      </c>
      <c r="K67" s="237">
        <v>0.42867948717948745</v>
      </c>
      <c r="L67" s="149" t="s">
        <v>550</v>
      </c>
      <c r="M67" s="149" t="s">
        <v>547</v>
      </c>
      <c r="N67" s="149">
        <v>12</v>
      </c>
      <c r="O67" t="s">
        <v>366</v>
      </c>
    </row>
    <row r="68" spans="1:15" x14ac:dyDescent="0.25">
      <c r="A68" t="s">
        <v>1205</v>
      </c>
      <c r="B68">
        <v>332080</v>
      </c>
      <c r="C68" s="149">
        <v>446</v>
      </c>
      <c r="D68" s="16" t="s">
        <v>400</v>
      </c>
      <c r="E68" s="16" t="s">
        <v>401</v>
      </c>
      <c r="F68" s="16" t="s">
        <v>869</v>
      </c>
      <c r="G68" s="252" t="s">
        <v>9</v>
      </c>
      <c r="H68" s="253">
        <v>0.52700000000000002</v>
      </c>
      <c r="I68" s="253">
        <v>0.29031666666666678</v>
      </c>
      <c r="J68" s="253">
        <v>0.23668333333333325</v>
      </c>
      <c r="K68" s="237">
        <v>0.55088551549652143</v>
      </c>
      <c r="L68" s="149" t="s">
        <v>550</v>
      </c>
      <c r="M68" s="149" t="s">
        <v>547</v>
      </c>
      <c r="N68" s="149">
        <v>12</v>
      </c>
      <c r="O68" t="s">
        <v>401</v>
      </c>
    </row>
    <row r="69" spans="1:15" x14ac:dyDescent="0.25">
      <c r="A69" t="s">
        <v>1128</v>
      </c>
      <c r="B69">
        <v>331430</v>
      </c>
      <c r="C69" s="149">
        <v>169</v>
      </c>
      <c r="D69" s="16" t="s">
        <v>101</v>
      </c>
      <c r="E69" s="16" t="s">
        <v>395</v>
      </c>
      <c r="F69" s="16" t="s">
        <v>700</v>
      </c>
      <c r="G69" s="252" t="s">
        <v>9</v>
      </c>
      <c r="H69" s="253">
        <v>0.50880000000000003</v>
      </c>
      <c r="I69" s="253">
        <v>0.27216666666666667</v>
      </c>
      <c r="J69" s="253">
        <v>0.23663333333333333</v>
      </c>
      <c r="K69" s="237">
        <v>0.53491876310272535</v>
      </c>
      <c r="L69" s="149" t="s">
        <v>550</v>
      </c>
      <c r="M69" s="149" t="s">
        <v>547</v>
      </c>
      <c r="N69" s="149">
        <v>12</v>
      </c>
      <c r="O69" t="s">
        <v>395</v>
      </c>
    </row>
    <row r="70" spans="1:15" x14ac:dyDescent="0.25">
      <c r="A70" t="s">
        <v>1129</v>
      </c>
      <c r="B70">
        <v>331440</v>
      </c>
      <c r="C70" s="149">
        <v>169</v>
      </c>
      <c r="D70" s="16" t="s">
        <v>101</v>
      </c>
      <c r="E70" s="16" t="s">
        <v>123</v>
      </c>
      <c r="F70" s="16" t="s">
        <v>666</v>
      </c>
      <c r="G70" s="252" t="s">
        <v>9</v>
      </c>
      <c r="H70" s="253">
        <v>0.50040000000000007</v>
      </c>
      <c r="I70" s="253">
        <v>0.2632000000000001</v>
      </c>
      <c r="J70" s="253">
        <v>0.23719999999999997</v>
      </c>
      <c r="K70" s="237">
        <v>0.52597921662669878</v>
      </c>
      <c r="L70" s="149" t="s">
        <v>550</v>
      </c>
      <c r="M70" s="149" t="s">
        <v>547</v>
      </c>
      <c r="N70" s="149">
        <v>3</v>
      </c>
      <c r="O70" t="s">
        <v>123</v>
      </c>
    </row>
    <row r="71" spans="1:15" x14ac:dyDescent="0.25">
      <c r="A71" t="s">
        <v>1130</v>
      </c>
      <c r="B71">
        <v>331450</v>
      </c>
      <c r="C71" s="149">
        <v>169</v>
      </c>
      <c r="D71" s="16" t="s">
        <v>101</v>
      </c>
      <c r="E71" s="16" t="s">
        <v>124</v>
      </c>
      <c r="F71" s="16" t="s">
        <v>718</v>
      </c>
      <c r="G71" s="252" t="s">
        <v>9</v>
      </c>
      <c r="H71" s="253">
        <v>0.52307499999999996</v>
      </c>
      <c r="I71" s="253">
        <v>0.26811666666666661</v>
      </c>
      <c r="J71" s="253">
        <v>0.25495833333333334</v>
      </c>
      <c r="K71" s="237">
        <v>0.51257786486960122</v>
      </c>
      <c r="L71" s="149" t="s">
        <v>550</v>
      </c>
      <c r="M71" s="149" t="s">
        <v>547</v>
      </c>
      <c r="N71" s="149">
        <v>12</v>
      </c>
      <c r="O71" t="s">
        <v>124</v>
      </c>
    </row>
    <row r="72" spans="1:15" x14ac:dyDescent="0.25">
      <c r="A72" t="s">
        <v>1132</v>
      </c>
      <c r="B72">
        <v>331470</v>
      </c>
      <c r="C72" s="149">
        <v>169</v>
      </c>
      <c r="D72" s="16" t="s">
        <v>101</v>
      </c>
      <c r="E72" s="16" t="s">
        <v>126</v>
      </c>
      <c r="F72" s="16" t="s">
        <v>668</v>
      </c>
      <c r="G72" s="252" t="s">
        <v>9</v>
      </c>
      <c r="H72" s="253">
        <v>0.51202500000000006</v>
      </c>
      <c r="I72" s="253">
        <v>0.2720583333333334</v>
      </c>
      <c r="J72" s="253">
        <v>0.23996666666666666</v>
      </c>
      <c r="K72" s="237">
        <v>0.53133798805396881</v>
      </c>
      <c r="L72" s="149" t="s">
        <v>550</v>
      </c>
      <c r="M72" s="149" t="s">
        <v>547</v>
      </c>
      <c r="N72" s="149">
        <v>12</v>
      </c>
      <c r="O72" t="s">
        <v>126</v>
      </c>
    </row>
    <row r="73" spans="1:15" x14ac:dyDescent="0.25">
      <c r="A73" t="s">
        <v>1134</v>
      </c>
      <c r="B73">
        <v>331490</v>
      </c>
      <c r="C73" s="149">
        <v>169</v>
      </c>
      <c r="D73" s="16" t="s">
        <v>101</v>
      </c>
      <c r="E73" s="16" t="s">
        <v>128</v>
      </c>
      <c r="F73" s="16" t="s">
        <v>698</v>
      </c>
      <c r="G73" s="252" t="s">
        <v>9</v>
      </c>
      <c r="H73" s="253">
        <v>0.49662500000000009</v>
      </c>
      <c r="I73" s="253">
        <v>0.24240000000000012</v>
      </c>
      <c r="J73" s="253">
        <v>0.25422499999999998</v>
      </c>
      <c r="K73" s="237">
        <v>0.48809463881198101</v>
      </c>
      <c r="L73" s="149" t="s">
        <v>550</v>
      </c>
      <c r="M73" s="149" t="s">
        <v>547</v>
      </c>
      <c r="N73" s="149">
        <v>12</v>
      </c>
      <c r="O73" t="s">
        <v>128</v>
      </c>
    </row>
    <row r="74" spans="1:15" x14ac:dyDescent="0.25">
      <c r="A74" t="s">
        <v>1138</v>
      </c>
      <c r="B74">
        <v>331530</v>
      </c>
      <c r="C74" s="149">
        <v>169</v>
      </c>
      <c r="D74" s="16" t="s">
        <v>101</v>
      </c>
      <c r="E74" s="16" t="s">
        <v>132</v>
      </c>
      <c r="F74" s="16" t="s">
        <v>656</v>
      </c>
      <c r="G74" s="252" t="s">
        <v>9</v>
      </c>
      <c r="H74" s="253">
        <v>0.50362499999999988</v>
      </c>
      <c r="I74" s="253">
        <v>0.25159999999999988</v>
      </c>
      <c r="J74" s="253">
        <v>0.252025</v>
      </c>
      <c r="K74" s="237">
        <v>0.49957805907172986</v>
      </c>
      <c r="L74" s="149" t="s">
        <v>550</v>
      </c>
      <c r="M74" s="149" t="s">
        <v>547</v>
      </c>
      <c r="N74" s="149">
        <v>6</v>
      </c>
      <c r="O74" t="s">
        <v>132</v>
      </c>
    </row>
    <row r="75" spans="1:15" x14ac:dyDescent="0.25">
      <c r="A75" t="s">
        <v>1140</v>
      </c>
      <c r="B75">
        <v>331550</v>
      </c>
      <c r="C75" s="149">
        <v>169</v>
      </c>
      <c r="D75" s="16" t="s">
        <v>101</v>
      </c>
      <c r="E75" s="16" t="s">
        <v>134</v>
      </c>
      <c r="F75" s="16" t="s">
        <v>676</v>
      </c>
      <c r="G75" s="252" t="s">
        <v>9</v>
      </c>
      <c r="H75" s="253">
        <v>0.53704999999999992</v>
      </c>
      <c r="I75" s="253">
        <v>0.29822499999999985</v>
      </c>
      <c r="J75" s="253">
        <v>0.23882500000000007</v>
      </c>
      <c r="K75" s="237">
        <v>0.55530211339726265</v>
      </c>
      <c r="L75" s="149" t="s">
        <v>550</v>
      </c>
      <c r="M75" s="149" t="s">
        <v>547</v>
      </c>
      <c r="N75" s="149">
        <v>6</v>
      </c>
      <c r="O75" t="s">
        <v>134</v>
      </c>
    </row>
    <row r="76" spans="1:15" x14ac:dyDescent="0.25">
      <c r="A76" t="s">
        <v>1141</v>
      </c>
      <c r="B76">
        <v>331560</v>
      </c>
      <c r="C76" s="149">
        <v>169</v>
      </c>
      <c r="D76" s="16" t="s">
        <v>101</v>
      </c>
      <c r="E76" s="16" t="s">
        <v>396</v>
      </c>
      <c r="F76" s="16" t="s">
        <v>680</v>
      </c>
      <c r="G76" s="252" t="s">
        <v>9</v>
      </c>
      <c r="H76" s="253">
        <v>0.52797499999999997</v>
      </c>
      <c r="I76" s="253">
        <v>0.28837499999999994</v>
      </c>
      <c r="J76" s="253">
        <v>0.23960000000000004</v>
      </c>
      <c r="K76" s="237">
        <v>0.54619063402623225</v>
      </c>
      <c r="L76" s="149" t="s">
        <v>550</v>
      </c>
      <c r="M76" s="149" t="s">
        <v>547</v>
      </c>
      <c r="N76" s="149">
        <v>6</v>
      </c>
      <c r="O76" t="s">
        <v>396</v>
      </c>
    </row>
    <row r="77" spans="1:15" x14ac:dyDescent="0.25">
      <c r="A77" t="s">
        <v>1142</v>
      </c>
      <c r="B77">
        <v>331570</v>
      </c>
      <c r="C77" s="149">
        <v>169</v>
      </c>
      <c r="D77" s="16" t="s">
        <v>101</v>
      </c>
      <c r="E77" s="16" t="s">
        <v>135</v>
      </c>
      <c r="F77" s="16" t="s">
        <v>678</v>
      </c>
      <c r="G77" s="252" t="s">
        <v>9</v>
      </c>
      <c r="H77" s="253">
        <v>0.50847500000000001</v>
      </c>
      <c r="I77" s="253">
        <v>0.24446666666666667</v>
      </c>
      <c r="J77" s="253">
        <v>0.26400833333333334</v>
      </c>
      <c r="K77" s="237">
        <v>0.48078404379107459</v>
      </c>
      <c r="L77" s="149" t="s">
        <v>550</v>
      </c>
      <c r="M77" s="149" t="s">
        <v>547</v>
      </c>
      <c r="N77" s="149">
        <v>6</v>
      </c>
      <c r="O77" t="s">
        <v>135</v>
      </c>
    </row>
    <row r="78" spans="1:15" x14ac:dyDescent="0.25">
      <c r="A78" t="s">
        <v>1143</v>
      </c>
      <c r="B78">
        <v>331580</v>
      </c>
      <c r="C78" s="149">
        <v>169</v>
      </c>
      <c r="D78" s="16" t="s">
        <v>101</v>
      </c>
      <c r="E78" s="16" t="s">
        <v>136</v>
      </c>
      <c r="F78" s="16" t="s">
        <v>726</v>
      </c>
      <c r="G78" s="252" t="s">
        <v>9</v>
      </c>
      <c r="H78" s="253">
        <v>0.53155000000000008</v>
      </c>
      <c r="I78" s="253">
        <v>0.2937333333333334</v>
      </c>
      <c r="J78" s="253">
        <v>0.23781666666666668</v>
      </c>
      <c r="K78" s="237">
        <v>0.55259774872229017</v>
      </c>
      <c r="L78" s="149" t="s">
        <v>550</v>
      </c>
      <c r="M78" s="149" t="s">
        <v>547</v>
      </c>
      <c r="N78" s="149">
        <v>6</v>
      </c>
      <c r="O78" t="s">
        <v>136</v>
      </c>
    </row>
    <row r="79" spans="1:15" x14ac:dyDescent="0.25">
      <c r="A79" t="s">
        <v>1144</v>
      </c>
      <c r="B79">
        <v>331660</v>
      </c>
      <c r="C79" s="149">
        <v>169</v>
      </c>
      <c r="D79" s="16" t="s">
        <v>101</v>
      </c>
      <c r="E79" s="16" t="s">
        <v>1145</v>
      </c>
      <c r="F79" s="16" t="s">
        <v>680</v>
      </c>
      <c r="G79" s="252" t="s">
        <v>9</v>
      </c>
      <c r="H79" s="253">
        <v>0.52797499999999997</v>
      </c>
      <c r="I79" s="253">
        <v>0.28837499999999994</v>
      </c>
      <c r="J79" s="253">
        <v>0.23960000000000004</v>
      </c>
      <c r="K79" s="237">
        <v>0.54619063402623225</v>
      </c>
      <c r="L79" s="149" t="s">
        <v>550</v>
      </c>
      <c r="M79" s="149" t="s">
        <v>547</v>
      </c>
      <c r="N79" s="149">
        <v>6</v>
      </c>
      <c r="O79" t="s">
        <v>1145</v>
      </c>
    </row>
    <row r="80" spans="1:15" x14ac:dyDescent="0.25">
      <c r="A80" t="s">
        <v>1148</v>
      </c>
      <c r="B80">
        <v>331600</v>
      </c>
      <c r="C80" s="149">
        <v>169</v>
      </c>
      <c r="D80" t="s">
        <v>101</v>
      </c>
      <c r="E80" t="s">
        <v>140</v>
      </c>
      <c r="F80" t="s">
        <v>685</v>
      </c>
      <c r="G80" s="252" t="s">
        <v>9</v>
      </c>
      <c r="H80" s="253">
        <v>0.5203000000000001</v>
      </c>
      <c r="I80" s="253">
        <v>0.28117500000000017</v>
      </c>
      <c r="J80" s="253">
        <v>0.23912499999999995</v>
      </c>
      <c r="K80" s="237">
        <v>0.54040937920430543</v>
      </c>
      <c r="L80" s="149" t="s">
        <v>550</v>
      </c>
      <c r="M80" s="149" t="s">
        <v>547</v>
      </c>
      <c r="N80" s="149">
        <v>12</v>
      </c>
      <c r="O80" t="s">
        <v>140</v>
      </c>
    </row>
    <row r="81" spans="1:15" x14ac:dyDescent="0.25">
      <c r="A81" t="s">
        <v>1102</v>
      </c>
      <c r="B81">
        <v>331240</v>
      </c>
      <c r="C81" s="149">
        <v>169</v>
      </c>
      <c r="D81" s="16" t="s">
        <v>101</v>
      </c>
      <c r="E81" s="16" t="s">
        <v>102</v>
      </c>
      <c r="F81" s="16" t="s">
        <v>638</v>
      </c>
      <c r="G81" s="252" t="s">
        <v>9</v>
      </c>
      <c r="H81" s="253">
        <v>0.51095000000000013</v>
      </c>
      <c r="I81" s="253">
        <v>0.26178333333333348</v>
      </c>
      <c r="J81" s="253">
        <v>0.24916666666666668</v>
      </c>
      <c r="K81" s="237">
        <v>0.51234628306748886</v>
      </c>
      <c r="L81" s="149" t="s">
        <v>550</v>
      </c>
      <c r="M81" s="149" t="s">
        <v>547</v>
      </c>
      <c r="N81" s="149">
        <v>12</v>
      </c>
      <c r="O81" t="s">
        <v>102</v>
      </c>
    </row>
    <row r="82" spans="1:15" x14ac:dyDescent="0.25">
      <c r="A82" t="s">
        <v>1157</v>
      </c>
      <c r="B82">
        <v>331700</v>
      </c>
      <c r="C82" s="149">
        <v>169</v>
      </c>
      <c r="D82" t="s">
        <v>101</v>
      </c>
      <c r="E82" t="s">
        <v>149</v>
      </c>
      <c r="F82" t="s">
        <v>698</v>
      </c>
      <c r="G82" s="252" t="s">
        <v>9</v>
      </c>
      <c r="H82" s="253">
        <v>0.49662500000000009</v>
      </c>
      <c r="I82" s="253">
        <v>0.24240000000000012</v>
      </c>
      <c r="J82" s="253">
        <v>0.25422499999999998</v>
      </c>
      <c r="K82" s="237">
        <v>0.48809463881198101</v>
      </c>
      <c r="L82" s="149" t="s">
        <v>550</v>
      </c>
      <c r="M82" s="149" t="s">
        <v>547</v>
      </c>
      <c r="N82" s="149">
        <v>12</v>
      </c>
      <c r="O82" t="s">
        <v>149</v>
      </c>
    </row>
    <row r="83" spans="1:15" x14ac:dyDescent="0.25">
      <c r="A83" t="s">
        <v>1158</v>
      </c>
      <c r="B83">
        <v>331710</v>
      </c>
      <c r="C83" s="149">
        <v>169</v>
      </c>
      <c r="D83" s="16" t="s">
        <v>101</v>
      </c>
      <c r="E83" s="16" t="s">
        <v>150</v>
      </c>
      <c r="F83" s="16" t="s">
        <v>698</v>
      </c>
      <c r="G83" s="252" t="s">
        <v>9</v>
      </c>
      <c r="H83" s="253">
        <v>0.49662500000000009</v>
      </c>
      <c r="I83" s="253">
        <v>0.24240000000000012</v>
      </c>
      <c r="J83" s="253">
        <v>0.25422499999999998</v>
      </c>
      <c r="K83" s="237">
        <v>0.48809463881198101</v>
      </c>
      <c r="L83" s="149" t="s">
        <v>550</v>
      </c>
      <c r="M83" s="149" t="s">
        <v>547</v>
      </c>
      <c r="N83" s="149">
        <v>12</v>
      </c>
      <c r="O83" t="s">
        <v>150</v>
      </c>
    </row>
    <row r="84" spans="1:15" x14ac:dyDescent="0.25">
      <c r="A84" t="s">
        <v>1108</v>
      </c>
      <c r="B84">
        <v>331280</v>
      </c>
      <c r="C84" s="149">
        <v>169</v>
      </c>
      <c r="D84" s="16" t="s">
        <v>101</v>
      </c>
      <c r="E84" s="16" t="s">
        <v>106</v>
      </c>
      <c r="F84" s="16" t="s">
        <v>647</v>
      </c>
      <c r="G84" s="252" t="s">
        <v>9</v>
      </c>
      <c r="H84" s="253">
        <v>0.52027499999999993</v>
      </c>
      <c r="I84" s="253">
        <v>0.25277499999999986</v>
      </c>
      <c r="J84" s="253">
        <v>0.26750000000000007</v>
      </c>
      <c r="K84" s="237">
        <v>0.48584882994570161</v>
      </c>
      <c r="L84" s="149" t="s">
        <v>550</v>
      </c>
      <c r="M84" s="149" t="s">
        <v>547</v>
      </c>
      <c r="N84" s="149">
        <v>12</v>
      </c>
      <c r="O84" t="s">
        <v>106</v>
      </c>
    </row>
    <row r="85" spans="1:15" x14ac:dyDescent="0.25">
      <c r="A85" t="s">
        <v>1109</v>
      </c>
      <c r="B85">
        <v>331290</v>
      </c>
      <c r="C85" s="149">
        <v>169</v>
      </c>
      <c r="D85" s="16" t="s">
        <v>101</v>
      </c>
      <c r="E85" s="16" t="s">
        <v>107</v>
      </c>
      <c r="F85" s="16" t="s">
        <v>706</v>
      </c>
      <c r="G85" s="252" t="s">
        <v>9</v>
      </c>
      <c r="H85" s="253">
        <v>0.52047499999999991</v>
      </c>
      <c r="I85" s="253">
        <v>0.28135833333333315</v>
      </c>
      <c r="J85" s="253">
        <v>0.23911666666666673</v>
      </c>
      <c r="K85" s="237">
        <v>0.54057991898426094</v>
      </c>
      <c r="L85" s="149" t="s">
        <v>550</v>
      </c>
      <c r="M85" s="149" t="s">
        <v>547</v>
      </c>
      <c r="N85" s="149">
        <v>12</v>
      </c>
      <c r="O85" t="s">
        <v>107</v>
      </c>
    </row>
    <row r="86" spans="1:15" x14ac:dyDescent="0.25">
      <c r="A86" t="s">
        <v>1113</v>
      </c>
      <c r="B86">
        <v>331310</v>
      </c>
      <c r="C86" s="149">
        <v>169</v>
      </c>
      <c r="D86" s="16" t="s">
        <v>101</v>
      </c>
      <c r="E86" s="16" t="s">
        <v>110</v>
      </c>
      <c r="F86" s="16" t="s">
        <v>638</v>
      </c>
      <c r="G86" s="252" t="s">
        <v>9</v>
      </c>
      <c r="H86" s="253">
        <v>0.51095000000000013</v>
      </c>
      <c r="I86" s="253">
        <v>0.26178333333333348</v>
      </c>
      <c r="J86" s="253">
        <v>0.24916666666666668</v>
      </c>
      <c r="K86" s="237">
        <v>0.51234628306748886</v>
      </c>
      <c r="L86" s="149" t="s">
        <v>550</v>
      </c>
      <c r="M86" s="149" t="s">
        <v>547</v>
      </c>
      <c r="N86" s="149">
        <v>12</v>
      </c>
      <c r="O86" t="s">
        <v>110</v>
      </c>
    </row>
    <row r="87" spans="1:15" x14ac:dyDescent="0.25">
      <c r="A87" t="s">
        <v>1115</v>
      </c>
      <c r="B87">
        <v>331330</v>
      </c>
      <c r="C87" s="149">
        <v>169</v>
      </c>
      <c r="D87" s="16" t="s">
        <v>101</v>
      </c>
      <c r="E87" s="16" t="s">
        <v>112</v>
      </c>
      <c r="F87" s="16" t="s">
        <v>708</v>
      </c>
      <c r="G87" s="252" t="s">
        <v>9</v>
      </c>
      <c r="H87" s="253">
        <v>0.51572499999999988</v>
      </c>
      <c r="I87" s="253">
        <v>0.27861666666666662</v>
      </c>
      <c r="J87" s="253">
        <v>0.23710833333333328</v>
      </c>
      <c r="K87" s="237">
        <v>0.54024270040557798</v>
      </c>
      <c r="L87" s="149" t="s">
        <v>550</v>
      </c>
      <c r="M87" s="149" t="s">
        <v>547</v>
      </c>
      <c r="N87" s="149">
        <v>12</v>
      </c>
      <c r="O87" t="s">
        <v>112</v>
      </c>
    </row>
    <row r="88" spans="1:15" x14ac:dyDescent="0.25">
      <c r="A88" t="s">
        <v>1118</v>
      </c>
      <c r="B88">
        <v>331360</v>
      </c>
      <c r="C88" s="149">
        <v>169</v>
      </c>
      <c r="D88" s="16" t="s">
        <v>101</v>
      </c>
      <c r="E88" s="16" t="s">
        <v>115</v>
      </c>
      <c r="F88" s="16" t="s">
        <v>654</v>
      </c>
      <c r="G88" s="252" t="s">
        <v>9</v>
      </c>
      <c r="H88" s="253">
        <v>0.50702500000000006</v>
      </c>
      <c r="I88" s="253">
        <v>0.25331666666666669</v>
      </c>
      <c r="J88" s="253">
        <v>0.25370833333333337</v>
      </c>
      <c r="K88" s="237">
        <v>0.49961376000525942</v>
      </c>
      <c r="L88" s="149" t="s">
        <v>550</v>
      </c>
      <c r="M88" s="149" t="s">
        <v>547</v>
      </c>
      <c r="N88" s="149">
        <v>12</v>
      </c>
      <c r="O88" t="s">
        <v>115</v>
      </c>
    </row>
    <row r="89" spans="1:15" x14ac:dyDescent="0.25">
      <c r="A89" t="s">
        <v>1120</v>
      </c>
      <c r="B89">
        <v>331720</v>
      </c>
      <c r="C89" s="149">
        <v>169</v>
      </c>
      <c r="D89" s="16" t="s">
        <v>101</v>
      </c>
      <c r="E89" s="16" t="s">
        <v>394</v>
      </c>
      <c r="F89" s="16" t="s">
        <v>700</v>
      </c>
      <c r="G89" s="252" t="s">
        <v>9</v>
      </c>
      <c r="H89" s="253">
        <v>0.50880000000000003</v>
      </c>
      <c r="I89" s="253">
        <v>0.27216666666666667</v>
      </c>
      <c r="J89" s="253">
        <v>0.23663333333333333</v>
      </c>
      <c r="K89" s="237">
        <v>0.53491876310272535</v>
      </c>
      <c r="L89" s="149" t="s">
        <v>550</v>
      </c>
      <c r="M89" s="149" t="s">
        <v>547</v>
      </c>
      <c r="N89" s="149">
        <v>12</v>
      </c>
      <c r="O89" t="s">
        <v>394</v>
      </c>
    </row>
    <row r="90" spans="1:15" x14ac:dyDescent="0.25">
      <c r="A90" t="s">
        <v>1122</v>
      </c>
      <c r="B90">
        <v>331390</v>
      </c>
      <c r="C90" s="149">
        <v>169</v>
      </c>
      <c r="D90" s="16" t="s">
        <v>101</v>
      </c>
      <c r="E90" s="16" t="s">
        <v>118</v>
      </c>
      <c r="F90" s="16" t="s">
        <v>656</v>
      </c>
      <c r="G90" s="252" t="s">
        <v>9</v>
      </c>
      <c r="H90" s="253">
        <v>0.50362499999999988</v>
      </c>
      <c r="I90" s="253">
        <v>0.25159999999999988</v>
      </c>
      <c r="J90" s="253">
        <v>0.252025</v>
      </c>
      <c r="K90" s="237">
        <v>0.49957805907172986</v>
      </c>
      <c r="L90" s="149" t="s">
        <v>550</v>
      </c>
      <c r="M90" s="149" t="s">
        <v>547</v>
      </c>
      <c r="N90" s="149">
        <v>12</v>
      </c>
      <c r="O90" t="s">
        <v>118</v>
      </c>
    </row>
    <row r="91" spans="1:15" x14ac:dyDescent="0.25">
      <c r="A91" t="s">
        <v>1126</v>
      </c>
      <c r="B91">
        <v>332120</v>
      </c>
      <c r="C91" s="149">
        <v>285</v>
      </c>
      <c r="D91" s="16" t="s">
        <v>101</v>
      </c>
      <c r="E91" s="16" t="s">
        <v>121</v>
      </c>
      <c r="F91" s="16" t="s">
        <v>662</v>
      </c>
      <c r="G91" s="252" t="s">
        <v>9</v>
      </c>
      <c r="H91" s="253">
        <v>0.52854999999999996</v>
      </c>
      <c r="I91" s="253">
        <v>0.28956666666666664</v>
      </c>
      <c r="J91" s="253">
        <v>0.23898333333333333</v>
      </c>
      <c r="K91" s="237">
        <v>0.54785103900608578</v>
      </c>
      <c r="L91" s="149" t="s">
        <v>550</v>
      </c>
      <c r="M91" s="149" t="s">
        <v>547</v>
      </c>
      <c r="N91" s="149">
        <v>12</v>
      </c>
      <c r="O91" t="s">
        <v>121</v>
      </c>
    </row>
    <row r="92" spans="1:15" x14ac:dyDescent="0.25">
      <c r="A92" t="s">
        <v>1166</v>
      </c>
      <c r="B92">
        <v>331780</v>
      </c>
      <c r="C92" s="149">
        <v>337</v>
      </c>
      <c r="D92" s="16" t="s">
        <v>163</v>
      </c>
      <c r="E92" s="16" t="s">
        <v>164</v>
      </c>
      <c r="F92" s="16" t="s">
        <v>748</v>
      </c>
      <c r="G92" s="252" t="s">
        <v>9</v>
      </c>
      <c r="H92" s="253">
        <v>0.69666666666666677</v>
      </c>
      <c r="I92" s="253">
        <v>0.36934166666666685</v>
      </c>
      <c r="J92" s="253">
        <v>0.32732499999999992</v>
      </c>
      <c r="K92" s="237">
        <v>0.53015550239234466</v>
      </c>
      <c r="L92" s="149" t="s">
        <v>550</v>
      </c>
      <c r="M92" s="149" t="s">
        <v>547</v>
      </c>
      <c r="N92" s="149">
        <v>4</v>
      </c>
      <c r="O92" t="s">
        <v>164</v>
      </c>
    </row>
    <row r="93" spans="1:15" x14ac:dyDescent="0.25">
      <c r="A93" t="s">
        <v>1211</v>
      </c>
      <c r="B93">
        <v>332160</v>
      </c>
      <c r="C93" s="149">
        <v>376</v>
      </c>
      <c r="D93" s="16" t="s">
        <v>264</v>
      </c>
      <c r="E93" s="16" t="s">
        <v>265</v>
      </c>
      <c r="F93" s="16" t="s">
        <v>895</v>
      </c>
      <c r="G93" s="252" t="s">
        <v>9</v>
      </c>
      <c r="H93" s="253">
        <v>0.67000833333333343</v>
      </c>
      <c r="I93" s="253">
        <v>0.36507500000000009</v>
      </c>
      <c r="J93" s="253">
        <v>0.30493333333333333</v>
      </c>
      <c r="K93" s="237">
        <v>0.54488128257111235</v>
      </c>
      <c r="L93" s="149" t="s">
        <v>550</v>
      </c>
      <c r="M93" s="149" t="s">
        <v>547</v>
      </c>
      <c r="N93" s="149">
        <v>12</v>
      </c>
      <c r="O93" t="s">
        <v>265</v>
      </c>
    </row>
    <row r="94" spans="1:15" x14ac:dyDescent="0.25">
      <c r="A94" t="s">
        <v>1268</v>
      </c>
      <c r="B94">
        <v>332870</v>
      </c>
      <c r="C94" s="149">
        <v>375</v>
      </c>
      <c r="D94" s="16" t="s">
        <v>408</v>
      </c>
      <c r="E94" s="16" t="s">
        <v>409</v>
      </c>
      <c r="F94" s="16" t="s">
        <v>1033</v>
      </c>
      <c r="G94" s="252" t="s">
        <v>9</v>
      </c>
      <c r="H94" s="253">
        <v>0.79999999999999993</v>
      </c>
      <c r="I94" s="253">
        <v>0.42518181818181799</v>
      </c>
      <c r="J94" s="253">
        <v>0.37481818181818194</v>
      </c>
      <c r="K94" s="237">
        <v>0.53147727272727252</v>
      </c>
      <c r="L94" s="149" t="s">
        <v>550</v>
      </c>
      <c r="M94" s="149" t="s">
        <v>547</v>
      </c>
      <c r="N94" s="149">
        <v>12</v>
      </c>
      <c r="O94" t="s">
        <v>409</v>
      </c>
    </row>
    <row r="95" spans="1:15" x14ac:dyDescent="0.25">
      <c r="A95" t="s">
        <v>1245</v>
      </c>
      <c r="B95">
        <v>332510</v>
      </c>
      <c r="C95" s="149">
        <v>395</v>
      </c>
      <c r="D95" s="16" t="s">
        <v>328</v>
      </c>
      <c r="E95" s="16" t="s">
        <v>329</v>
      </c>
      <c r="F95" s="16" t="s">
        <v>971</v>
      </c>
      <c r="G95" s="252" t="s">
        <v>9</v>
      </c>
      <c r="H95" s="253">
        <v>0.65000000000000013</v>
      </c>
      <c r="I95" s="253">
        <v>0.31188333333333346</v>
      </c>
      <c r="J95" s="253">
        <v>0.33811666666666668</v>
      </c>
      <c r="K95" s="237">
        <v>0.47982051282051291</v>
      </c>
      <c r="L95" s="149" t="s">
        <v>550</v>
      </c>
      <c r="M95" s="149" t="s">
        <v>547</v>
      </c>
      <c r="N95" s="149">
        <v>4</v>
      </c>
      <c r="O95" t="s">
        <v>329</v>
      </c>
    </row>
    <row r="96" spans="1:15" x14ac:dyDescent="0.25">
      <c r="A96" t="s">
        <v>1163</v>
      </c>
      <c r="B96">
        <v>331760</v>
      </c>
      <c r="C96" s="149">
        <v>5</v>
      </c>
      <c r="D96" s="16" t="s">
        <v>157</v>
      </c>
      <c r="E96" s="16" t="s">
        <v>158</v>
      </c>
      <c r="F96" s="16" t="s">
        <v>742</v>
      </c>
      <c r="G96" s="252" t="s">
        <v>9</v>
      </c>
      <c r="H96" s="253">
        <v>0.62875000000000003</v>
      </c>
      <c r="I96" s="253">
        <v>0.32495000000000002</v>
      </c>
      <c r="J96" s="253">
        <v>0.30380000000000001</v>
      </c>
      <c r="K96" s="237">
        <v>0.51681908548707756</v>
      </c>
      <c r="L96" s="149" t="s">
        <v>550</v>
      </c>
      <c r="M96" s="149" t="s">
        <v>547</v>
      </c>
      <c r="N96" s="149">
        <v>12</v>
      </c>
      <c r="O96" t="s">
        <v>158</v>
      </c>
    </row>
    <row r="97" spans="1:16" x14ac:dyDescent="0.25">
      <c r="A97" t="s">
        <v>1220</v>
      </c>
      <c r="B97">
        <v>332250</v>
      </c>
      <c r="C97" s="149">
        <v>343</v>
      </c>
      <c r="D97" s="16" t="s">
        <v>279</v>
      </c>
      <c r="E97" s="16" t="s">
        <v>282</v>
      </c>
      <c r="F97" s="16" t="s">
        <v>918</v>
      </c>
      <c r="G97" s="252" t="s">
        <v>9</v>
      </c>
      <c r="H97" s="253">
        <v>1.1742666666666668</v>
      </c>
      <c r="I97" s="253">
        <v>0.73043333333333349</v>
      </c>
      <c r="J97" s="253">
        <v>0.44383333333333336</v>
      </c>
      <c r="K97" s="237">
        <v>0.62203360962870446</v>
      </c>
      <c r="L97" s="149" t="s">
        <v>550</v>
      </c>
      <c r="M97" s="149" t="s">
        <v>547</v>
      </c>
      <c r="N97" s="149">
        <v>12</v>
      </c>
      <c r="O97" t="s">
        <v>282</v>
      </c>
    </row>
    <row r="98" spans="1:16" x14ac:dyDescent="0.25">
      <c r="A98" t="s">
        <v>1221</v>
      </c>
      <c r="B98">
        <v>332260</v>
      </c>
      <c r="C98" s="149">
        <v>343</v>
      </c>
      <c r="D98" s="16" t="s">
        <v>279</v>
      </c>
      <c r="E98" s="16" t="s">
        <v>283</v>
      </c>
      <c r="F98" s="16" t="s">
        <v>920</v>
      </c>
      <c r="G98" s="252" t="s">
        <v>9</v>
      </c>
      <c r="H98" s="253">
        <v>1.1742666666666668</v>
      </c>
      <c r="I98" s="253">
        <v>0.73043333333333349</v>
      </c>
      <c r="J98" s="253">
        <v>0.44383333333333336</v>
      </c>
      <c r="K98" s="237">
        <v>0.62203360962870446</v>
      </c>
      <c r="L98" s="149" t="s">
        <v>550</v>
      </c>
      <c r="M98" s="149" t="s">
        <v>547</v>
      </c>
      <c r="N98" s="149">
        <v>12</v>
      </c>
      <c r="O98" t="s">
        <v>283</v>
      </c>
    </row>
    <row r="99" spans="1:16" x14ac:dyDescent="0.25">
      <c r="A99" t="s">
        <v>1222</v>
      </c>
      <c r="B99">
        <v>332270</v>
      </c>
      <c r="C99" s="149">
        <v>343</v>
      </c>
      <c r="D99" s="16" t="s">
        <v>279</v>
      </c>
      <c r="E99" s="16" t="s">
        <v>284</v>
      </c>
      <c r="F99" s="16" t="s">
        <v>922</v>
      </c>
      <c r="G99" s="252" t="s">
        <v>9</v>
      </c>
      <c r="H99" s="253">
        <v>1.1742666666666668</v>
      </c>
      <c r="I99" s="253">
        <v>0.73043333333333349</v>
      </c>
      <c r="J99" s="253">
        <v>0.44383333333333336</v>
      </c>
      <c r="K99" s="237">
        <v>0.62203360962870446</v>
      </c>
      <c r="L99" s="149" t="s">
        <v>550</v>
      </c>
      <c r="M99" s="149" t="s">
        <v>547</v>
      </c>
      <c r="N99" s="149">
        <v>12</v>
      </c>
      <c r="O99" t="s">
        <v>284</v>
      </c>
    </row>
    <row r="100" spans="1:16" x14ac:dyDescent="0.25">
      <c r="A100" t="s">
        <v>1218</v>
      </c>
      <c r="B100">
        <v>332230</v>
      </c>
      <c r="C100" s="149">
        <v>343</v>
      </c>
      <c r="D100" s="16" t="s">
        <v>279</v>
      </c>
      <c r="E100" s="16" t="s">
        <v>280</v>
      </c>
      <c r="F100" s="16" t="s">
        <v>914</v>
      </c>
      <c r="G100" s="252" t="s">
        <v>9</v>
      </c>
      <c r="H100" s="253">
        <v>1.1421666666666666</v>
      </c>
      <c r="I100" s="253">
        <v>0.73043333333333327</v>
      </c>
      <c r="J100" s="253">
        <v>0.41173333333333334</v>
      </c>
      <c r="K100" s="237">
        <v>0.63951554063913618</v>
      </c>
      <c r="L100" s="149" t="s">
        <v>550</v>
      </c>
      <c r="M100" s="149" t="s">
        <v>547</v>
      </c>
      <c r="N100" s="149">
        <v>4</v>
      </c>
      <c r="O100" t="s">
        <v>280</v>
      </c>
    </row>
    <row r="101" spans="1:16" x14ac:dyDescent="0.25">
      <c r="A101" t="s">
        <v>1219</v>
      </c>
      <c r="B101">
        <v>332240</v>
      </c>
      <c r="C101" s="149">
        <v>343</v>
      </c>
      <c r="D101" s="16" t="s">
        <v>279</v>
      </c>
      <c r="E101" s="16" t="s">
        <v>281</v>
      </c>
      <c r="F101" s="16" t="s">
        <v>916</v>
      </c>
      <c r="G101" s="252" t="s">
        <v>9</v>
      </c>
      <c r="H101" s="253">
        <v>1.0746833333333334</v>
      </c>
      <c r="I101" s="253">
        <v>0.66895833333333332</v>
      </c>
      <c r="J101" s="253">
        <v>0.40572500000000006</v>
      </c>
      <c r="K101" s="237">
        <v>0.62247018501574103</v>
      </c>
      <c r="L101" s="149" t="s">
        <v>550</v>
      </c>
      <c r="M101" s="149" t="s">
        <v>547</v>
      </c>
      <c r="N101" s="149">
        <v>3</v>
      </c>
      <c r="O101" t="s">
        <v>281</v>
      </c>
    </row>
    <row r="102" spans="1:16" x14ac:dyDescent="0.25">
      <c r="A102" t="s">
        <v>1105</v>
      </c>
      <c r="B102">
        <v>331800</v>
      </c>
      <c r="C102" s="149">
        <v>43</v>
      </c>
      <c r="D102" s="16" t="s">
        <v>101</v>
      </c>
      <c r="E102" s="16" t="s">
        <v>1106</v>
      </c>
      <c r="F102" s="16" t="s">
        <v>642</v>
      </c>
      <c r="G102" s="252" t="s">
        <v>9</v>
      </c>
      <c r="H102" s="253">
        <v>0.36252499999999993</v>
      </c>
      <c r="I102" s="253">
        <v>0.11779999999999988</v>
      </c>
      <c r="J102" s="253">
        <v>0.24472500000000005</v>
      </c>
      <c r="K102" s="237">
        <v>0.32494310737190513</v>
      </c>
      <c r="L102" s="149" t="s">
        <v>550</v>
      </c>
      <c r="M102" s="149" t="s">
        <v>547</v>
      </c>
      <c r="N102" s="149">
        <v>12</v>
      </c>
      <c r="O102" t="s">
        <v>1106</v>
      </c>
    </row>
    <row r="103" spans="1:16" x14ac:dyDescent="0.25">
      <c r="A103" t="s">
        <v>1238</v>
      </c>
      <c r="B103">
        <v>332420</v>
      </c>
      <c r="C103" s="149">
        <v>408</v>
      </c>
      <c r="D103" s="16" t="s">
        <v>309</v>
      </c>
      <c r="E103" s="16" t="s">
        <v>310</v>
      </c>
      <c r="F103" s="16" t="s">
        <v>953</v>
      </c>
      <c r="G103" s="252" t="s">
        <v>9</v>
      </c>
      <c r="H103" s="253">
        <v>0.40944166666666665</v>
      </c>
      <c r="I103" s="253">
        <v>0.20136666666666667</v>
      </c>
      <c r="J103" s="253">
        <v>0.20807499999999998</v>
      </c>
      <c r="K103" s="237">
        <v>0.49180794985040605</v>
      </c>
      <c r="L103" s="149" t="s">
        <v>550</v>
      </c>
      <c r="M103" s="149" t="s">
        <v>547</v>
      </c>
      <c r="N103" s="149">
        <v>12</v>
      </c>
      <c r="O103" t="s">
        <v>310</v>
      </c>
    </row>
    <row r="104" spans="1:16" x14ac:dyDescent="0.25">
      <c r="A104" t="s">
        <v>1224</v>
      </c>
      <c r="B104">
        <v>332290</v>
      </c>
      <c r="C104" s="149">
        <v>319</v>
      </c>
      <c r="D104" s="16" t="s">
        <v>287</v>
      </c>
      <c r="E104" s="16" t="s">
        <v>288</v>
      </c>
      <c r="F104" s="16" t="s">
        <v>642</v>
      </c>
      <c r="G104" s="252" t="s">
        <v>9</v>
      </c>
      <c r="H104" s="253">
        <v>0.68890000000000018</v>
      </c>
      <c r="I104" s="253">
        <v>0.3196750000000001</v>
      </c>
      <c r="J104" s="253">
        <v>0.36922500000000008</v>
      </c>
      <c r="K104" s="237">
        <v>0.46403687037305852</v>
      </c>
      <c r="L104" s="149" t="s">
        <v>550</v>
      </c>
      <c r="M104" s="149" t="s">
        <v>547</v>
      </c>
      <c r="N104" s="149">
        <v>12</v>
      </c>
      <c r="O104" t="s">
        <v>288</v>
      </c>
    </row>
    <row r="105" spans="1:16" x14ac:dyDescent="0.25">
      <c r="A105" t="s">
        <v>1069</v>
      </c>
      <c r="B105">
        <v>331030</v>
      </c>
      <c r="C105" s="149">
        <v>635</v>
      </c>
      <c r="D105" s="16" t="s">
        <v>63</v>
      </c>
      <c r="E105" s="16" t="s">
        <v>64</v>
      </c>
      <c r="F105" s="16" t="s">
        <v>578</v>
      </c>
      <c r="G105" s="252" t="s">
        <v>9</v>
      </c>
      <c r="H105" s="253">
        <v>0.53000000000000014</v>
      </c>
      <c r="I105" s="253">
        <v>0.26795000000000008</v>
      </c>
      <c r="J105" s="253">
        <v>0.26205000000000006</v>
      </c>
      <c r="K105" s="237">
        <v>0.50556603773584907</v>
      </c>
      <c r="L105" s="149" t="s">
        <v>550</v>
      </c>
      <c r="M105" s="149" t="s">
        <v>547</v>
      </c>
      <c r="N105" s="149">
        <v>12</v>
      </c>
      <c r="O105" t="s">
        <v>64</v>
      </c>
    </row>
    <row r="106" spans="1:16" x14ac:dyDescent="0.25">
      <c r="A106" t="s">
        <v>1226</v>
      </c>
      <c r="B106">
        <v>332310</v>
      </c>
      <c r="C106" s="149">
        <v>365</v>
      </c>
      <c r="D106" s="16" t="s">
        <v>289</v>
      </c>
      <c r="E106" s="16" t="s">
        <v>290</v>
      </c>
      <c r="F106" s="16" t="s">
        <v>929</v>
      </c>
      <c r="G106" s="252" t="s">
        <v>9</v>
      </c>
      <c r="H106" s="253">
        <v>0.49500000000000011</v>
      </c>
      <c r="I106" s="253">
        <v>0.26125000000000009</v>
      </c>
      <c r="J106" s="253">
        <v>0.23374999999999999</v>
      </c>
      <c r="K106" s="237">
        <v>0.5277777777777779</v>
      </c>
      <c r="L106" s="149" t="s">
        <v>550</v>
      </c>
      <c r="M106" s="149" t="s">
        <v>547</v>
      </c>
      <c r="N106" s="149">
        <v>12</v>
      </c>
      <c r="O106" t="s">
        <v>290</v>
      </c>
    </row>
    <row r="107" spans="1:16" x14ac:dyDescent="0.25">
      <c r="A107" t="s">
        <v>1210</v>
      </c>
      <c r="B107">
        <v>332150</v>
      </c>
      <c r="C107" s="149">
        <v>281</v>
      </c>
      <c r="D107" s="16" t="s">
        <v>262</v>
      </c>
      <c r="E107" s="16" t="s">
        <v>263</v>
      </c>
      <c r="F107" s="16" t="s">
        <v>893</v>
      </c>
      <c r="G107" s="252" t="s">
        <v>9</v>
      </c>
      <c r="H107" s="253">
        <v>0.51999999999999991</v>
      </c>
      <c r="I107" s="253">
        <v>0.19864999999999999</v>
      </c>
      <c r="J107" s="253">
        <v>0.32134999999999991</v>
      </c>
      <c r="K107" s="237">
        <v>0.38201923076923083</v>
      </c>
      <c r="L107" s="149" t="s">
        <v>550</v>
      </c>
      <c r="M107" s="149" t="s">
        <v>547</v>
      </c>
      <c r="N107" s="149">
        <v>12</v>
      </c>
      <c r="O107" t="s">
        <v>263</v>
      </c>
    </row>
    <row r="108" spans="1:16" x14ac:dyDescent="0.25">
      <c r="A108" t="s">
        <v>1068</v>
      </c>
      <c r="B108">
        <v>331020</v>
      </c>
      <c r="C108" s="149">
        <v>412</v>
      </c>
      <c r="D108" s="16" t="s">
        <v>61</v>
      </c>
      <c r="E108" s="16" t="s">
        <v>62</v>
      </c>
      <c r="F108" s="16" t="s">
        <v>576</v>
      </c>
      <c r="G108" s="252" t="s">
        <v>9</v>
      </c>
      <c r="H108" s="253">
        <v>0.60524999999999984</v>
      </c>
      <c r="I108" s="253">
        <v>0.25938333333333308</v>
      </c>
      <c r="J108" s="253">
        <v>0.34586666666666677</v>
      </c>
      <c r="K108" s="237">
        <v>0.42855569323970782</v>
      </c>
      <c r="L108" s="149" t="s">
        <v>550</v>
      </c>
      <c r="M108" s="149" t="s">
        <v>547</v>
      </c>
      <c r="N108" s="149">
        <v>12</v>
      </c>
      <c r="O108" t="s">
        <v>62</v>
      </c>
    </row>
    <row r="109" spans="1:16" x14ac:dyDescent="0.25">
      <c r="A109" t="s">
        <v>1262</v>
      </c>
      <c r="B109">
        <v>332710</v>
      </c>
      <c r="C109" s="149">
        <v>664</v>
      </c>
      <c r="D109" s="16" t="s">
        <v>363</v>
      </c>
      <c r="E109" s="16" t="s">
        <v>364</v>
      </c>
      <c r="F109" s="16" t="s">
        <v>1017</v>
      </c>
      <c r="G109" s="252" t="s">
        <v>9</v>
      </c>
      <c r="H109" s="253">
        <v>0.75</v>
      </c>
      <c r="I109" s="253">
        <v>0.34403636363636364</v>
      </c>
      <c r="J109" s="253">
        <v>0.40596363636363636</v>
      </c>
      <c r="K109" s="237">
        <v>0.45871515151515152</v>
      </c>
      <c r="L109" s="149" t="s">
        <v>550</v>
      </c>
      <c r="M109" s="149" t="s">
        <v>547</v>
      </c>
      <c r="N109" s="149">
        <v>12</v>
      </c>
      <c r="O109" t="s">
        <v>364</v>
      </c>
    </row>
    <row r="110" spans="1:16" x14ac:dyDescent="0.25">
      <c r="A110" t="s">
        <v>1167</v>
      </c>
      <c r="B110">
        <v>0</v>
      </c>
      <c r="C110" s="149">
        <v>214</v>
      </c>
      <c r="D110" s="16" t="s">
        <v>167</v>
      </c>
      <c r="E110" s="16" t="s">
        <v>167</v>
      </c>
      <c r="F110" s="16" t="s">
        <v>753</v>
      </c>
      <c r="G110" s="252" t="s">
        <v>10</v>
      </c>
      <c r="H110" s="253">
        <v>0.13874651560111501</v>
      </c>
      <c r="I110" s="253">
        <v>0</v>
      </c>
      <c r="J110" s="253">
        <v>0.13874651560111501</v>
      </c>
      <c r="K110" s="237">
        <v>0</v>
      </c>
      <c r="L110" s="149" t="s">
        <v>549</v>
      </c>
      <c r="M110" s="149" t="s">
        <v>1072</v>
      </c>
      <c r="N110" s="149">
        <v>12</v>
      </c>
      <c r="O110" t="s">
        <v>752</v>
      </c>
    </row>
    <row r="111" spans="1:16" x14ac:dyDescent="0.25">
      <c r="A111" t="s">
        <v>1260</v>
      </c>
      <c r="B111">
        <v>0</v>
      </c>
      <c r="C111" s="149">
        <v>227</v>
      </c>
      <c r="D111" s="16" t="s">
        <v>1276</v>
      </c>
      <c r="E111" s="16" t="s">
        <v>1005</v>
      </c>
      <c r="F111" s="16" t="s">
        <v>1008</v>
      </c>
      <c r="G111" s="252" t="s">
        <v>10</v>
      </c>
      <c r="H111" s="253">
        <v>0</v>
      </c>
      <c r="I111" s="253">
        <v>0</v>
      </c>
      <c r="J111" s="253">
        <v>0</v>
      </c>
      <c r="K111" s="237">
        <v>0</v>
      </c>
      <c r="L111" s="149" t="s">
        <v>549</v>
      </c>
      <c r="M111" s="149" t="s">
        <v>1072</v>
      </c>
      <c r="N111" s="149">
        <v>12</v>
      </c>
      <c r="O111" t="s">
        <v>1007</v>
      </c>
    </row>
    <row r="112" spans="1:16" x14ac:dyDescent="0.25">
      <c r="A112" t="s">
        <v>1234</v>
      </c>
      <c r="B112">
        <v>332380</v>
      </c>
      <c r="C112" s="149">
        <v>254</v>
      </c>
      <c r="D112" s="16" t="s">
        <v>301</v>
      </c>
      <c r="E112" s="16" t="s">
        <v>305</v>
      </c>
      <c r="F112" s="16" t="s">
        <v>945</v>
      </c>
      <c r="G112" s="252" t="s">
        <v>10</v>
      </c>
      <c r="H112" s="253">
        <v>7.9999999999999988E-2</v>
      </c>
      <c r="I112" s="253">
        <v>0</v>
      </c>
      <c r="J112" s="253">
        <v>7.9999999999999988E-2</v>
      </c>
      <c r="K112" s="237">
        <v>0</v>
      </c>
      <c r="L112" s="149" t="s">
        <v>550</v>
      </c>
      <c r="M112" s="149" t="s">
        <v>547</v>
      </c>
      <c r="N112" s="149">
        <v>12</v>
      </c>
      <c r="O112" t="s">
        <v>305</v>
      </c>
      <c r="P112" s="26"/>
    </row>
    <row r="113" spans="1:15" x14ac:dyDescent="0.25">
      <c r="A113" t="s">
        <v>1235</v>
      </c>
      <c r="B113">
        <v>332390</v>
      </c>
      <c r="C113" s="149">
        <v>254</v>
      </c>
      <c r="D113" s="16" t="s">
        <v>301</v>
      </c>
      <c r="E113" s="16" t="s">
        <v>306</v>
      </c>
      <c r="F113" s="16" t="s">
        <v>947</v>
      </c>
      <c r="G113" s="252" t="s">
        <v>10</v>
      </c>
      <c r="H113" s="253">
        <v>0.24804166666666672</v>
      </c>
      <c r="I113" s="253">
        <v>0</v>
      </c>
      <c r="J113" s="253">
        <v>0.24804166666666672</v>
      </c>
      <c r="K113" s="237">
        <v>0</v>
      </c>
      <c r="L113" s="149" t="s">
        <v>550</v>
      </c>
      <c r="M113" s="149" t="s">
        <v>547</v>
      </c>
      <c r="N113" s="149">
        <v>12</v>
      </c>
      <c r="O113" t="s">
        <v>306</v>
      </c>
    </row>
    <row r="114" spans="1:15" x14ac:dyDescent="0.25">
      <c r="A114" t="s">
        <v>1236</v>
      </c>
      <c r="B114">
        <v>332400</v>
      </c>
      <c r="C114" s="149">
        <v>254</v>
      </c>
      <c r="D114" s="16" t="s">
        <v>301</v>
      </c>
      <c r="E114" s="16" t="s">
        <v>307</v>
      </c>
      <c r="F114" s="16" t="s">
        <v>949</v>
      </c>
      <c r="G114" s="252" t="s">
        <v>10</v>
      </c>
      <c r="H114" s="253">
        <v>0.22312499999999999</v>
      </c>
      <c r="I114" s="253">
        <v>8.3333333333324155E-6</v>
      </c>
      <c r="J114" s="253">
        <v>0.22311666666666666</v>
      </c>
      <c r="K114" s="237">
        <v>3.7348272642386175E-5</v>
      </c>
      <c r="L114" s="149" t="s">
        <v>550</v>
      </c>
      <c r="M114" s="149" t="s">
        <v>547</v>
      </c>
      <c r="N114" s="149">
        <v>12</v>
      </c>
      <c r="O114" t="s">
        <v>307</v>
      </c>
    </row>
    <row r="115" spans="1:15" x14ac:dyDescent="0.25">
      <c r="A115" t="s">
        <v>1237</v>
      </c>
      <c r="B115">
        <v>332410</v>
      </c>
      <c r="C115" s="149">
        <v>254</v>
      </c>
      <c r="D115" s="16" t="s">
        <v>301</v>
      </c>
      <c r="E115" s="16" t="s">
        <v>308</v>
      </c>
      <c r="F115" s="16" t="s">
        <v>951</v>
      </c>
      <c r="G115" s="252" t="s">
        <v>10</v>
      </c>
      <c r="H115" s="253">
        <v>0.19335833333333333</v>
      </c>
      <c r="I115" s="253">
        <v>0</v>
      </c>
      <c r="J115" s="253">
        <v>0.19335833333333333</v>
      </c>
      <c r="K115" s="237">
        <v>0</v>
      </c>
      <c r="L115" s="149" t="s">
        <v>550</v>
      </c>
      <c r="M115" s="149" t="s">
        <v>547</v>
      </c>
      <c r="N115" s="149">
        <v>12</v>
      </c>
      <c r="O115" t="s">
        <v>308</v>
      </c>
    </row>
    <row r="116" spans="1:15" x14ac:dyDescent="0.25">
      <c r="A116" t="s">
        <v>1231</v>
      </c>
      <c r="B116">
        <v>332350</v>
      </c>
      <c r="C116" s="149">
        <v>254</v>
      </c>
      <c r="D116" s="16" t="s">
        <v>301</v>
      </c>
      <c r="E116" s="16" t="s">
        <v>302</v>
      </c>
      <c r="F116" s="16" t="s">
        <v>939</v>
      </c>
      <c r="G116" s="252" t="s">
        <v>10</v>
      </c>
      <c r="H116" s="253">
        <v>0.15725833333333331</v>
      </c>
      <c r="I116" s="253">
        <v>0</v>
      </c>
      <c r="J116" s="253">
        <v>0.15725833333333331</v>
      </c>
      <c r="K116" s="237">
        <v>0</v>
      </c>
      <c r="L116" s="149" t="s">
        <v>550</v>
      </c>
      <c r="M116" s="149" t="s">
        <v>547</v>
      </c>
      <c r="N116" s="149">
        <v>12</v>
      </c>
      <c r="O116" t="s">
        <v>302</v>
      </c>
    </row>
    <row r="117" spans="1:15" x14ac:dyDescent="0.25">
      <c r="A117" t="s">
        <v>1232</v>
      </c>
      <c r="B117">
        <v>332360</v>
      </c>
      <c r="C117" s="149">
        <v>254</v>
      </c>
      <c r="D117" s="16" t="s">
        <v>301</v>
      </c>
      <c r="E117" s="16" t="s">
        <v>303</v>
      </c>
      <c r="F117" s="16" t="s">
        <v>941</v>
      </c>
      <c r="G117" s="252" t="s">
        <v>10</v>
      </c>
      <c r="H117" s="253">
        <v>0.22105833333333333</v>
      </c>
      <c r="I117" s="253">
        <v>0</v>
      </c>
      <c r="J117" s="253">
        <v>0.22105833333333333</v>
      </c>
      <c r="K117" s="237">
        <v>0</v>
      </c>
      <c r="L117" s="149" t="s">
        <v>550</v>
      </c>
      <c r="M117" s="149" t="s">
        <v>547</v>
      </c>
      <c r="N117" s="149">
        <v>12</v>
      </c>
      <c r="O117" t="s">
        <v>303</v>
      </c>
    </row>
    <row r="118" spans="1:15" x14ac:dyDescent="0.25">
      <c r="A118" t="s">
        <v>1233</v>
      </c>
      <c r="B118">
        <v>332370</v>
      </c>
      <c r="C118" s="149">
        <v>254</v>
      </c>
      <c r="D118" s="16" t="s">
        <v>301</v>
      </c>
      <c r="E118" s="16" t="s">
        <v>304</v>
      </c>
      <c r="F118" s="16" t="s">
        <v>943</v>
      </c>
      <c r="G118" s="252" t="s">
        <v>10</v>
      </c>
      <c r="H118" s="253">
        <v>0.25849166666666662</v>
      </c>
      <c r="I118" s="253">
        <v>0</v>
      </c>
      <c r="J118" s="253">
        <v>0.25849166666666662</v>
      </c>
      <c r="K118" s="237">
        <v>0</v>
      </c>
      <c r="L118" s="149" t="s">
        <v>550</v>
      </c>
      <c r="M118" s="149" t="s">
        <v>547</v>
      </c>
      <c r="N118" s="149">
        <v>12</v>
      </c>
      <c r="O118" t="s">
        <v>304</v>
      </c>
    </row>
    <row r="119" spans="1:15" x14ac:dyDescent="0.25">
      <c r="A119" t="s">
        <v>1135</v>
      </c>
      <c r="B119">
        <v>331500</v>
      </c>
      <c r="C119" s="149">
        <v>169</v>
      </c>
      <c r="D119" s="16" t="s">
        <v>101</v>
      </c>
      <c r="E119" s="16" t="s">
        <v>129</v>
      </c>
      <c r="F119" s="16" t="s">
        <v>672</v>
      </c>
      <c r="G119" s="252" t="s">
        <v>11</v>
      </c>
      <c r="H119" s="253">
        <v>0.78642500000000004</v>
      </c>
      <c r="I119" s="253">
        <v>0.53726666666666667</v>
      </c>
      <c r="J119" s="253">
        <v>0.24915833333333337</v>
      </c>
      <c r="K119" s="237">
        <v>0.68317597567049193</v>
      </c>
      <c r="L119" s="149" t="s">
        <v>550</v>
      </c>
      <c r="M119" s="149" t="s">
        <v>547</v>
      </c>
      <c r="N119" s="149">
        <v>12</v>
      </c>
      <c r="O119" t="s">
        <v>129</v>
      </c>
    </row>
    <row r="120" spans="1:15" x14ac:dyDescent="0.25">
      <c r="A120" t="s">
        <v>1136</v>
      </c>
      <c r="B120">
        <v>331510</v>
      </c>
      <c r="C120" s="149">
        <v>169</v>
      </c>
      <c r="D120" s="16" t="s">
        <v>101</v>
      </c>
      <c r="E120" s="16" t="s">
        <v>130</v>
      </c>
      <c r="F120" s="16" t="s">
        <v>674</v>
      </c>
      <c r="G120" s="252" t="s">
        <v>11</v>
      </c>
      <c r="H120" s="253">
        <v>0.52082500000000009</v>
      </c>
      <c r="I120" s="253">
        <v>0.2821166666666669</v>
      </c>
      <c r="J120" s="253">
        <v>0.23870833333333322</v>
      </c>
      <c r="K120" s="237">
        <v>0.54167266676266856</v>
      </c>
      <c r="L120" s="149" t="s">
        <v>550</v>
      </c>
      <c r="M120" s="149" t="s">
        <v>547</v>
      </c>
      <c r="N120" s="149">
        <v>12</v>
      </c>
      <c r="O120" t="s">
        <v>130</v>
      </c>
    </row>
    <row r="121" spans="1:15" x14ac:dyDescent="0.25">
      <c r="A121" t="s">
        <v>1149</v>
      </c>
      <c r="B121">
        <v>331610</v>
      </c>
      <c r="C121" s="149">
        <v>169</v>
      </c>
      <c r="D121" s="16" t="s">
        <v>101</v>
      </c>
      <c r="E121" s="16" t="s">
        <v>141</v>
      </c>
      <c r="F121" s="16" t="s">
        <v>687</v>
      </c>
      <c r="G121" s="252" t="s">
        <v>11</v>
      </c>
      <c r="H121" s="253">
        <v>0.53555000000000008</v>
      </c>
      <c r="I121" s="253">
        <v>0.29147500000000004</v>
      </c>
      <c r="J121" s="253">
        <v>0.24407500000000007</v>
      </c>
      <c r="K121" s="237">
        <v>0.54425357109513584</v>
      </c>
      <c r="L121" s="149" t="s">
        <v>550</v>
      </c>
      <c r="M121" s="149" t="s">
        <v>547</v>
      </c>
      <c r="N121" s="149">
        <v>12</v>
      </c>
      <c r="O121" t="s">
        <v>141</v>
      </c>
    </row>
    <row r="122" spans="1:15" x14ac:dyDescent="0.25">
      <c r="A122" t="s">
        <v>1153</v>
      </c>
      <c r="B122">
        <v>331650</v>
      </c>
      <c r="C122" s="149">
        <v>169</v>
      </c>
      <c r="D122" s="16" t="s">
        <v>101</v>
      </c>
      <c r="E122" s="16" t="s">
        <v>145</v>
      </c>
      <c r="F122" s="16" t="s">
        <v>691</v>
      </c>
      <c r="G122" s="252" t="s">
        <v>11</v>
      </c>
      <c r="H122" s="253">
        <v>0.62575000000000014</v>
      </c>
      <c r="I122" s="253">
        <v>0.39050833333333346</v>
      </c>
      <c r="J122" s="253">
        <v>0.23524166666666668</v>
      </c>
      <c r="K122" s="237">
        <v>0.62406445598615001</v>
      </c>
      <c r="L122" s="149" t="s">
        <v>550</v>
      </c>
      <c r="M122" s="149" t="s">
        <v>547</v>
      </c>
      <c r="N122" s="149">
        <v>12</v>
      </c>
      <c r="O122" t="s">
        <v>145</v>
      </c>
    </row>
    <row r="123" spans="1:15" x14ac:dyDescent="0.25">
      <c r="A123" t="s">
        <v>1103</v>
      </c>
      <c r="B123">
        <v>331250</v>
      </c>
      <c r="C123" s="149">
        <v>169</v>
      </c>
      <c r="D123" s="16" t="s">
        <v>101</v>
      </c>
      <c r="E123" s="16" t="s">
        <v>103</v>
      </c>
      <c r="F123" s="16" t="s">
        <v>640</v>
      </c>
      <c r="G123" s="252" t="s">
        <v>11</v>
      </c>
      <c r="H123" s="253">
        <v>0.55564999999999998</v>
      </c>
      <c r="I123" s="253">
        <v>0.3121166666666666</v>
      </c>
      <c r="J123" s="253">
        <v>0.24353333333333338</v>
      </c>
      <c r="K123" s="237">
        <v>0.56171450853354921</v>
      </c>
      <c r="L123" s="149" t="s">
        <v>550</v>
      </c>
      <c r="M123" s="149" t="s">
        <v>547</v>
      </c>
      <c r="N123" s="149">
        <v>12</v>
      </c>
      <c r="O123" t="s">
        <v>103</v>
      </c>
    </row>
    <row r="124" spans="1:15" x14ac:dyDescent="0.25">
      <c r="A124" t="s">
        <v>1123</v>
      </c>
      <c r="B124">
        <v>331400</v>
      </c>
      <c r="C124" s="149">
        <v>169</v>
      </c>
      <c r="D124" s="16" t="s">
        <v>101</v>
      </c>
      <c r="E124" s="16" t="s">
        <v>119</v>
      </c>
      <c r="F124" s="16" t="s">
        <v>658</v>
      </c>
      <c r="G124" s="252" t="s">
        <v>11</v>
      </c>
      <c r="H124" s="253">
        <v>0.56302499999999989</v>
      </c>
      <c r="I124" s="253">
        <v>0.3198249999999998</v>
      </c>
      <c r="J124" s="253">
        <v>0.24320000000000006</v>
      </c>
      <c r="K124" s="237">
        <v>0.568047600017761</v>
      </c>
      <c r="L124" s="149" t="s">
        <v>550</v>
      </c>
      <c r="M124" s="149" t="s">
        <v>547</v>
      </c>
      <c r="N124" s="149">
        <v>12</v>
      </c>
      <c r="O124" t="s">
        <v>119</v>
      </c>
    </row>
    <row r="125" spans="1:15" x14ac:dyDescent="0.25">
      <c r="A125" t="s">
        <v>1124</v>
      </c>
      <c r="B125">
        <v>331410</v>
      </c>
      <c r="C125" s="149">
        <v>169</v>
      </c>
      <c r="D125" s="16" t="s">
        <v>101</v>
      </c>
      <c r="E125" s="16" t="s">
        <v>120</v>
      </c>
      <c r="F125" s="16" t="s">
        <v>660</v>
      </c>
      <c r="G125" s="252" t="s">
        <v>11</v>
      </c>
      <c r="H125" s="253">
        <v>0.56017499999999998</v>
      </c>
      <c r="I125" s="253">
        <v>0.31929999999999992</v>
      </c>
      <c r="J125" s="253">
        <v>0.24087500000000006</v>
      </c>
      <c r="K125" s="237">
        <v>0.57000044628910596</v>
      </c>
      <c r="L125" s="149" t="s">
        <v>550</v>
      </c>
      <c r="M125" s="149" t="s">
        <v>547</v>
      </c>
      <c r="N125" s="149">
        <v>12</v>
      </c>
      <c r="O125" t="s">
        <v>120</v>
      </c>
    </row>
    <row r="126" spans="1:15" x14ac:dyDescent="0.25">
      <c r="A126" t="s">
        <v>1208</v>
      </c>
      <c r="B126">
        <v>332130</v>
      </c>
      <c r="C126" s="149">
        <v>17</v>
      </c>
      <c r="D126" s="16" t="s">
        <v>258</v>
      </c>
      <c r="E126" s="16" t="s">
        <v>259</v>
      </c>
      <c r="F126" s="16" t="s">
        <v>889</v>
      </c>
      <c r="G126" s="252" t="s">
        <v>11</v>
      </c>
      <c r="H126" s="253">
        <v>0.38300000000000001</v>
      </c>
      <c r="I126" s="253">
        <v>0.17498333333333338</v>
      </c>
      <c r="J126" s="253">
        <v>0.20801666666666663</v>
      </c>
      <c r="K126" s="237">
        <v>0.45687554395126206</v>
      </c>
      <c r="L126" s="149" t="s">
        <v>550</v>
      </c>
      <c r="M126" s="149" t="s">
        <v>547</v>
      </c>
      <c r="N126" s="149">
        <v>12</v>
      </c>
      <c r="O126" t="s">
        <v>259</v>
      </c>
    </row>
    <row r="127" spans="1:15" x14ac:dyDescent="0.25">
      <c r="A127" t="s">
        <v>1202</v>
      </c>
      <c r="B127">
        <v>332060</v>
      </c>
      <c r="C127" s="149">
        <v>369</v>
      </c>
      <c r="D127" s="16" t="s">
        <v>243</v>
      </c>
      <c r="E127" s="16" t="s">
        <v>244</v>
      </c>
      <c r="F127" s="16" t="s">
        <v>858</v>
      </c>
      <c r="G127" s="252" t="s">
        <v>11</v>
      </c>
      <c r="H127" s="253">
        <v>0.6765181818181818</v>
      </c>
      <c r="I127" s="253">
        <v>0.26190909090909098</v>
      </c>
      <c r="J127" s="253">
        <v>0.41460909090909082</v>
      </c>
      <c r="K127" s="237">
        <v>0.38714272276495976</v>
      </c>
      <c r="L127" s="149" t="s">
        <v>550</v>
      </c>
      <c r="M127" s="149" t="s">
        <v>547</v>
      </c>
      <c r="N127" s="149">
        <v>12</v>
      </c>
      <c r="O127" t="s">
        <v>244</v>
      </c>
    </row>
    <row r="128" spans="1:15" x14ac:dyDescent="0.25">
      <c r="A128" t="s">
        <v>1125</v>
      </c>
      <c r="B128">
        <v>332090</v>
      </c>
      <c r="C128" s="149">
        <v>407</v>
      </c>
      <c r="D128" s="16" t="s">
        <v>101</v>
      </c>
      <c r="E128" s="16" t="s">
        <v>254</v>
      </c>
      <c r="F128" s="16" t="s">
        <v>691</v>
      </c>
      <c r="G128" s="252" t="s">
        <v>11</v>
      </c>
      <c r="H128" s="253">
        <v>0.62575000000000014</v>
      </c>
      <c r="I128" s="253">
        <v>0.39050833333333346</v>
      </c>
      <c r="J128" s="253">
        <v>0.23524166666666668</v>
      </c>
      <c r="K128" s="237">
        <v>0.62406445598615001</v>
      </c>
      <c r="L128" s="149" t="s">
        <v>550</v>
      </c>
      <c r="M128" s="149" t="s">
        <v>547</v>
      </c>
      <c r="N128" s="149">
        <v>4</v>
      </c>
      <c r="O128" t="s">
        <v>254</v>
      </c>
    </row>
    <row r="129" spans="1:16" x14ac:dyDescent="0.25">
      <c r="A129" t="s">
        <v>1170</v>
      </c>
      <c r="B129">
        <v>331820</v>
      </c>
      <c r="C129" s="149">
        <v>432</v>
      </c>
      <c r="D129" s="16" t="s">
        <v>173</v>
      </c>
      <c r="E129" s="16" t="s">
        <v>174</v>
      </c>
      <c r="F129" s="16" t="s">
        <v>760</v>
      </c>
      <c r="G129" s="252" t="s">
        <v>11</v>
      </c>
      <c r="H129" s="253">
        <v>0.47410000000000002</v>
      </c>
      <c r="I129" s="253">
        <v>0.11872500000000002</v>
      </c>
      <c r="J129" s="253">
        <v>0.355375</v>
      </c>
      <c r="K129" s="237">
        <v>0.25042185192997263</v>
      </c>
      <c r="L129" s="149" t="s">
        <v>550</v>
      </c>
      <c r="M129" s="149" t="s">
        <v>547</v>
      </c>
      <c r="N129" s="149">
        <v>12</v>
      </c>
      <c r="O129" t="s">
        <v>174</v>
      </c>
    </row>
    <row r="130" spans="1:16" x14ac:dyDescent="0.25">
      <c r="A130" t="s">
        <v>1216</v>
      </c>
      <c r="B130">
        <v>0</v>
      </c>
      <c r="C130" s="149">
        <v>18</v>
      </c>
      <c r="D130" s="16" t="s">
        <v>404</v>
      </c>
      <c r="E130" s="16" t="s">
        <v>905</v>
      </c>
      <c r="F130" s="16" t="s">
        <v>596</v>
      </c>
      <c r="G130" s="252" t="s">
        <v>12</v>
      </c>
      <c r="H130" s="253">
        <v>0.21383481886477074</v>
      </c>
      <c r="I130" s="253">
        <v>0</v>
      </c>
      <c r="J130" s="253">
        <v>0.21383481886477074</v>
      </c>
      <c r="K130" s="237">
        <v>0</v>
      </c>
      <c r="L130" s="149" t="s">
        <v>549</v>
      </c>
      <c r="M130" s="149" t="s">
        <v>1072</v>
      </c>
      <c r="N130" s="149">
        <v>6</v>
      </c>
      <c r="O130" t="s">
        <v>541</v>
      </c>
    </row>
    <row r="131" spans="1:16" x14ac:dyDescent="0.25">
      <c r="A131" t="s">
        <v>1162</v>
      </c>
      <c r="B131">
        <v>0</v>
      </c>
      <c r="C131" s="149">
        <v>121</v>
      </c>
      <c r="D131" s="16" t="s">
        <v>1798</v>
      </c>
      <c r="E131" s="16" t="s">
        <v>1287</v>
      </c>
      <c r="F131" s="16" t="s">
        <v>596</v>
      </c>
      <c r="G131" s="252" t="s">
        <v>12</v>
      </c>
      <c r="H131" s="253">
        <v>0.20134306982630853</v>
      </c>
      <c r="I131" s="253">
        <v>0</v>
      </c>
      <c r="J131" s="253">
        <v>0.20134306982630853</v>
      </c>
      <c r="K131" s="237">
        <v>0</v>
      </c>
      <c r="L131" s="149" t="s">
        <v>549</v>
      </c>
      <c r="M131" s="149" t="s">
        <v>1072</v>
      </c>
      <c r="N131" s="149">
        <v>12</v>
      </c>
      <c r="O131" t="s">
        <v>155</v>
      </c>
    </row>
    <row r="132" spans="1:16" x14ac:dyDescent="0.25">
      <c r="A132" t="s">
        <v>1189</v>
      </c>
      <c r="B132">
        <v>0</v>
      </c>
      <c r="C132" s="149">
        <v>13</v>
      </c>
      <c r="D132" s="16" t="s">
        <v>2148</v>
      </c>
      <c r="E132" s="16" t="s">
        <v>218</v>
      </c>
      <c r="F132" s="16" t="s">
        <v>596</v>
      </c>
      <c r="G132" s="252" t="s">
        <v>12</v>
      </c>
      <c r="H132" s="253">
        <v>0.25452272600627818</v>
      </c>
      <c r="I132" s="253">
        <v>0</v>
      </c>
      <c r="J132" s="253">
        <v>0.25452272600627818</v>
      </c>
      <c r="K132" s="237">
        <v>0</v>
      </c>
      <c r="L132" s="149" t="s">
        <v>549</v>
      </c>
      <c r="M132" s="149" t="s">
        <v>1072</v>
      </c>
      <c r="N132" s="149">
        <v>12</v>
      </c>
      <c r="O132" t="s">
        <v>535</v>
      </c>
      <c r="P132" s="26"/>
    </row>
    <row r="133" spans="1:16" x14ac:dyDescent="0.25">
      <c r="A133" t="s">
        <v>1177</v>
      </c>
      <c r="B133">
        <v>0</v>
      </c>
      <c r="C133" s="149">
        <v>8</v>
      </c>
      <c r="D133" s="16" t="s">
        <v>187</v>
      </c>
      <c r="E133" s="16" t="s">
        <v>187</v>
      </c>
      <c r="F133" s="16" t="s">
        <v>596</v>
      </c>
      <c r="G133" s="252" t="s">
        <v>12</v>
      </c>
      <c r="H133" s="253">
        <v>0.19604091348129668</v>
      </c>
      <c r="I133" s="253">
        <v>0</v>
      </c>
      <c r="J133" s="253">
        <v>0.19604091348129668</v>
      </c>
      <c r="K133" s="237">
        <v>0</v>
      </c>
      <c r="L133" s="149" t="s">
        <v>549</v>
      </c>
      <c r="M133" s="149" t="s">
        <v>1072</v>
      </c>
      <c r="N133" s="149">
        <v>12</v>
      </c>
      <c r="O133" t="s">
        <v>536</v>
      </c>
    </row>
    <row r="134" spans="1:16" x14ac:dyDescent="0.25">
      <c r="A134" t="s">
        <v>1192</v>
      </c>
      <c r="B134">
        <v>0</v>
      </c>
      <c r="C134" s="149">
        <v>32</v>
      </c>
      <c r="D134" s="16" t="s">
        <v>227</v>
      </c>
      <c r="E134" s="16" t="s">
        <v>227</v>
      </c>
      <c r="F134" s="16" t="s">
        <v>596</v>
      </c>
      <c r="G134" s="252" t="s">
        <v>12</v>
      </c>
      <c r="H134" s="253">
        <v>0.2694061252950658</v>
      </c>
      <c r="I134" s="253">
        <v>0</v>
      </c>
      <c r="J134" s="253">
        <v>0.2694061252950658</v>
      </c>
      <c r="K134" s="237">
        <v>0</v>
      </c>
      <c r="L134" s="149" t="s">
        <v>549</v>
      </c>
      <c r="M134" s="149" t="s">
        <v>1072</v>
      </c>
      <c r="N134" s="149">
        <v>12</v>
      </c>
      <c r="O134" t="s">
        <v>1193</v>
      </c>
    </row>
    <row r="135" spans="1:16" x14ac:dyDescent="0.25">
      <c r="A135" t="s">
        <v>1074</v>
      </c>
      <c r="B135">
        <v>0</v>
      </c>
      <c r="C135" s="149">
        <v>1</v>
      </c>
      <c r="D135" s="16" t="s">
        <v>67</v>
      </c>
      <c r="E135" s="16" t="s">
        <v>1283</v>
      </c>
      <c r="F135" s="16" t="s">
        <v>583</v>
      </c>
      <c r="G135" s="252" t="s">
        <v>13</v>
      </c>
      <c r="H135" s="253">
        <v>0.12874229254884481</v>
      </c>
      <c r="I135" s="253">
        <v>0</v>
      </c>
      <c r="J135" s="253">
        <v>0.12874229254884481</v>
      </c>
      <c r="K135" s="237">
        <v>0</v>
      </c>
      <c r="L135" s="149" t="s">
        <v>549</v>
      </c>
      <c r="M135" s="149" t="s">
        <v>1072</v>
      </c>
      <c r="N135" s="149">
        <v>12</v>
      </c>
      <c r="O135" t="s">
        <v>1075</v>
      </c>
    </row>
    <row r="136" spans="1:16" x14ac:dyDescent="0.25">
      <c r="A136" t="s">
        <v>1271</v>
      </c>
      <c r="B136">
        <v>0</v>
      </c>
      <c r="C136" s="149">
        <v>111</v>
      </c>
      <c r="D136" s="16" t="s">
        <v>380</v>
      </c>
      <c r="E136" s="16" t="s">
        <v>1288</v>
      </c>
      <c r="F136" s="16" t="s">
        <v>860</v>
      </c>
      <c r="G136" s="252" t="s">
        <v>13</v>
      </c>
      <c r="H136" s="253">
        <v>0.11101928374655648</v>
      </c>
      <c r="I136" s="253">
        <v>0</v>
      </c>
      <c r="J136" s="253">
        <v>0.11101928374655648</v>
      </c>
      <c r="K136" s="237">
        <v>0</v>
      </c>
      <c r="L136" s="149" t="s">
        <v>549</v>
      </c>
      <c r="M136" s="149" t="s">
        <v>1072</v>
      </c>
      <c r="N136" s="149">
        <v>12</v>
      </c>
      <c r="O136" t="s">
        <v>381</v>
      </c>
    </row>
    <row r="137" spans="1:16" x14ac:dyDescent="0.25">
      <c r="A137" t="s">
        <v>1203</v>
      </c>
      <c r="B137">
        <v>0</v>
      </c>
      <c r="C137" s="149">
        <v>103</v>
      </c>
      <c r="D137" s="16" t="s">
        <v>245</v>
      </c>
      <c r="E137" s="16" t="s">
        <v>245</v>
      </c>
      <c r="F137" s="16" t="s">
        <v>860</v>
      </c>
      <c r="G137" s="252" t="s">
        <v>13</v>
      </c>
      <c r="H137" s="253">
        <v>0.11096918565054832</v>
      </c>
      <c r="I137" s="253">
        <v>0</v>
      </c>
      <c r="J137" s="253">
        <v>0.11096918565054832</v>
      </c>
      <c r="K137" s="237">
        <v>0</v>
      </c>
      <c r="L137" s="149" t="s">
        <v>549</v>
      </c>
      <c r="M137" s="149" t="s">
        <v>1072</v>
      </c>
      <c r="N137" s="149">
        <v>11</v>
      </c>
      <c r="O137" t="s">
        <v>1204</v>
      </c>
    </row>
    <row r="138" spans="1:16" x14ac:dyDescent="0.25">
      <c r="A138" t="s">
        <v>1242</v>
      </c>
      <c r="B138">
        <v>0</v>
      </c>
      <c r="C138" s="149">
        <v>212</v>
      </c>
      <c r="D138" s="16" t="s">
        <v>319</v>
      </c>
      <c r="E138" s="16" t="s">
        <v>1286</v>
      </c>
      <c r="F138" s="16" t="s">
        <v>860</v>
      </c>
      <c r="G138" s="252" t="s">
        <v>13</v>
      </c>
      <c r="H138" s="253">
        <v>0.1010039592760181</v>
      </c>
      <c r="I138" s="253">
        <v>0</v>
      </c>
      <c r="J138" s="253">
        <v>0.1010039592760181</v>
      </c>
      <c r="K138" s="237">
        <v>0</v>
      </c>
      <c r="L138" s="149" t="s">
        <v>549</v>
      </c>
      <c r="M138" s="149" t="s">
        <v>1072</v>
      </c>
      <c r="N138" s="149">
        <v>12</v>
      </c>
      <c r="O138" t="s">
        <v>321</v>
      </c>
    </row>
    <row r="139" spans="1:16" x14ac:dyDescent="0.25">
      <c r="A139" t="s">
        <v>1251</v>
      </c>
      <c r="B139">
        <v>0</v>
      </c>
      <c r="C139" s="149">
        <v>100</v>
      </c>
      <c r="D139" s="16" t="s">
        <v>2149</v>
      </c>
      <c r="E139" s="16" t="s">
        <v>340</v>
      </c>
      <c r="F139" s="16" t="s">
        <v>982</v>
      </c>
      <c r="G139" s="252" t="s">
        <v>13</v>
      </c>
      <c r="H139" s="253">
        <v>0.18906353774629178</v>
      </c>
      <c r="I139" s="253">
        <v>0</v>
      </c>
      <c r="J139" s="253">
        <v>0.18906353774629178</v>
      </c>
      <c r="K139" s="237">
        <v>0</v>
      </c>
      <c r="L139" s="149" t="s">
        <v>549</v>
      </c>
      <c r="M139" s="149" t="s">
        <v>1072</v>
      </c>
      <c r="N139" s="149">
        <v>4</v>
      </c>
      <c r="O139" t="s">
        <v>341</v>
      </c>
    </row>
    <row r="140" spans="1:16" x14ac:dyDescent="0.25">
      <c r="A140" t="s">
        <v>1160</v>
      </c>
      <c r="B140">
        <v>332900</v>
      </c>
      <c r="C140" s="149">
        <v>53</v>
      </c>
      <c r="D140" s="16" t="s">
        <v>101</v>
      </c>
      <c r="E140" s="16" t="s">
        <v>382</v>
      </c>
      <c r="F140" s="16" t="s">
        <v>702</v>
      </c>
      <c r="G140" s="252" t="s">
        <v>13</v>
      </c>
      <c r="H140" s="253">
        <v>0.45562499999999995</v>
      </c>
      <c r="I140" s="253">
        <v>0.26892499999999997</v>
      </c>
      <c r="J140" s="253">
        <v>0.18669999999999998</v>
      </c>
      <c r="K140" s="237">
        <v>0.59023319615912206</v>
      </c>
      <c r="L140" s="149" t="s">
        <v>550</v>
      </c>
      <c r="M140" s="149" t="s">
        <v>547</v>
      </c>
      <c r="N140" s="149">
        <v>12</v>
      </c>
      <c r="O140" t="s">
        <v>382</v>
      </c>
    </row>
    <row r="141" spans="1:16" x14ac:dyDescent="0.25">
      <c r="A141" t="s">
        <v>1092</v>
      </c>
      <c r="B141">
        <v>331170</v>
      </c>
      <c r="C141" s="149">
        <v>2</v>
      </c>
      <c r="D141" s="16" t="s">
        <v>78</v>
      </c>
      <c r="E141" s="16" t="s">
        <v>91</v>
      </c>
      <c r="F141" s="16" t="s">
        <v>598</v>
      </c>
      <c r="G141" s="252" t="s">
        <v>13</v>
      </c>
      <c r="H141" s="253">
        <v>0.28613333333333341</v>
      </c>
      <c r="I141" s="253">
        <v>3.0650000000000011E-2</v>
      </c>
      <c r="J141" s="253">
        <v>0.2554833333333334</v>
      </c>
      <c r="K141" s="237">
        <v>0.1071178937558248</v>
      </c>
      <c r="L141" s="149" t="s">
        <v>550</v>
      </c>
      <c r="M141" s="149" t="s">
        <v>547</v>
      </c>
      <c r="N141" s="149">
        <v>12</v>
      </c>
      <c r="O141" t="s">
        <v>91</v>
      </c>
    </row>
    <row r="142" spans="1:16" x14ac:dyDescent="0.25">
      <c r="A142" t="s">
        <v>1094</v>
      </c>
      <c r="B142">
        <v>331190</v>
      </c>
      <c r="C142" s="149">
        <v>2</v>
      </c>
      <c r="D142" s="16" t="s">
        <v>78</v>
      </c>
      <c r="E142" s="16" t="s">
        <v>93</v>
      </c>
      <c r="F142" s="16" t="s">
        <v>1278</v>
      </c>
      <c r="G142" s="252" t="s">
        <v>13</v>
      </c>
      <c r="H142" s="253">
        <v>0.27829166666666666</v>
      </c>
      <c r="I142" s="253">
        <v>2.8116666666666679E-2</v>
      </c>
      <c r="J142" s="253">
        <v>0.25017499999999998</v>
      </c>
      <c r="K142" s="237">
        <v>0.10103308878574642</v>
      </c>
      <c r="L142" s="149" t="s">
        <v>550</v>
      </c>
      <c r="M142" s="149" t="s">
        <v>547</v>
      </c>
      <c r="N142" s="149">
        <v>12</v>
      </c>
      <c r="O142" t="s">
        <v>93</v>
      </c>
    </row>
    <row r="143" spans="1:16" x14ac:dyDescent="0.25">
      <c r="A143" t="s">
        <v>1097</v>
      </c>
      <c r="B143">
        <v>331210</v>
      </c>
      <c r="C143" s="149">
        <v>0</v>
      </c>
      <c r="D143" s="16" t="s">
        <v>78</v>
      </c>
      <c r="E143" s="16" t="s">
        <v>1098</v>
      </c>
      <c r="F143" s="16" t="s">
        <v>598</v>
      </c>
      <c r="G143" s="252" t="s">
        <v>13</v>
      </c>
      <c r="H143" s="253">
        <v>0.28613333333333341</v>
      </c>
      <c r="I143" s="253">
        <v>3.0650000000000011E-2</v>
      </c>
      <c r="J143" s="253">
        <v>0.2554833333333334</v>
      </c>
      <c r="K143" s="237">
        <v>0.1071178937558248</v>
      </c>
      <c r="L143" s="149" t="s">
        <v>550</v>
      </c>
      <c r="M143" s="149" t="s">
        <v>547</v>
      </c>
      <c r="N143" s="149">
        <v>12</v>
      </c>
      <c r="O143" t="s">
        <v>411</v>
      </c>
    </row>
    <row r="144" spans="1:16" x14ac:dyDescent="0.25">
      <c r="A144" t="s">
        <v>1101</v>
      </c>
      <c r="B144">
        <v>331230</v>
      </c>
      <c r="C144" s="149">
        <v>2</v>
      </c>
      <c r="D144" s="16" t="s">
        <v>78</v>
      </c>
      <c r="E144" s="16" t="s">
        <v>100</v>
      </c>
      <c r="F144" s="16" t="s">
        <v>636</v>
      </c>
      <c r="G144" s="252" t="s">
        <v>13</v>
      </c>
      <c r="H144" s="253">
        <v>0.28613333333333341</v>
      </c>
      <c r="I144" s="253">
        <v>3.0650000000000011E-2</v>
      </c>
      <c r="J144" s="253">
        <v>0.2554833333333334</v>
      </c>
      <c r="K144" s="237">
        <v>0.1071178937558248</v>
      </c>
      <c r="L144" s="149" t="s">
        <v>550</v>
      </c>
      <c r="M144" s="149" t="s">
        <v>547</v>
      </c>
      <c r="N144" s="149">
        <v>12</v>
      </c>
      <c r="O144" t="s">
        <v>100</v>
      </c>
      <c r="P144" s="26"/>
    </row>
    <row r="145" spans="1:16" x14ac:dyDescent="0.25">
      <c r="A145" t="s">
        <v>1079</v>
      </c>
      <c r="B145">
        <v>331080</v>
      </c>
      <c r="C145" s="149">
        <v>2</v>
      </c>
      <c r="D145" s="16" t="s">
        <v>78</v>
      </c>
      <c r="E145" s="16" t="s">
        <v>84</v>
      </c>
      <c r="F145" s="16" t="s">
        <v>598</v>
      </c>
      <c r="G145" s="252" t="s">
        <v>13</v>
      </c>
      <c r="H145" s="253">
        <v>0.28613333333333341</v>
      </c>
      <c r="I145" s="253">
        <v>3.0650000000000011E-2</v>
      </c>
      <c r="J145" s="253">
        <v>0.2554833333333334</v>
      </c>
      <c r="K145" s="237">
        <v>0.1071178937558248</v>
      </c>
      <c r="L145" s="149" t="s">
        <v>550</v>
      </c>
      <c r="M145" s="149" t="s">
        <v>547</v>
      </c>
      <c r="N145" s="149">
        <v>12</v>
      </c>
      <c r="O145" t="s">
        <v>84</v>
      </c>
    </row>
    <row r="146" spans="1:16" x14ac:dyDescent="0.25">
      <c r="A146" t="s">
        <v>1080</v>
      </c>
      <c r="B146">
        <v>331090</v>
      </c>
      <c r="C146" s="149">
        <v>2</v>
      </c>
      <c r="D146" s="16" t="s">
        <v>78</v>
      </c>
      <c r="E146" s="16" t="s">
        <v>82</v>
      </c>
      <c r="F146" s="16" t="s">
        <v>598</v>
      </c>
      <c r="G146" s="252" t="s">
        <v>13</v>
      </c>
      <c r="H146" s="253">
        <v>0.28611666666666674</v>
      </c>
      <c r="I146" s="253">
        <v>3.0650000000000066E-2</v>
      </c>
      <c r="J146" s="253">
        <v>0.25546666666666668</v>
      </c>
      <c r="K146" s="237">
        <v>0.10712413351197085</v>
      </c>
      <c r="L146" s="149" t="s">
        <v>550</v>
      </c>
      <c r="M146" s="149" t="s">
        <v>547</v>
      </c>
      <c r="N146" s="149">
        <v>12</v>
      </c>
      <c r="O146" t="s">
        <v>82</v>
      </c>
    </row>
    <row r="147" spans="1:16" x14ac:dyDescent="0.25">
      <c r="A147" t="s">
        <v>1084</v>
      </c>
      <c r="B147">
        <v>332010</v>
      </c>
      <c r="C147" s="149">
        <v>417</v>
      </c>
      <c r="D147" s="16" t="s">
        <v>78</v>
      </c>
      <c r="E147" s="16" t="s">
        <v>224</v>
      </c>
      <c r="F147" s="16" t="s">
        <v>832</v>
      </c>
      <c r="G147" s="252" t="s">
        <v>13</v>
      </c>
      <c r="H147" s="253">
        <v>0.44369999999999998</v>
      </c>
      <c r="I147" s="253">
        <v>0.10810833333333331</v>
      </c>
      <c r="J147" s="253">
        <v>0.33559166666666668</v>
      </c>
      <c r="K147" s="237">
        <v>0.24365186687701895</v>
      </c>
      <c r="L147" s="149" t="s">
        <v>550</v>
      </c>
      <c r="M147" s="149" t="s">
        <v>547</v>
      </c>
      <c r="N147" s="149">
        <v>12</v>
      </c>
      <c r="O147" t="s">
        <v>224</v>
      </c>
    </row>
    <row r="148" spans="1:16" x14ac:dyDescent="0.25">
      <c r="A148" t="s">
        <v>1085</v>
      </c>
      <c r="B148">
        <v>331120</v>
      </c>
      <c r="C148" s="149">
        <v>2</v>
      </c>
      <c r="D148" s="16" t="s">
        <v>78</v>
      </c>
      <c r="E148" s="16" t="s">
        <v>1086</v>
      </c>
      <c r="F148" s="16" t="s">
        <v>1278</v>
      </c>
      <c r="G148" s="252" t="s">
        <v>13</v>
      </c>
      <c r="H148" s="253">
        <v>0.27816666666666667</v>
      </c>
      <c r="I148" s="253">
        <v>2.8116666666666679E-2</v>
      </c>
      <c r="J148" s="253">
        <v>0.25004999999999999</v>
      </c>
      <c r="K148" s="237">
        <v>0.10107849011384067</v>
      </c>
      <c r="L148" s="149" t="s">
        <v>550</v>
      </c>
      <c r="M148" s="149" t="s">
        <v>547</v>
      </c>
      <c r="N148" s="149">
        <v>12</v>
      </c>
      <c r="O148" t="s">
        <v>1086</v>
      </c>
    </row>
    <row r="149" spans="1:16" x14ac:dyDescent="0.25">
      <c r="A149" t="s">
        <v>1088</v>
      </c>
      <c r="B149">
        <v>331140</v>
      </c>
      <c r="C149" s="149">
        <v>2</v>
      </c>
      <c r="D149" s="16" t="s">
        <v>78</v>
      </c>
      <c r="E149" s="16" t="s">
        <v>89</v>
      </c>
      <c r="F149" s="16" t="s">
        <v>598</v>
      </c>
      <c r="G149" s="252" t="s">
        <v>13</v>
      </c>
      <c r="H149" s="253">
        <v>0.28613333333333341</v>
      </c>
      <c r="I149" s="253">
        <v>3.0650000000000011E-2</v>
      </c>
      <c r="J149" s="253">
        <v>0.2554833333333334</v>
      </c>
      <c r="K149" s="237">
        <v>0.1071178937558248</v>
      </c>
      <c r="L149" s="149" t="s">
        <v>550</v>
      </c>
      <c r="M149" s="149" t="s">
        <v>547</v>
      </c>
      <c r="N149" s="149">
        <v>12</v>
      </c>
      <c r="O149" t="s">
        <v>89</v>
      </c>
    </row>
    <row r="150" spans="1:16" x14ac:dyDescent="0.25">
      <c r="A150" t="s">
        <v>1089</v>
      </c>
      <c r="B150">
        <v>331150</v>
      </c>
      <c r="C150" s="149">
        <v>2</v>
      </c>
      <c r="D150" s="16" t="s">
        <v>78</v>
      </c>
      <c r="E150" s="16" t="s">
        <v>90</v>
      </c>
      <c r="F150" s="16" t="s">
        <v>598</v>
      </c>
      <c r="G150" s="252" t="s">
        <v>13</v>
      </c>
      <c r="H150" s="253">
        <v>0.28613333333333341</v>
      </c>
      <c r="I150" s="253">
        <v>3.0650000000000011E-2</v>
      </c>
      <c r="J150" s="253">
        <v>0.2554833333333334</v>
      </c>
      <c r="K150" s="237">
        <v>0.1071178937558248</v>
      </c>
      <c r="L150" s="149" t="s">
        <v>550</v>
      </c>
      <c r="M150" s="149" t="s">
        <v>547</v>
      </c>
      <c r="N150" s="149">
        <v>12</v>
      </c>
      <c r="O150" t="s">
        <v>90</v>
      </c>
    </row>
    <row r="151" spans="1:16" x14ac:dyDescent="0.25">
      <c r="A151" t="s">
        <v>1090</v>
      </c>
      <c r="B151">
        <v>331155</v>
      </c>
      <c r="C151" s="149">
        <v>2</v>
      </c>
      <c r="D151" s="16" t="s">
        <v>78</v>
      </c>
      <c r="E151" s="16" t="s">
        <v>96</v>
      </c>
      <c r="F151" s="16" t="s">
        <v>598</v>
      </c>
      <c r="G151" s="252" t="s">
        <v>13</v>
      </c>
      <c r="H151" s="253">
        <v>0.28613333333333341</v>
      </c>
      <c r="I151" s="253">
        <v>3.0650000000000011E-2</v>
      </c>
      <c r="J151" s="253">
        <v>0.2554833333333334</v>
      </c>
      <c r="K151" s="237">
        <v>0.1071178937558248</v>
      </c>
      <c r="L151" s="149" t="s">
        <v>550</v>
      </c>
      <c r="M151" s="149" t="s">
        <v>547</v>
      </c>
      <c r="N151" s="149">
        <v>12</v>
      </c>
      <c r="O151" t="s">
        <v>96</v>
      </c>
    </row>
    <row r="152" spans="1:16" x14ac:dyDescent="0.25">
      <c r="A152" t="s">
        <v>1261</v>
      </c>
      <c r="B152">
        <v>332630</v>
      </c>
      <c r="C152" s="149">
        <v>363</v>
      </c>
      <c r="D152" s="16" t="s">
        <v>361</v>
      </c>
      <c r="E152" s="16" t="s">
        <v>362</v>
      </c>
      <c r="F152" s="16" t="s">
        <v>1012</v>
      </c>
      <c r="G152" s="252" t="s">
        <v>13</v>
      </c>
      <c r="H152" s="253">
        <v>0.64083333333333348</v>
      </c>
      <c r="I152" s="253">
        <v>0.36791666666666684</v>
      </c>
      <c r="J152" s="253">
        <v>0.27291666666666664</v>
      </c>
      <c r="K152" s="237">
        <v>0.57412223667100148</v>
      </c>
      <c r="L152" s="149" t="s">
        <v>550</v>
      </c>
      <c r="M152" s="149" t="s">
        <v>547</v>
      </c>
      <c r="N152" s="149">
        <v>4</v>
      </c>
      <c r="O152" t="s">
        <v>362</v>
      </c>
      <c r="P152" s="26"/>
    </row>
    <row r="153" spans="1:16" x14ac:dyDescent="0.25">
      <c r="A153" t="s">
        <v>1197</v>
      </c>
      <c r="B153">
        <v>332650</v>
      </c>
      <c r="C153" s="149">
        <v>240</v>
      </c>
      <c r="D153" s="16" t="s">
        <v>238</v>
      </c>
      <c r="E153" s="16" t="s">
        <v>239</v>
      </c>
      <c r="F153" s="16" t="s">
        <v>851</v>
      </c>
      <c r="G153" s="252" t="s">
        <v>13</v>
      </c>
      <c r="H153" s="253">
        <v>0.58547500000000008</v>
      </c>
      <c r="I153" s="253">
        <v>0.32847500000000007</v>
      </c>
      <c r="J153" s="253">
        <v>0.25700000000000001</v>
      </c>
      <c r="K153" s="237">
        <v>0.5610401810495752</v>
      </c>
      <c r="L153" s="149" t="s">
        <v>550</v>
      </c>
      <c r="M153" s="149" t="s">
        <v>547</v>
      </c>
      <c r="N153" s="149">
        <v>12</v>
      </c>
      <c r="O153" t="s">
        <v>239</v>
      </c>
    </row>
    <row r="154" spans="1:16" x14ac:dyDescent="0.25">
      <c r="A154" t="s">
        <v>1198</v>
      </c>
      <c r="B154">
        <v>332660</v>
      </c>
      <c r="C154" s="149">
        <v>240</v>
      </c>
      <c r="D154" s="16" t="s">
        <v>238</v>
      </c>
      <c r="E154" s="16" t="s">
        <v>240</v>
      </c>
      <c r="F154" s="16" t="s">
        <v>1278</v>
      </c>
      <c r="G154" s="252" t="s">
        <v>13</v>
      </c>
      <c r="H154" s="253">
        <v>0.58464166666666673</v>
      </c>
      <c r="I154" s="253">
        <v>0.32847500000000007</v>
      </c>
      <c r="J154" s="253">
        <v>0.25616666666666665</v>
      </c>
      <c r="K154" s="237">
        <v>0.56183987342674291</v>
      </c>
      <c r="L154" s="149" t="s">
        <v>550</v>
      </c>
      <c r="M154" s="149" t="s">
        <v>547</v>
      </c>
      <c r="N154" s="149">
        <v>12</v>
      </c>
      <c r="O154" t="s">
        <v>240</v>
      </c>
      <c r="P154" s="26"/>
    </row>
    <row r="155" spans="1:16" x14ac:dyDescent="0.25">
      <c r="A155" t="s">
        <v>1199</v>
      </c>
      <c r="B155">
        <v>332670</v>
      </c>
      <c r="C155" s="149">
        <v>240</v>
      </c>
      <c r="D155" s="16" t="s">
        <v>238</v>
      </c>
      <c r="E155" s="16" t="s">
        <v>241</v>
      </c>
      <c r="F155" s="16" t="s">
        <v>853</v>
      </c>
      <c r="G155" s="252" t="s">
        <v>13</v>
      </c>
      <c r="H155" s="253">
        <v>0.58464166666666673</v>
      </c>
      <c r="I155" s="253">
        <v>0.32847500000000007</v>
      </c>
      <c r="J155" s="253">
        <v>0.25616666666666665</v>
      </c>
      <c r="K155" s="237">
        <v>0.56183987342674291</v>
      </c>
      <c r="L155" s="149" t="s">
        <v>550</v>
      </c>
      <c r="M155" s="149" t="s">
        <v>547</v>
      </c>
      <c r="N155" s="149">
        <v>12</v>
      </c>
      <c r="O155" t="s">
        <v>241</v>
      </c>
    </row>
    <row r="156" spans="1:16" x14ac:dyDescent="0.25">
      <c r="A156" t="s">
        <v>1200</v>
      </c>
      <c r="B156">
        <v>332680</v>
      </c>
      <c r="C156" s="149">
        <v>240</v>
      </c>
      <c r="D156" s="16" t="s">
        <v>238</v>
      </c>
      <c r="E156" s="16" t="s">
        <v>242</v>
      </c>
      <c r="F156" s="16" t="s">
        <v>855</v>
      </c>
      <c r="G156" s="252" t="s">
        <v>13</v>
      </c>
      <c r="H156" s="253">
        <v>0.58464166666666673</v>
      </c>
      <c r="I156" s="253">
        <v>0.32847500000000007</v>
      </c>
      <c r="J156" s="253">
        <v>0.25616666666666665</v>
      </c>
      <c r="K156" s="237">
        <v>0.56183987342674291</v>
      </c>
      <c r="L156" s="149" t="s">
        <v>550</v>
      </c>
      <c r="M156" s="149" t="s">
        <v>547</v>
      </c>
      <c r="N156" s="149">
        <v>12</v>
      </c>
      <c r="O156" t="s">
        <v>242</v>
      </c>
    </row>
    <row r="157" spans="1:16" x14ac:dyDescent="0.25">
      <c r="A157" t="s">
        <v>1201</v>
      </c>
      <c r="B157">
        <v>332700</v>
      </c>
      <c r="C157" s="149">
        <v>240</v>
      </c>
      <c r="D157" s="16" t="s">
        <v>238</v>
      </c>
      <c r="E157" s="16" t="s">
        <v>399</v>
      </c>
      <c r="F157" s="16" t="s">
        <v>1278</v>
      </c>
      <c r="G157" s="252" t="s">
        <v>13</v>
      </c>
      <c r="H157" s="253">
        <v>0.58464166666666673</v>
      </c>
      <c r="I157" s="253">
        <v>0.32847500000000007</v>
      </c>
      <c r="J157" s="253">
        <v>0.25616666666666665</v>
      </c>
      <c r="K157" s="237">
        <v>0.56183987342674291</v>
      </c>
      <c r="L157" s="149" t="s">
        <v>550</v>
      </c>
      <c r="M157" s="149" t="s">
        <v>547</v>
      </c>
      <c r="N157" s="149">
        <v>12</v>
      </c>
      <c r="O157" t="s">
        <v>399</v>
      </c>
    </row>
    <row r="158" spans="1:16" x14ac:dyDescent="0.25">
      <c r="A158" t="s">
        <v>1184</v>
      </c>
      <c r="B158">
        <v>331960</v>
      </c>
      <c r="C158" s="149">
        <v>701</v>
      </c>
      <c r="D158" s="16" t="s">
        <v>206</v>
      </c>
      <c r="E158" s="16" t="s">
        <v>207</v>
      </c>
      <c r="F158" s="16" t="s">
        <v>810</v>
      </c>
      <c r="G158" s="252" t="s">
        <v>13</v>
      </c>
      <c r="H158" s="253">
        <v>0.60941666666666661</v>
      </c>
      <c r="I158" s="253">
        <v>0.38298333333333323</v>
      </c>
      <c r="J158" s="253">
        <v>0.22643333333333335</v>
      </c>
      <c r="K158" s="237">
        <v>0.62844249965814292</v>
      </c>
      <c r="L158" s="149" t="s">
        <v>550</v>
      </c>
      <c r="M158" s="149" t="s">
        <v>547</v>
      </c>
      <c r="N158" s="149">
        <v>12</v>
      </c>
      <c r="O158" t="s">
        <v>207</v>
      </c>
    </row>
    <row r="159" spans="1:16" x14ac:dyDescent="0.25">
      <c r="A159" t="s">
        <v>1194</v>
      </c>
      <c r="B159">
        <v>332030</v>
      </c>
      <c r="C159" s="149">
        <v>332</v>
      </c>
      <c r="D159" t="s">
        <v>232</v>
      </c>
      <c r="E159" t="s">
        <v>233</v>
      </c>
      <c r="F159" t="s">
        <v>844</v>
      </c>
      <c r="G159" s="252" t="s">
        <v>14</v>
      </c>
      <c r="H159" s="253">
        <v>0.71</v>
      </c>
      <c r="I159" s="253">
        <v>0.52683333333333338</v>
      </c>
      <c r="J159" s="253">
        <v>0.18316666666666659</v>
      </c>
      <c r="K159" s="237">
        <v>0.74201877934272309</v>
      </c>
      <c r="L159" s="149" t="s">
        <v>550</v>
      </c>
      <c r="M159" s="149" t="s">
        <v>547</v>
      </c>
      <c r="N159" s="149">
        <v>12</v>
      </c>
      <c r="O159" t="s">
        <v>233</v>
      </c>
    </row>
    <row r="160" spans="1:16" x14ac:dyDescent="0.25">
      <c r="A160" t="s">
        <v>1247</v>
      </c>
      <c r="B160">
        <v>332530</v>
      </c>
      <c r="C160" s="149">
        <v>364</v>
      </c>
      <c r="D160" s="16" t="s">
        <v>332</v>
      </c>
      <c r="E160" s="16" t="s">
        <v>333</v>
      </c>
      <c r="F160" s="16" t="s">
        <v>975</v>
      </c>
      <c r="G160" s="252" t="s">
        <v>14</v>
      </c>
      <c r="H160" s="253">
        <v>0.75</v>
      </c>
      <c r="I160" s="253">
        <v>0.41613636363636358</v>
      </c>
      <c r="J160" s="253">
        <v>0.33386363636363642</v>
      </c>
      <c r="K160" s="237">
        <v>0.55484848484848481</v>
      </c>
      <c r="L160" s="149" t="s">
        <v>550</v>
      </c>
      <c r="M160" s="149" t="s">
        <v>547</v>
      </c>
      <c r="N160" s="149">
        <v>12</v>
      </c>
      <c r="O160" t="s">
        <v>333</v>
      </c>
    </row>
    <row r="161" spans="1:16" x14ac:dyDescent="0.25">
      <c r="A161" t="s">
        <v>1217</v>
      </c>
      <c r="B161">
        <v>332220</v>
      </c>
      <c r="C161" s="149">
        <v>44</v>
      </c>
      <c r="D161" s="16" t="s">
        <v>272</v>
      </c>
      <c r="E161" s="16" t="s">
        <v>273</v>
      </c>
      <c r="F161" s="16" t="s">
        <v>908</v>
      </c>
      <c r="G161" s="252" t="s">
        <v>14</v>
      </c>
      <c r="H161" s="253">
        <v>0.72786666666666677</v>
      </c>
      <c r="I161" s="253">
        <v>0.33733333333333337</v>
      </c>
      <c r="J161" s="253">
        <v>0.3905333333333334</v>
      </c>
      <c r="K161" s="237">
        <v>0.46345484520974534</v>
      </c>
      <c r="L161" s="149" t="s">
        <v>550</v>
      </c>
      <c r="M161" s="149" t="s">
        <v>547</v>
      </c>
      <c r="N161" s="149">
        <v>12</v>
      </c>
      <c r="O161" t="s">
        <v>273</v>
      </c>
    </row>
    <row r="162" spans="1:16" x14ac:dyDescent="0.25">
      <c r="A162" t="s">
        <v>1168</v>
      </c>
      <c r="B162">
        <v>331790</v>
      </c>
      <c r="C162" s="149">
        <v>420</v>
      </c>
      <c r="D162" s="16" t="s">
        <v>169</v>
      </c>
      <c r="E162" s="16" t="s">
        <v>170</v>
      </c>
      <c r="F162" s="16" t="s">
        <v>755</v>
      </c>
      <c r="G162" s="252" t="s">
        <v>14</v>
      </c>
      <c r="H162" s="253">
        <v>0.90000000000000024</v>
      </c>
      <c r="I162" s="253">
        <v>0.62286363636363662</v>
      </c>
      <c r="J162" s="253">
        <v>0.27713636363636368</v>
      </c>
      <c r="K162" s="237">
        <v>0.69207070707070717</v>
      </c>
      <c r="L162" s="149" t="s">
        <v>550</v>
      </c>
      <c r="M162" s="149" t="s">
        <v>547</v>
      </c>
      <c r="N162" s="149">
        <v>12</v>
      </c>
      <c r="O162" t="s">
        <v>170</v>
      </c>
    </row>
    <row r="163" spans="1:16" x14ac:dyDescent="0.25">
      <c r="A163" t="s">
        <v>1164</v>
      </c>
      <c r="B163">
        <v>331770</v>
      </c>
      <c r="C163" s="149">
        <v>747</v>
      </c>
      <c r="D163" s="16" t="s">
        <v>159</v>
      </c>
      <c r="E163" s="16" t="s">
        <v>160</v>
      </c>
      <c r="F163" s="16" t="s">
        <v>744</v>
      </c>
      <c r="G163" s="252" t="s">
        <v>14</v>
      </c>
      <c r="H163" s="253">
        <v>1</v>
      </c>
      <c r="I163" s="253">
        <v>0.77478000000000002</v>
      </c>
      <c r="J163" s="253">
        <v>0.22521999999999998</v>
      </c>
      <c r="K163" s="237">
        <v>0.77478000000000002</v>
      </c>
      <c r="L163" s="149" t="s">
        <v>550</v>
      </c>
      <c r="M163" s="149" t="s">
        <v>547</v>
      </c>
      <c r="N163" s="149">
        <v>12</v>
      </c>
      <c r="O163" t="s">
        <v>160</v>
      </c>
    </row>
    <row r="164" spans="1:16" x14ac:dyDescent="0.25">
      <c r="A164" t="s">
        <v>1171</v>
      </c>
      <c r="B164">
        <v>331840</v>
      </c>
      <c r="C164" s="149">
        <v>682</v>
      </c>
      <c r="D164" s="16" t="s">
        <v>175</v>
      </c>
      <c r="E164" s="16" t="s">
        <v>176</v>
      </c>
      <c r="F164" s="16" t="s">
        <v>762</v>
      </c>
      <c r="G164" s="252" t="s">
        <v>14</v>
      </c>
      <c r="H164" s="253">
        <v>0.88181818181818172</v>
      </c>
      <c r="I164" s="253">
        <v>0.47940909090909101</v>
      </c>
      <c r="J164" s="253">
        <v>0.40240909090909072</v>
      </c>
      <c r="K164" s="237">
        <v>0.54365979381443319</v>
      </c>
      <c r="L164" s="149" t="s">
        <v>550</v>
      </c>
      <c r="M164" s="149" t="s">
        <v>547</v>
      </c>
      <c r="N164" s="149">
        <v>12</v>
      </c>
      <c r="O164" t="s">
        <v>176</v>
      </c>
    </row>
    <row r="165" spans="1:16" x14ac:dyDescent="0.25">
      <c r="A165" t="s">
        <v>1229</v>
      </c>
      <c r="B165">
        <v>332330</v>
      </c>
      <c r="C165" s="149">
        <v>416</v>
      </c>
      <c r="D165" s="16" t="s">
        <v>297</v>
      </c>
      <c r="E165" s="16" t="s">
        <v>298</v>
      </c>
      <c r="F165" s="16" t="s">
        <v>935</v>
      </c>
      <c r="G165" s="252" t="s">
        <v>14</v>
      </c>
      <c r="H165" s="253">
        <v>0.90000000000000024</v>
      </c>
      <c r="I165" s="253">
        <v>0.48526363636363662</v>
      </c>
      <c r="J165" s="253">
        <v>0.41473636363636363</v>
      </c>
      <c r="K165" s="237">
        <v>0.53918181818181832</v>
      </c>
      <c r="L165" s="149" t="s">
        <v>550</v>
      </c>
      <c r="M165" s="149" t="s">
        <v>547</v>
      </c>
      <c r="N165" s="149">
        <v>12</v>
      </c>
      <c r="O165" t="s">
        <v>298</v>
      </c>
    </row>
    <row r="166" spans="1:16" x14ac:dyDescent="0.25">
      <c r="A166" t="s">
        <v>1256</v>
      </c>
      <c r="B166">
        <v>332600</v>
      </c>
      <c r="C166" s="149">
        <v>92</v>
      </c>
      <c r="D166" s="16" t="s">
        <v>351</v>
      </c>
      <c r="E166" s="16" t="s">
        <v>352</v>
      </c>
      <c r="F166" s="16" t="s">
        <v>995</v>
      </c>
      <c r="G166" s="252" t="s">
        <v>14</v>
      </c>
      <c r="H166" s="253">
        <v>0.67358333333333331</v>
      </c>
      <c r="I166" s="253">
        <v>0.31585833333333341</v>
      </c>
      <c r="J166" s="253">
        <v>0.3577249999999999</v>
      </c>
      <c r="K166" s="237">
        <v>0.46892242979091936</v>
      </c>
      <c r="L166" s="149" t="s">
        <v>550</v>
      </c>
      <c r="M166" s="149" t="s">
        <v>547</v>
      </c>
      <c r="N166" s="149">
        <v>8</v>
      </c>
      <c r="O166" t="s">
        <v>352</v>
      </c>
    </row>
    <row r="167" spans="1:16" x14ac:dyDescent="0.25">
      <c r="A167" t="s">
        <v>1131</v>
      </c>
      <c r="B167">
        <v>331460</v>
      </c>
      <c r="C167" s="149">
        <v>169</v>
      </c>
      <c r="D167" s="16" t="s">
        <v>101</v>
      </c>
      <c r="E167" s="16" t="s">
        <v>125</v>
      </c>
      <c r="F167" s="16" t="s">
        <v>720</v>
      </c>
      <c r="G167" s="252" t="s">
        <v>14</v>
      </c>
      <c r="H167" s="253">
        <v>0.50454999999999994</v>
      </c>
      <c r="I167" s="253">
        <v>0.26681666666666659</v>
      </c>
      <c r="J167" s="253">
        <v>0.23773333333333335</v>
      </c>
      <c r="K167" s="237">
        <v>0.52882106167211695</v>
      </c>
      <c r="L167" s="149" t="s">
        <v>550</v>
      </c>
      <c r="M167" s="149" t="s">
        <v>547</v>
      </c>
      <c r="N167" s="149">
        <v>12</v>
      </c>
      <c r="O167" t="s">
        <v>125</v>
      </c>
    </row>
    <row r="168" spans="1:16" x14ac:dyDescent="0.25">
      <c r="A168" t="s">
        <v>1137</v>
      </c>
      <c r="B168">
        <v>331520</v>
      </c>
      <c r="C168" s="149">
        <v>169</v>
      </c>
      <c r="D168" s="16" t="s">
        <v>101</v>
      </c>
      <c r="E168" s="16" t="s">
        <v>131</v>
      </c>
      <c r="F168" s="16" t="s">
        <v>722</v>
      </c>
      <c r="G168" s="252" t="s">
        <v>14</v>
      </c>
      <c r="H168" s="253">
        <v>0.53775000000000006</v>
      </c>
      <c r="I168" s="253">
        <v>0.29596666666666671</v>
      </c>
      <c r="J168" s="253">
        <v>0.24178333333333332</v>
      </c>
      <c r="K168" s="237">
        <v>0.55037966837130015</v>
      </c>
      <c r="L168" s="149" t="s">
        <v>550</v>
      </c>
      <c r="M168" s="149" t="s">
        <v>547</v>
      </c>
      <c r="N168" s="149">
        <v>12</v>
      </c>
      <c r="O168" t="s">
        <v>131</v>
      </c>
    </row>
    <row r="169" spans="1:16" x14ac:dyDescent="0.25">
      <c r="A169" t="s">
        <v>1150</v>
      </c>
      <c r="B169">
        <v>331620</v>
      </c>
      <c r="C169" s="149">
        <v>169</v>
      </c>
      <c r="D169" s="16" t="s">
        <v>101</v>
      </c>
      <c r="E169" s="16" t="s">
        <v>142</v>
      </c>
      <c r="F169" s="16" t="s">
        <v>728</v>
      </c>
      <c r="G169" s="252" t="s">
        <v>14</v>
      </c>
      <c r="H169" s="253">
        <v>0.55479999999999985</v>
      </c>
      <c r="I169" s="253">
        <v>0.31366666666666643</v>
      </c>
      <c r="J169" s="253">
        <v>0.24113333333333342</v>
      </c>
      <c r="K169" s="237">
        <v>0.56536890170632037</v>
      </c>
      <c r="L169" s="149" t="s">
        <v>550</v>
      </c>
      <c r="M169" s="149" t="s">
        <v>547</v>
      </c>
      <c r="N169" s="149">
        <v>12</v>
      </c>
      <c r="O169" t="s">
        <v>142</v>
      </c>
    </row>
    <row r="170" spans="1:16" x14ac:dyDescent="0.25">
      <c r="A170" t="s">
        <v>1104</v>
      </c>
      <c r="B170">
        <v>331260</v>
      </c>
      <c r="C170" s="149">
        <v>169</v>
      </c>
      <c r="D170" s="16" t="s">
        <v>101</v>
      </c>
      <c r="E170" s="16" t="s">
        <v>104</v>
      </c>
      <c r="F170" s="16" t="s">
        <v>704</v>
      </c>
      <c r="G170" s="252" t="s">
        <v>14</v>
      </c>
      <c r="H170" s="253">
        <v>0.55349999999999988</v>
      </c>
      <c r="I170" s="253">
        <v>0.31447499999999995</v>
      </c>
      <c r="J170" s="253">
        <v>0.23902499999999996</v>
      </c>
      <c r="K170" s="237">
        <v>0.56815718157181572</v>
      </c>
      <c r="L170" s="149" t="s">
        <v>550</v>
      </c>
      <c r="M170" s="149" t="s">
        <v>547</v>
      </c>
      <c r="N170" s="149">
        <v>12</v>
      </c>
      <c r="O170" t="s">
        <v>104</v>
      </c>
    </row>
    <row r="171" spans="1:16" x14ac:dyDescent="0.25">
      <c r="A171" t="s">
        <v>1116</v>
      </c>
      <c r="B171">
        <v>331340</v>
      </c>
      <c r="C171" s="149">
        <v>169</v>
      </c>
      <c r="D171" s="16" t="s">
        <v>101</v>
      </c>
      <c r="E171" s="16" t="s">
        <v>113</v>
      </c>
      <c r="F171" s="16" t="s">
        <v>710</v>
      </c>
      <c r="G171" s="252" t="s">
        <v>14</v>
      </c>
      <c r="H171" s="253">
        <v>0.52949999999999997</v>
      </c>
      <c r="I171" s="253">
        <v>0.29185833333333333</v>
      </c>
      <c r="J171" s="253">
        <v>0.23764166666666667</v>
      </c>
      <c r="K171" s="237">
        <v>0.55119609694680516</v>
      </c>
      <c r="L171" s="149" t="s">
        <v>550</v>
      </c>
      <c r="M171" s="149" t="s">
        <v>547</v>
      </c>
      <c r="N171" s="149">
        <v>12</v>
      </c>
      <c r="O171" t="s">
        <v>113</v>
      </c>
    </row>
    <row r="172" spans="1:16" x14ac:dyDescent="0.25">
      <c r="A172" t="s">
        <v>1117</v>
      </c>
      <c r="B172">
        <v>331350</v>
      </c>
      <c r="C172" s="149">
        <v>169</v>
      </c>
      <c r="D172" s="16" t="s">
        <v>101</v>
      </c>
      <c r="E172" s="16" t="s">
        <v>114</v>
      </c>
      <c r="F172" s="16" t="s">
        <v>712</v>
      </c>
      <c r="G172" s="252" t="s">
        <v>14</v>
      </c>
      <c r="H172" s="253">
        <v>0.51839999999999997</v>
      </c>
      <c r="I172" s="253">
        <v>0.2808666666666666</v>
      </c>
      <c r="J172" s="253">
        <v>0.23753333333333335</v>
      </c>
      <c r="K172" s="237">
        <v>0.54179526748971185</v>
      </c>
      <c r="L172" s="149" t="s">
        <v>550</v>
      </c>
      <c r="M172" s="149" t="s">
        <v>547</v>
      </c>
      <c r="N172" s="149">
        <v>12</v>
      </c>
      <c r="O172" t="s">
        <v>114</v>
      </c>
      <c r="P172" s="26"/>
    </row>
    <row r="173" spans="1:16" x14ac:dyDescent="0.25">
      <c r="A173" t="s">
        <v>1119</v>
      </c>
      <c r="B173">
        <v>331370</v>
      </c>
      <c r="C173" s="149">
        <v>169</v>
      </c>
      <c r="D173" s="16" t="s">
        <v>101</v>
      </c>
      <c r="E173" s="16" t="s">
        <v>116</v>
      </c>
      <c r="F173" s="16" t="s">
        <v>714</v>
      </c>
      <c r="G173" s="252" t="s">
        <v>14</v>
      </c>
      <c r="H173" s="253">
        <v>0.54605000000000004</v>
      </c>
      <c r="I173" s="253">
        <v>0.30695000000000006</v>
      </c>
      <c r="J173" s="253">
        <v>0.23909999999999998</v>
      </c>
      <c r="K173" s="237">
        <v>0.56212801025547121</v>
      </c>
      <c r="L173" s="149" t="s">
        <v>550</v>
      </c>
      <c r="M173" s="149" t="s">
        <v>547</v>
      </c>
      <c r="N173" s="149">
        <v>12</v>
      </c>
      <c r="O173" t="s">
        <v>116</v>
      </c>
    </row>
    <row r="174" spans="1:16" x14ac:dyDescent="0.25">
      <c r="A174" t="s">
        <v>1121</v>
      </c>
      <c r="B174">
        <v>331380</v>
      </c>
      <c r="C174" s="149">
        <v>169</v>
      </c>
      <c r="D174" s="16" t="s">
        <v>101</v>
      </c>
      <c r="E174" s="16" t="s">
        <v>117</v>
      </c>
      <c r="F174" s="16" t="s">
        <v>716</v>
      </c>
      <c r="G174" s="252" t="s">
        <v>14</v>
      </c>
      <c r="H174" s="253">
        <v>0.52664999999999995</v>
      </c>
      <c r="I174" s="253">
        <v>0.28923333333333334</v>
      </c>
      <c r="J174" s="253">
        <v>0.23741666666666664</v>
      </c>
      <c r="K174" s="237">
        <v>0.54919459476565724</v>
      </c>
      <c r="L174" s="149" t="s">
        <v>550</v>
      </c>
      <c r="M174" s="149" t="s">
        <v>547</v>
      </c>
      <c r="N174" s="149">
        <v>12</v>
      </c>
      <c r="O174" t="s">
        <v>117</v>
      </c>
    </row>
    <row r="175" spans="1:16" x14ac:dyDescent="0.25">
      <c r="A175" t="s">
        <v>1259</v>
      </c>
      <c r="B175">
        <v>332200</v>
      </c>
      <c r="C175" s="149">
        <v>264</v>
      </c>
      <c r="D175" s="16" t="s">
        <v>359</v>
      </c>
      <c r="E175" s="16" t="s">
        <v>360</v>
      </c>
      <c r="F175" s="16" t="s">
        <v>1003</v>
      </c>
      <c r="G175" s="252" t="s">
        <v>14</v>
      </c>
      <c r="H175" s="253">
        <v>0.89307500000000006</v>
      </c>
      <c r="I175" s="253">
        <v>0.60625833333333334</v>
      </c>
      <c r="J175" s="253">
        <v>0.28681666666666672</v>
      </c>
      <c r="K175" s="237">
        <v>0.67884369547163825</v>
      </c>
      <c r="L175" s="149" t="s">
        <v>550</v>
      </c>
      <c r="M175" s="149" t="s">
        <v>547</v>
      </c>
      <c r="N175" s="149">
        <v>12</v>
      </c>
      <c r="O175" t="s">
        <v>360</v>
      </c>
    </row>
    <row r="176" spans="1:16" x14ac:dyDescent="0.25">
      <c r="A176" t="s">
        <v>1246</v>
      </c>
      <c r="B176">
        <v>332520</v>
      </c>
      <c r="C176" s="149">
        <v>759</v>
      </c>
      <c r="D176" s="16" t="s">
        <v>330</v>
      </c>
      <c r="E176" s="16" t="s">
        <v>331</v>
      </c>
      <c r="F176" s="16" t="s">
        <v>973</v>
      </c>
      <c r="G176" s="252" t="s">
        <v>14</v>
      </c>
      <c r="H176" s="253">
        <v>0.83483333333333321</v>
      </c>
      <c r="I176" s="253">
        <v>0.52539999999999987</v>
      </c>
      <c r="J176" s="253">
        <v>0.30943333333333328</v>
      </c>
      <c r="K176" s="237">
        <v>0.62934717508484717</v>
      </c>
      <c r="L176" s="149" t="s">
        <v>550</v>
      </c>
      <c r="M176" s="149" t="s">
        <v>547</v>
      </c>
      <c r="N176" s="149">
        <v>3</v>
      </c>
      <c r="O176" t="s">
        <v>331</v>
      </c>
    </row>
    <row r="177" spans="1:15" x14ac:dyDescent="0.25">
      <c r="A177" t="s">
        <v>1188</v>
      </c>
      <c r="B177">
        <v>331830</v>
      </c>
      <c r="C177" s="149">
        <v>341</v>
      </c>
      <c r="D177" s="16" t="s">
        <v>216</v>
      </c>
      <c r="E177" s="16" t="s">
        <v>217</v>
      </c>
      <c r="F177" s="16" t="s">
        <v>821</v>
      </c>
      <c r="G177" s="252" t="s">
        <v>14</v>
      </c>
      <c r="H177" s="253">
        <v>0.70360000000000011</v>
      </c>
      <c r="I177" s="253">
        <v>0.39431666666666682</v>
      </c>
      <c r="J177" s="253">
        <v>0.3092833333333333</v>
      </c>
      <c r="K177" s="237">
        <v>0.5604273261322722</v>
      </c>
      <c r="L177" s="149" t="s">
        <v>550</v>
      </c>
      <c r="M177" s="149" t="s">
        <v>547</v>
      </c>
      <c r="N177" s="149">
        <v>3</v>
      </c>
      <c r="O177" t="s">
        <v>217</v>
      </c>
    </row>
    <row r="178" spans="1:15" x14ac:dyDescent="0.25">
      <c r="A178" t="s">
        <v>1178</v>
      </c>
      <c r="B178">
        <v>331900</v>
      </c>
      <c r="C178" s="149">
        <v>256</v>
      </c>
      <c r="D178" s="16" t="s">
        <v>191</v>
      </c>
      <c r="E178" s="16" t="s">
        <v>192</v>
      </c>
      <c r="F178" s="16" t="s">
        <v>778</v>
      </c>
      <c r="G178" s="252" t="s">
        <v>14</v>
      </c>
      <c r="H178" s="253">
        <v>0.76557500000000001</v>
      </c>
      <c r="I178" s="253">
        <v>0.54256666666666664</v>
      </c>
      <c r="J178" s="253">
        <v>0.22300833333333334</v>
      </c>
      <c r="K178" s="237">
        <v>0.70870478616290589</v>
      </c>
      <c r="L178" s="149" t="s">
        <v>550</v>
      </c>
      <c r="M178" s="149" t="s">
        <v>547</v>
      </c>
      <c r="N178" s="149">
        <v>12</v>
      </c>
      <c r="O178" t="s">
        <v>192</v>
      </c>
    </row>
    <row r="179" spans="1:15" x14ac:dyDescent="0.25">
      <c r="A179" t="s">
        <v>1187</v>
      </c>
      <c r="B179">
        <v>331990</v>
      </c>
      <c r="C179" s="149">
        <v>274</v>
      </c>
      <c r="D179" s="16" t="s">
        <v>212</v>
      </c>
      <c r="E179" s="16" t="s">
        <v>213</v>
      </c>
      <c r="F179" s="16" t="s">
        <v>819</v>
      </c>
      <c r="G179" s="252" t="s">
        <v>14</v>
      </c>
      <c r="H179" s="253">
        <v>0.63300000000000012</v>
      </c>
      <c r="I179" s="253">
        <v>0.19480833333333336</v>
      </c>
      <c r="J179" s="253">
        <v>0.43819166666666676</v>
      </c>
      <c r="K179" s="237">
        <v>0.30775408109531333</v>
      </c>
      <c r="L179" s="149" t="s">
        <v>550</v>
      </c>
      <c r="M179" s="149" t="s">
        <v>547</v>
      </c>
      <c r="N179" s="149">
        <v>12</v>
      </c>
      <c r="O179" t="s">
        <v>213</v>
      </c>
    </row>
    <row r="180" spans="1:15" x14ac:dyDescent="0.25">
      <c r="A180" t="s">
        <v>1169</v>
      </c>
      <c r="B180">
        <v>331810</v>
      </c>
      <c r="C180" s="149">
        <v>767</v>
      </c>
      <c r="D180" s="16" t="s">
        <v>757</v>
      </c>
      <c r="E180" s="16" t="s">
        <v>172</v>
      </c>
      <c r="F180" s="16" t="s">
        <v>758</v>
      </c>
      <c r="G180" s="252" t="s">
        <v>14</v>
      </c>
      <c r="H180" s="253">
        <v>1.1500000000000001</v>
      </c>
      <c r="I180" s="253">
        <v>0.77500833333333352</v>
      </c>
      <c r="J180" s="253">
        <v>0.37499166666666661</v>
      </c>
      <c r="K180" s="237">
        <v>0.67392028985507257</v>
      </c>
      <c r="L180" s="149" t="s">
        <v>550</v>
      </c>
      <c r="M180" s="149" t="s">
        <v>547</v>
      </c>
      <c r="N180" s="149">
        <v>12</v>
      </c>
      <c r="O180" t="s">
        <v>172</v>
      </c>
    </row>
    <row r="181" spans="1:15" x14ac:dyDescent="0.25">
      <c r="A181" t="s">
        <v>1093</v>
      </c>
      <c r="B181">
        <v>331180</v>
      </c>
      <c r="C181" s="149">
        <v>2</v>
      </c>
      <c r="D181" s="16" t="s">
        <v>78</v>
      </c>
      <c r="E181" s="16" t="s">
        <v>616</v>
      </c>
      <c r="F181" s="16" t="s">
        <v>615</v>
      </c>
      <c r="G181" s="252" t="s">
        <v>14</v>
      </c>
      <c r="H181" s="253">
        <v>0.68719999999999992</v>
      </c>
      <c r="I181" s="253">
        <v>0.3765416666666665</v>
      </c>
      <c r="J181" s="253">
        <v>0.31065833333333343</v>
      </c>
      <c r="K181" s="237">
        <v>0.54793606907256487</v>
      </c>
      <c r="L181" s="149" t="s">
        <v>550</v>
      </c>
      <c r="M181" s="149" t="s">
        <v>547</v>
      </c>
      <c r="N181" s="149">
        <v>12</v>
      </c>
      <c r="O181" t="s">
        <v>616</v>
      </c>
    </row>
    <row r="182" spans="1:15" x14ac:dyDescent="0.25">
      <c r="A182" t="s">
        <v>1076</v>
      </c>
      <c r="B182">
        <v>331050</v>
      </c>
      <c r="C182" s="149">
        <v>2</v>
      </c>
      <c r="D182" s="16" t="s">
        <v>78</v>
      </c>
      <c r="E182" s="16" t="s">
        <v>626</v>
      </c>
      <c r="F182" s="16" t="s">
        <v>625</v>
      </c>
      <c r="G182" s="252" t="s">
        <v>14</v>
      </c>
      <c r="H182" s="253">
        <v>0.88800000000000001</v>
      </c>
      <c r="I182" s="253">
        <v>0.56653333333333333</v>
      </c>
      <c r="J182" s="253">
        <v>0.32146666666666662</v>
      </c>
      <c r="K182" s="237">
        <v>0.63798798798798795</v>
      </c>
      <c r="L182" s="149" t="s">
        <v>550</v>
      </c>
      <c r="M182" s="149" t="s">
        <v>547</v>
      </c>
      <c r="N182" s="149">
        <v>12</v>
      </c>
      <c r="O182" t="s">
        <v>626</v>
      </c>
    </row>
    <row r="183" spans="1:15" x14ac:dyDescent="0.25">
      <c r="A183" t="s">
        <v>1096</v>
      </c>
      <c r="B183">
        <v>331200</v>
      </c>
      <c r="C183" s="149">
        <v>2</v>
      </c>
      <c r="D183" s="16" t="s">
        <v>78</v>
      </c>
      <c r="E183" s="16" t="s">
        <v>393</v>
      </c>
      <c r="F183" s="16" t="s">
        <v>622</v>
      </c>
      <c r="G183" s="252" t="s">
        <v>14</v>
      </c>
      <c r="H183" s="253">
        <v>0.45179166666666654</v>
      </c>
      <c r="I183" s="253">
        <v>0.26884166666666653</v>
      </c>
      <c r="J183" s="253">
        <v>0.18294999999999997</v>
      </c>
      <c r="K183" s="237">
        <v>0.59505671862030796</v>
      </c>
      <c r="L183" s="149" t="s">
        <v>550</v>
      </c>
      <c r="M183" s="149" t="s">
        <v>547</v>
      </c>
      <c r="N183" s="149">
        <v>12</v>
      </c>
      <c r="O183" t="s">
        <v>393</v>
      </c>
    </row>
    <row r="184" spans="1:15" x14ac:dyDescent="0.25">
      <c r="A184" t="s">
        <v>1099</v>
      </c>
      <c r="B184">
        <v>331220</v>
      </c>
      <c r="C184" s="149">
        <v>2</v>
      </c>
      <c r="D184" s="16" t="s">
        <v>78</v>
      </c>
      <c r="E184" s="16" t="s">
        <v>1100</v>
      </c>
      <c r="F184" s="16" t="s">
        <v>622</v>
      </c>
      <c r="G184" s="252" t="s">
        <v>14</v>
      </c>
      <c r="H184" s="253">
        <v>0.45179166666666654</v>
      </c>
      <c r="I184" s="253">
        <v>0.26884166666666653</v>
      </c>
      <c r="J184" s="253">
        <v>0.18294999999999997</v>
      </c>
      <c r="K184" s="237">
        <v>0.59505671862030796</v>
      </c>
      <c r="L184" s="149" t="s">
        <v>550</v>
      </c>
      <c r="M184" s="149" t="s">
        <v>547</v>
      </c>
      <c r="N184" s="149">
        <v>12</v>
      </c>
      <c r="O184" t="s">
        <v>1100</v>
      </c>
    </row>
    <row r="185" spans="1:15" x14ac:dyDescent="0.25">
      <c r="A185" t="s">
        <v>1077</v>
      </c>
      <c r="B185">
        <v>331060</v>
      </c>
      <c r="C185" s="149">
        <v>2</v>
      </c>
      <c r="D185" s="16" t="s">
        <v>78</v>
      </c>
      <c r="E185" s="16" t="s">
        <v>629</v>
      </c>
      <c r="F185" s="16" t="s">
        <v>628</v>
      </c>
      <c r="G185" s="252" t="s">
        <v>14</v>
      </c>
      <c r="H185" s="253">
        <v>0.71399999999999997</v>
      </c>
      <c r="I185" s="253">
        <v>0.40144999999999992</v>
      </c>
      <c r="J185" s="253">
        <v>0.31255000000000005</v>
      </c>
      <c r="K185" s="237">
        <v>0.5622549019607842</v>
      </c>
      <c r="L185" s="149" t="s">
        <v>550</v>
      </c>
      <c r="M185" s="149" t="s">
        <v>547</v>
      </c>
      <c r="N185" s="149">
        <v>12</v>
      </c>
      <c r="O185" t="s">
        <v>629</v>
      </c>
    </row>
    <row r="186" spans="1:15" x14ac:dyDescent="0.25">
      <c r="A186" t="s">
        <v>1081</v>
      </c>
      <c r="B186">
        <v>331100</v>
      </c>
      <c r="C186" s="149">
        <v>2</v>
      </c>
      <c r="D186" s="16" t="s">
        <v>78</v>
      </c>
      <c r="E186" s="16" t="s">
        <v>1082</v>
      </c>
      <c r="F186" s="16" t="s">
        <v>622</v>
      </c>
      <c r="G186" s="252" t="s">
        <v>14</v>
      </c>
      <c r="H186" s="253">
        <v>0.45179166666666654</v>
      </c>
      <c r="I186" s="253">
        <v>0.26884166666666653</v>
      </c>
      <c r="J186" s="253">
        <v>0.18294999999999997</v>
      </c>
      <c r="K186" s="237">
        <v>0.59505671862030796</v>
      </c>
      <c r="L186" s="149" t="s">
        <v>550</v>
      </c>
      <c r="M186" s="149" t="s">
        <v>547</v>
      </c>
      <c r="N186" s="149">
        <v>12</v>
      </c>
      <c r="O186" t="s">
        <v>1082</v>
      </c>
    </row>
    <row r="187" spans="1:15" x14ac:dyDescent="0.25">
      <c r="A187" t="s">
        <v>1083</v>
      </c>
      <c r="B187">
        <v>331110</v>
      </c>
      <c r="C187" s="149">
        <v>2</v>
      </c>
      <c r="D187" s="16" t="s">
        <v>78</v>
      </c>
      <c r="E187" s="16" t="s">
        <v>632</v>
      </c>
      <c r="F187" s="16" t="s">
        <v>631</v>
      </c>
      <c r="G187" s="252" t="s">
        <v>14</v>
      </c>
      <c r="H187" s="253">
        <v>0.66181666666666661</v>
      </c>
      <c r="I187" s="253">
        <v>0.35151666666666664</v>
      </c>
      <c r="J187" s="253">
        <v>0.31029999999999996</v>
      </c>
      <c r="K187" s="237">
        <v>0.53113903649046812</v>
      </c>
      <c r="L187" s="149" t="s">
        <v>550</v>
      </c>
      <c r="M187" s="149" t="s">
        <v>547</v>
      </c>
      <c r="N187" s="149">
        <v>12</v>
      </c>
      <c r="O187" t="s">
        <v>632</v>
      </c>
    </row>
    <row r="188" spans="1:15" x14ac:dyDescent="0.25">
      <c r="A188" t="s">
        <v>1087</v>
      </c>
      <c r="B188">
        <v>331130</v>
      </c>
      <c r="C188" s="149">
        <v>2</v>
      </c>
      <c r="D188" s="16" t="s">
        <v>78</v>
      </c>
      <c r="E188" s="16" t="s">
        <v>88</v>
      </c>
      <c r="F188" s="16" t="s">
        <v>634</v>
      </c>
      <c r="G188" s="252" t="s">
        <v>14</v>
      </c>
      <c r="H188" s="253">
        <v>1.0628916666666668</v>
      </c>
      <c r="I188" s="253">
        <v>0.64508333333333345</v>
      </c>
      <c r="J188" s="253">
        <v>0.41780833333333334</v>
      </c>
      <c r="K188" s="237">
        <v>0.6069135299144629</v>
      </c>
      <c r="L188" s="149" t="s">
        <v>550</v>
      </c>
      <c r="M188" s="149" t="s">
        <v>547</v>
      </c>
      <c r="N188" s="149">
        <v>12</v>
      </c>
      <c r="O188" t="s">
        <v>88</v>
      </c>
    </row>
    <row r="189" spans="1:15" x14ac:dyDescent="0.25">
      <c r="A189" t="s">
        <v>1269</v>
      </c>
      <c r="B189">
        <v>332880</v>
      </c>
      <c r="C189" s="149">
        <v>663</v>
      </c>
      <c r="D189" s="16" t="s">
        <v>376</v>
      </c>
      <c r="E189" s="16" t="s">
        <v>377</v>
      </c>
      <c r="F189" s="16" t="s">
        <v>1041</v>
      </c>
      <c r="G189" s="252" t="s">
        <v>14</v>
      </c>
      <c r="H189" s="253">
        <v>0.82500000000000018</v>
      </c>
      <c r="I189" s="253">
        <v>0.36427500000000007</v>
      </c>
      <c r="J189" s="253">
        <v>0.46072500000000011</v>
      </c>
      <c r="K189" s="237">
        <v>0.44154545454545452</v>
      </c>
      <c r="L189" s="149" t="s">
        <v>550</v>
      </c>
      <c r="M189" s="149" t="s">
        <v>547</v>
      </c>
      <c r="N189" s="149">
        <v>12</v>
      </c>
      <c r="O189" t="s">
        <v>377</v>
      </c>
    </row>
    <row r="190" spans="1:15" x14ac:dyDescent="0.25">
      <c r="A190" t="s">
        <v>1191</v>
      </c>
      <c r="B190">
        <v>332020</v>
      </c>
      <c r="C190" s="149">
        <v>63</v>
      </c>
      <c r="D190" s="16" t="s">
        <v>225</v>
      </c>
      <c r="E190" s="16" t="s">
        <v>226</v>
      </c>
      <c r="F190" s="16" t="s">
        <v>835</v>
      </c>
      <c r="G190" s="252" t="s">
        <v>14</v>
      </c>
      <c r="H190" s="253">
        <v>0.65848333333333342</v>
      </c>
      <c r="I190" s="253">
        <v>0.3630666666666667</v>
      </c>
      <c r="J190" s="253">
        <v>0.29541666666666672</v>
      </c>
      <c r="K190" s="237">
        <v>0.55136804272444251</v>
      </c>
      <c r="L190" s="149" t="s">
        <v>550</v>
      </c>
      <c r="M190" s="149" t="s">
        <v>547</v>
      </c>
      <c r="N190" s="149">
        <v>12</v>
      </c>
      <c r="O190" t="s">
        <v>226</v>
      </c>
    </row>
    <row r="191" spans="1:15" x14ac:dyDescent="0.25">
      <c r="A191" t="s">
        <v>1253</v>
      </c>
      <c r="B191">
        <v>332570</v>
      </c>
      <c r="C191" s="149">
        <v>709</v>
      </c>
      <c r="D191" s="16" t="s">
        <v>345</v>
      </c>
      <c r="E191" s="16" t="s">
        <v>346</v>
      </c>
      <c r="F191" s="16" t="s">
        <v>989</v>
      </c>
      <c r="G191" s="252" t="s">
        <v>14</v>
      </c>
      <c r="H191" s="253">
        <v>1.07</v>
      </c>
      <c r="I191" s="253">
        <v>0.56074000000000002</v>
      </c>
      <c r="J191" s="253">
        <v>0.50926000000000005</v>
      </c>
      <c r="K191" s="237">
        <v>0.52405607476635507</v>
      </c>
      <c r="L191" s="149" t="s">
        <v>550</v>
      </c>
      <c r="M191" s="149" t="s">
        <v>547</v>
      </c>
      <c r="N191" s="149">
        <v>6</v>
      </c>
      <c r="O191" t="s">
        <v>346</v>
      </c>
    </row>
    <row r="192" spans="1:15" x14ac:dyDescent="0.25">
      <c r="A192" t="s">
        <v>1254</v>
      </c>
      <c r="B192">
        <v>332580</v>
      </c>
      <c r="C192" s="149">
        <v>394</v>
      </c>
      <c r="D192" s="16" t="s">
        <v>347</v>
      </c>
      <c r="E192" s="16" t="s">
        <v>348</v>
      </c>
      <c r="F192" s="16" t="s">
        <v>991</v>
      </c>
      <c r="G192" s="252" t="s">
        <v>14</v>
      </c>
      <c r="H192" s="253">
        <v>1.022</v>
      </c>
      <c r="I192" s="253">
        <v>0.46417999999999993</v>
      </c>
      <c r="J192" s="253">
        <v>0.55782000000000009</v>
      </c>
      <c r="K192" s="237">
        <v>0.45418786692759289</v>
      </c>
      <c r="L192" s="149" t="s">
        <v>550</v>
      </c>
      <c r="M192" s="149" t="s">
        <v>547</v>
      </c>
      <c r="N192" s="149">
        <v>12</v>
      </c>
      <c r="O192" t="s">
        <v>348</v>
      </c>
    </row>
    <row r="193" spans="1:15" x14ac:dyDescent="0.25">
      <c r="A193" t="s">
        <v>1209</v>
      </c>
      <c r="B193">
        <v>332140</v>
      </c>
      <c r="C193" s="149">
        <v>687</v>
      </c>
      <c r="D193" s="16" t="s">
        <v>260</v>
      </c>
      <c r="E193" s="16" t="s">
        <v>261</v>
      </c>
      <c r="F193" s="16" t="s">
        <v>891</v>
      </c>
      <c r="G193" s="252" t="s">
        <v>14</v>
      </c>
      <c r="H193" s="253">
        <v>0.95000000000000007</v>
      </c>
      <c r="I193" s="253">
        <v>0.28016666666666656</v>
      </c>
      <c r="J193" s="253">
        <v>0.6698333333333335</v>
      </c>
      <c r="K193" s="237">
        <v>0.29491228070175424</v>
      </c>
      <c r="L193" s="149" t="s">
        <v>550</v>
      </c>
      <c r="M193" s="149" t="s">
        <v>547</v>
      </c>
      <c r="N193" s="149">
        <v>12</v>
      </c>
      <c r="O193" t="s">
        <v>261</v>
      </c>
    </row>
  </sheetData>
  <autoFilter ref="A2:P193" xr:uid="{00000000-0001-0000-1400-000000000000}">
    <sortState xmlns:xlrd2="http://schemas.microsoft.com/office/spreadsheetml/2017/richdata2" ref="A3:P193">
      <sortCondition ref="G2:G193"/>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0"/>
  <sheetViews>
    <sheetView showGridLines="0" zoomScaleNormal="100" workbookViewId="0">
      <pane ySplit="3" topLeftCell="A13" activePane="bottomLeft" state="frozen"/>
      <selection activeCell="E59" sqref="E59"/>
      <selection pane="bottomLeft" sqref="A1:K69"/>
    </sheetView>
  </sheetViews>
  <sheetFormatPr defaultColWidth="9.140625" defaultRowHeight="15" x14ac:dyDescent="0.25"/>
  <cols>
    <col min="1" max="1" width="12" customWidth="1"/>
    <col min="2" max="2" width="12.28515625" customWidth="1"/>
    <col min="3" max="9" width="10" customWidth="1"/>
    <col min="10" max="10" width="10" style="50" customWidth="1"/>
    <col min="13" max="13" width="28.28515625" customWidth="1"/>
    <col min="14" max="14" width="18.42578125" customWidth="1"/>
    <col min="15" max="15" width="20.7109375" customWidth="1"/>
    <col min="16" max="16" width="39.140625" customWidth="1"/>
    <col min="17" max="17" width="22.28515625" customWidth="1"/>
    <col min="18" max="18" width="19.7109375" customWidth="1"/>
    <col min="19" max="19" width="20" customWidth="1"/>
  </cols>
  <sheetData>
    <row r="1" spans="1:19" x14ac:dyDescent="0.25">
      <c r="A1" s="92" t="s">
        <v>2136</v>
      </c>
      <c r="B1" s="92"/>
      <c r="C1" s="92"/>
      <c r="D1" s="92"/>
      <c r="E1" s="92"/>
      <c r="F1" s="92"/>
      <c r="G1" s="92"/>
      <c r="H1" s="92"/>
      <c r="I1" s="92"/>
      <c r="J1" s="92"/>
    </row>
    <row r="2" spans="1:19" ht="30" customHeight="1" x14ac:dyDescent="0.25">
      <c r="A2" s="363" t="s">
        <v>467</v>
      </c>
      <c r="B2" s="363" t="s">
        <v>383</v>
      </c>
      <c r="C2" s="364" t="s">
        <v>32</v>
      </c>
      <c r="D2" s="365"/>
      <c r="E2" s="366" t="s">
        <v>468</v>
      </c>
      <c r="F2" s="367"/>
      <c r="G2" s="366" t="s">
        <v>41</v>
      </c>
      <c r="H2" s="367"/>
      <c r="I2" s="361" t="s">
        <v>56</v>
      </c>
      <c r="J2" s="361"/>
    </row>
    <row r="3" spans="1:19" ht="45" x14ac:dyDescent="0.25">
      <c r="A3" s="363"/>
      <c r="B3" s="363"/>
      <c r="C3" s="93" t="s">
        <v>469</v>
      </c>
      <c r="D3" s="94" t="s">
        <v>470</v>
      </c>
      <c r="E3" s="93" t="s">
        <v>469</v>
      </c>
      <c r="F3" s="94" t="s">
        <v>470</v>
      </c>
      <c r="G3" s="93" t="s">
        <v>469</v>
      </c>
      <c r="H3" s="94" t="s">
        <v>470</v>
      </c>
      <c r="I3" s="95" t="s">
        <v>469</v>
      </c>
      <c r="J3" s="96" t="s">
        <v>470</v>
      </c>
      <c r="K3" s="25"/>
      <c r="M3" s="26"/>
      <c r="N3" s="15"/>
      <c r="O3" s="15"/>
      <c r="P3" s="15"/>
      <c r="Q3" s="15"/>
      <c r="R3" s="15"/>
      <c r="S3" s="15"/>
    </row>
    <row r="4" spans="1:19" x14ac:dyDescent="0.25">
      <c r="A4" s="97">
        <v>1963</v>
      </c>
      <c r="B4" s="98">
        <v>202243</v>
      </c>
      <c r="C4" s="98">
        <v>72575</v>
      </c>
      <c r="D4" s="99">
        <v>0.35885049173518985</v>
      </c>
      <c r="E4" s="98">
        <v>47368</v>
      </c>
      <c r="F4" s="99">
        <v>0.23421329786445019</v>
      </c>
      <c r="G4" s="98">
        <v>82300</v>
      </c>
      <c r="H4" s="99">
        <v>0.40693621040035999</v>
      </c>
      <c r="I4" s="100"/>
      <c r="J4" s="101"/>
      <c r="M4" s="26"/>
      <c r="N4" s="15"/>
      <c r="O4" s="15"/>
      <c r="P4" s="15"/>
      <c r="Q4" s="15"/>
      <c r="R4" s="15"/>
      <c r="S4" s="15"/>
    </row>
    <row r="5" spans="1:19" x14ac:dyDescent="0.25">
      <c r="A5" s="97">
        <v>1964</v>
      </c>
      <c r="B5" s="98">
        <v>218582</v>
      </c>
      <c r="C5" s="98">
        <v>86800</v>
      </c>
      <c r="D5" s="99">
        <v>0.39710497662204575</v>
      </c>
      <c r="E5" s="98">
        <v>49482</v>
      </c>
      <c r="F5" s="99">
        <v>0.22637728632732795</v>
      </c>
      <c r="G5" s="98">
        <v>82300</v>
      </c>
      <c r="H5" s="99">
        <v>0.3765177370506263</v>
      </c>
      <c r="I5" s="100"/>
      <c r="J5" s="101"/>
      <c r="M5" s="26"/>
      <c r="N5" s="15"/>
      <c r="O5" s="15"/>
      <c r="P5" s="15"/>
      <c r="Q5" s="15"/>
      <c r="R5" s="15"/>
      <c r="S5" s="15"/>
    </row>
    <row r="6" spans="1:19" x14ac:dyDescent="0.25">
      <c r="A6" s="97">
        <v>1965</v>
      </c>
      <c r="B6" s="98">
        <v>242812</v>
      </c>
      <c r="C6" s="98">
        <v>101150</v>
      </c>
      <c r="D6" s="99">
        <v>0.41657743439368727</v>
      </c>
      <c r="E6" s="98">
        <v>59437</v>
      </c>
      <c r="F6" s="99">
        <v>0.24478608964960547</v>
      </c>
      <c r="G6" s="98">
        <v>82225</v>
      </c>
      <c r="H6" s="99">
        <v>0.33863647595670726</v>
      </c>
      <c r="I6" s="100"/>
      <c r="J6" s="101"/>
      <c r="M6" s="26"/>
      <c r="N6" s="15"/>
      <c r="O6" s="15"/>
      <c r="P6" s="15"/>
      <c r="Q6" s="15"/>
      <c r="R6" s="15"/>
      <c r="S6" s="15"/>
    </row>
    <row r="7" spans="1:19" x14ac:dyDescent="0.25">
      <c r="A7" s="97">
        <v>1966</v>
      </c>
      <c r="B7" s="98">
        <v>254148</v>
      </c>
      <c r="C7" s="98">
        <v>102650</v>
      </c>
      <c r="D7" s="99">
        <v>0.40389851582542458</v>
      </c>
      <c r="E7" s="98">
        <v>69273</v>
      </c>
      <c r="F7" s="99">
        <v>0.2725695264176779</v>
      </c>
      <c r="G7" s="98">
        <v>82225</v>
      </c>
      <c r="H7" s="99">
        <v>0.32353195775689758</v>
      </c>
      <c r="I7" s="100"/>
      <c r="J7" s="101"/>
      <c r="M7" s="26"/>
      <c r="N7" s="15"/>
      <c r="O7" s="15"/>
      <c r="P7" s="15"/>
      <c r="Q7" s="15"/>
      <c r="R7" s="15"/>
      <c r="S7" s="15"/>
    </row>
    <row r="8" spans="1:19" x14ac:dyDescent="0.25">
      <c r="A8" s="97">
        <v>1967</v>
      </c>
      <c r="B8" s="98">
        <v>260273</v>
      </c>
      <c r="C8" s="98">
        <v>102650</v>
      </c>
      <c r="D8" s="99">
        <v>0.39439357904969014</v>
      </c>
      <c r="E8" s="98">
        <v>81023</v>
      </c>
      <c r="F8" s="99">
        <v>0.3113000580160063</v>
      </c>
      <c r="G8" s="98">
        <v>76600</v>
      </c>
      <c r="H8" s="99">
        <v>0.29430636293430362</v>
      </c>
      <c r="I8" s="100"/>
      <c r="J8" s="101"/>
      <c r="M8" s="26"/>
      <c r="N8" s="15"/>
      <c r="O8" s="15"/>
      <c r="P8" s="15"/>
      <c r="Q8" s="15"/>
      <c r="R8" s="15"/>
      <c r="S8" s="15"/>
    </row>
    <row r="9" spans="1:19" x14ac:dyDescent="0.25">
      <c r="A9" s="97">
        <v>1968</v>
      </c>
      <c r="B9" s="98">
        <v>339688</v>
      </c>
      <c r="C9" s="98">
        <v>171450</v>
      </c>
      <c r="D9" s="99">
        <v>0.50472786792586133</v>
      </c>
      <c r="E9" s="98">
        <v>89538</v>
      </c>
      <c r="F9" s="99">
        <v>0.26358894043946207</v>
      </c>
      <c r="G9" s="98">
        <v>78700</v>
      </c>
      <c r="H9" s="99">
        <v>0.23168319163467652</v>
      </c>
      <c r="I9" s="100"/>
      <c r="J9" s="101"/>
      <c r="M9" s="26"/>
      <c r="N9" s="15"/>
      <c r="O9" s="15"/>
      <c r="P9" s="15"/>
      <c r="Q9" s="15"/>
      <c r="R9" s="15"/>
      <c r="S9" s="15"/>
    </row>
    <row r="10" spans="1:19" x14ac:dyDescent="0.25">
      <c r="A10" s="97">
        <v>1969</v>
      </c>
      <c r="B10" s="98">
        <v>347013</v>
      </c>
      <c r="C10" s="98">
        <v>171450</v>
      </c>
      <c r="D10" s="99">
        <v>0.49407370905412767</v>
      </c>
      <c r="E10" s="98">
        <v>98963</v>
      </c>
      <c r="F10" s="99">
        <v>0.2851852812430658</v>
      </c>
      <c r="G10" s="98">
        <v>76600</v>
      </c>
      <c r="H10" s="99">
        <v>0.22074100970280652</v>
      </c>
      <c r="I10" s="100"/>
      <c r="J10" s="101"/>
      <c r="M10" s="26"/>
      <c r="N10" s="15"/>
      <c r="O10" s="15"/>
      <c r="P10" s="15"/>
      <c r="Q10" s="15"/>
      <c r="R10" s="15"/>
      <c r="S10" s="15"/>
    </row>
    <row r="11" spans="1:19" x14ac:dyDescent="0.25">
      <c r="A11" s="97">
        <v>1970</v>
      </c>
      <c r="B11" s="98">
        <v>406596</v>
      </c>
      <c r="C11" s="98">
        <v>206740</v>
      </c>
      <c r="D11" s="99">
        <v>0.50846540546390029</v>
      </c>
      <c r="E11" s="98">
        <v>123256</v>
      </c>
      <c r="F11" s="99">
        <v>0.30314120158584934</v>
      </c>
      <c r="G11" s="98">
        <v>76600</v>
      </c>
      <c r="H11" s="99">
        <v>0.18839339295025037</v>
      </c>
      <c r="I11" s="100"/>
      <c r="J11" s="101"/>
      <c r="M11" s="26"/>
      <c r="N11" s="15"/>
      <c r="O11" s="15"/>
      <c r="P11" s="15"/>
      <c r="Q11" s="15"/>
      <c r="R11" s="15"/>
      <c r="S11" s="15"/>
    </row>
    <row r="12" spans="1:19" x14ac:dyDescent="0.25">
      <c r="A12" s="97">
        <v>1971</v>
      </c>
      <c r="B12" s="98">
        <v>472955</v>
      </c>
      <c r="C12" s="98">
        <v>257053</v>
      </c>
      <c r="D12" s="99">
        <v>0.54350413887156279</v>
      </c>
      <c r="E12" s="98">
        <v>140627</v>
      </c>
      <c r="F12" s="99">
        <v>0.29733695594718312</v>
      </c>
      <c r="G12" s="98">
        <v>75275</v>
      </c>
      <c r="H12" s="99">
        <v>0.15915890518125403</v>
      </c>
      <c r="I12" s="100"/>
      <c r="J12" s="101"/>
      <c r="M12" s="26"/>
      <c r="N12" s="15"/>
      <c r="O12" s="15"/>
      <c r="P12" s="15"/>
      <c r="Q12" s="15"/>
      <c r="R12" s="15"/>
      <c r="S12" s="15"/>
    </row>
    <row r="13" spans="1:19" x14ac:dyDescent="0.25">
      <c r="A13" s="97">
        <v>1972</v>
      </c>
      <c r="B13" s="98">
        <v>533639</v>
      </c>
      <c r="C13" s="98">
        <v>314389</v>
      </c>
      <c r="D13" s="99">
        <v>0.58914172314991975</v>
      </c>
      <c r="E13" s="98">
        <v>144975</v>
      </c>
      <c r="F13" s="99">
        <v>0.27167242274271558</v>
      </c>
      <c r="G13" s="98">
        <v>74275</v>
      </c>
      <c r="H13" s="99">
        <v>0.13918585410736473</v>
      </c>
      <c r="I13" s="100"/>
      <c r="J13" s="101"/>
      <c r="M13" s="26"/>
      <c r="N13" s="15"/>
      <c r="O13" s="15"/>
      <c r="P13" s="15"/>
      <c r="Q13" s="15"/>
      <c r="R13" s="15"/>
      <c r="S13" s="15"/>
    </row>
    <row r="14" spans="1:19" x14ac:dyDescent="0.25">
      <c r="A14" s="97">
        <v>1973</v>
      </c>
      <c r="B14" s="98">
        <v>650050</v>
      </c>
      <c r="C14" s="98">
        <v>381350</v>
      </c>
      <c r="D14" s="99">
        <v>0.58664718098607804</v>
      </c>
      <c r="E14" s="98">
        <v>147700</v>
      </c>
      <c r="F14" s="99">
        <v>0.22721329128528575</v>
      </c>
      <c r="G14" s="98">
        <v>121000</v>
      </c>
      <c r="H14" s="99">
        <v>0.18613952772863626</v>
      </c>
      <c r="I14" s="100"/>
      <c r="J14" s="101"/>
    </row>
    <row r="15" spans="1:19" x14ac:dyDescent="0.25">
      <c r="A15" s="97">
        <v>1974</v>
      </c>
      <c r="B15" s="98">
        <v>723638</v>
      </c>
      <c r="C15" s="98">
        <v>453324</v>
      </c>
      <c r="D15" s="99">
        <v>0.62645134722057161</v>
      </c>
      <c r="E15" s="98">
        <v>148054</v>
      </c>
      <c r="F15" s="99">
        <v>0.20459677352488398</v>
      </c>
      <c r="G15" s="98">
        <v>122260</v>
      </c>
      <c r="H15" s="99">
        <v>0.16895187925454441</v>
      </c>
      <c r="I15" s="100"/>
      <c r="J15" s="101"/>
    </row>
    <row r="16" spans="1:19" x14ac:dyDescent="0.25">
      <c r="A16" s="97">
        <v>1975</v>
      </c>
      <c r="B16" s="98">
        <v>763498</v>
      </c>
      <c r="C16" s="98">
        <v>464257</v>
      </c>
      <c r="D16" s="99">
        <v>0.6080657709646915</v>
      </c>
      <c r="E16" s="98">
        <v>176706</v>
      </c>
      <c r="F16" s="99">
        <v>0.23144264948958609</v>
      </c>
      <c r="G16" s="98">
        <v>122535</v>
      </c>
      <c r="H16" s="99">
        <v>0.16049157954572246</v>
      </c>
      <c r="I16" s="100"/>
      <c r="J16" s="101"/>
    </row>
    <row r="17" spans="1:11" x14ac:dyDescent="0.25">
      <c r="A17" s="97">
        <v>1976</v>
      </c>
      <c r="B17" s="98">
        <v>971799</v>
      </c>
      <c r="C17" s="98">
        <v>643454</v>
      </c>
      <c r="D17" s="99">
        <v>0.66212663318237619</v>
      </c>
      <c r="E17" s="98">
        <v>205110</v>
      </c>
      <c r="F17" s="99">
        <v>0.21106216408948764</v>
      </c>
      <c r="G17" s="98">
        <v>123235</v>
      </c>
      <c r="H17" s="99">
        <v>0.12681120272813617</v>
      </c>
      <c r="I17" s="100"/>
      <c r="J17" s="101"/>
    </row>
    <row r="18" spans="1:11" x14ac:dyDescent="0.25">
      <c r="A18" s="97">
        <v>1977</v>
      </c>
      <c r="B18" s="98">
        <v>1038270</v>
      </c>
      <c r="C18" s="98">
        <v>692074</v>
      </c>
      <c r="D18" s="99">
        <v>0.66656457376212352</v>
      </c>
      <c r="E18" s="98">
        <v>223736</v>
      </c>
      <c r="F18" s="99">
        <v>0.21548922727228947</v>
      </c>
      <c r="G18" s="98">
        <v>122460</v>
      </c>
      <c r="H18" s="99">
        <v>0.11794619896558699</v>
      </c>
      <c r="I18" s="100"/>
      <c r="J18" s="101"/>
    </row>
    <row r="19" spans="1:11" x14ac:dyDescent="0.25">
      <c r="A19" s="97">
        <v>1978</v>
      </c>
      <c r="B19" s="98">
        <v>1132590</v>
      </c>
      <c r="C19" s="98">
        <v>788614</v>
      </c>
      <c r="D19" s="99">
        <v>0.69629256836101328</v>
      </c>
      <c r="E19" s="98">
        <v>221516</v>
      </c>
      <c r="F19" s="99">
        <v>0.19558357393231443</v>
      </c>
      <c r="G19" s="98">
        <v>122460</v>
      </c>
      <c r="H19" s="99">
        <v>0.10812385770667232</v>
      </c>
      <c r="I19" s="100"/>
      <c r="J19" s="101"/>
    </row>
    <row r="20" spans="1:11" x14ac:dyDescent="0.25">
      <c r="A20" s="97">
        <v>1979</v>
      </c>
      <c r="B20" s="98">
        <v>1257835</v>
      </c>
      <c r="C20" s="98">
        <v>900914</v>
      </c>
      <c r="D20" s="99">
        <v>0.71624179642003916</v>
      </c>
      <c r="E20" s="98">
        <v>233611</v>
      </c>
      <c r="F20" s="99">
        <v>0.18572467772005072</v>
      </c>
      <c r="G20" s="98">
        <v>123310</v>
      </c>
      <c r="H20" s="99">
        <v>9.8033525859910084E-2</v>
      </c>
      <c r="I20" s="100"/>
      <c r="J20" s="101"/>
    </row>
    <row r="21" spans="1:11" x14ac:dyDescent="0.25">
      <c r="A21" s="97">
        <v>1980</v>
      </c>
      <c r="B21" s="98">
        <v>1285237</v>
      </c>
      <c r="C21" s="98">
        <v>924174</v>
      </c>
      <c r="D21" s="99">
        <v>0.71906893436774699</v>
      </c>
      <c r="E21" s="98">
        <v>237703</v>
      </c>
      <c r="F21" s="99">
        <v>0.18494876820384101</v>
      </c>
      <c r="G21" s="98">
        <v>123360</v>
      </c>
      <c r="H21" s="99">
        <v>9.5982297428412036E-2</v>
      </c>
      <c r="I21" s="100"/>
      <c r="J21" s="101"/>
    </row>
    <row r="22" spans="1:11" x14ac:dyDescent="0.25">
      <c r="A22" s="97">
        <v>1981</v>
      </c>
      <c r="B22" s="98">
        <v>1383809</v>
      </c>
      <c r="C22" s="98">
        <v>1008374</v>
      </c>
      <c r="D22" s="99">
        <v>0.72869449468821201</v>
      </c>
      <c r="E22" s="98">
        <v>251745</v>
      </c>
      <c r="F22" s="99">
        <v>0.18192178255814206</v>
      </c>
      <c r="G22" s="98">
        <v>123690</v>
      </c>
      <c r="H22" s="99">
        <v>8.9383722753645908E-2</v>
      </c>
      <c r="I22" s="100"/>
      <c r="J22" s="101"/>
    </row>
    <row r="23" spans="1:11" x14ac:dyDescent="0.25">
      <c r="A23" s="97">
        <v>1982</v>
      </c>
      <c r="B23" s="98">
        <v>1418344</v>
      </c>
      <c r="C23" s="98">
        <v>1008274</v>
      </c>
      <c r="D23" s="99">
        <v>0.71088114025934468</v>
      </c>
      <c r="E23" s="98">
        <v>255790</v>
      </c>
      <c r="F23" s="99">
        <v>0.18034411962119204</v>
      </c>
      <c r="G23" s="98">
        <v>154280</v>
      </c>
      <c r="H23" s="99">
        <v>0.10877474011946327</v>
      </c>
      <c r="I23" s="100"/>
      <c r="J23" s="101"/>
    </row>
    <row r="24" spans="1:11" x14ac:dyDescent="0.25">
      <c r="A24" s="97">
        <v>1983</v>
      </c>
      <c r="B24" s="98">
        <v>1452037</v>
      </c>
      <c r="C24" s="98">
        <v>1028574</v>
      </c>
      <c r="D24" s="99">
        <v>0.70836624686561023</v>
      </c>
      <c r="E24" s="98">
        <v>269683</v>
      </c>
      <c r="F24" s="99">
        <v>0.18572736094190437</v>
      </c>
      <c r="G24" s="98">
        <v>153780</v>
      </c>
      <c r="H24" s="99">
        <v>0.10590639219248546</v>
      </c>
      <c r="I24" s="100"/>
      <c r="J24" s="101"/>
    </row>
    <row r="25" spans="1:11" x14ac:dyDescent="0.25">
      <c r="A25" s="97">
        <v>1984</v>
      </c>
      <c r="B25" s="98">
        <v>1605485</v>
      </c>
      <c r="C25" s="98">
        <v>1105654</v>
      </c>
      <c r="D25" s="99">
        <v>0.68867289323786895</v>
      </c>
      <c r="E25" s="98">
        <v>276841</v>
      </c>
      <c r="F25" s="99">
        <v>0.17243449798658972</v>
      </c>
      <c r="G25" s="98">
        <v>222990</v>
      </c>
      <c r="H25" s="99">
        <v>0.13889260877554135</v>
      </c>
      <c r="I25" s="100"/>
      <c r="J25" s="101"/>
    </row>
    <row r="26" spans="1:11" x14ac:dyDescent="0.25">
      <c r="A26" s="97">
        <v>1985</v>
      </c>
      <c r="B26" s="98">
        <v>1601714</v>
      </c>
      <c r="C26" s="98">
        <v>1078100</v>
      </c>
      <c r="D26" s="99">
        <v>0.67309145078334831</v>
      </c>
      <c r="E26" s="98">
        <v>299614</v>
      </c>
      <c r="F26" s="99">
        <v>0.18705836372785653</v>
      </c>
      <c r="G26" s="98">
        <v>224000</v>
      </c>
      <c r="H26" s="99">
        <v>0.13985018548879513</v>
      </c>
      <c r="I26" s="100"/>
      <c r="J26" s="101"/>
    </row>
    <row r="27" spans="1:11" x14ac:dyDescent="0.25">
      <c r="A27" s="97">
        <v>1986</v>
      </c>
      <c r="B27" s="98">
        <v>1669200</v>
      </c>
      <c r="C27" s="98">
        <v>1126100</v>
      </c>
      <c r="D27" s="99">
        <v>0.67463455547567697</v>
      </c>
      <c r="E27" s="98">
        <v>317500</v>
      </c>
      <c r="F27" s="99">
        <v>0.19021087946321591</v>
      </c>
      <c r="G27" s="98">
        <v>225600</v>
      </c>
      <c r="H27" s="99">
        <v>0.13515456506110712</v>
      </c>
      <c r="I27" s="100"/>
      <c r="J27" s="101"/>
    </row>
    <row r="28" spans="1:11" x14ac:dyDescent="0.25">
      <c r="A28" s="97">
        <v>1987</v>
      </c>
      <c r="B28" s="98">
        <v>1655373</v>
      </c>
      <c r="C28" s="98">
        <v>1111600</v>
      </c>
      <c r="D28" s="99">
        <v>0.67151028801363799</v>
      </c>
      <c r="E28" s="98">
        <v>316148</v>
      </c>
      <c r="F28" s="99">
        <v>0.19098293858846313</v>
      </c>
      <c r="G28" s="98">
        <v>227625</v>
      </c>
      <c r="H28" s="99">
        <v>0.13750677339789885</v>
      </c>
      <c r="I28" s="100"/>
      <c r="J28" s="101"/>
    </row>
    <row r="29" spans="1:11" x14ac:dyDescent="0.25">
      <c r="A29" s="97">
        <v>1988</v>
      </c>
      <c r="B29" s="98">
        <v>1603684</v>
      </c>
      <c r="C29" s="98">
        <v>1049400</v>
      </c>
      <c r="D29" s="99">
        <v>0.65436831695022213</v>
      </c>
      <c r="E29" s="98">
        <v>325924</v>
      </c>
      <c r="F29" s="99">
        <v>0.20323455244299998</v>
      </c>
      <c r="G29" s="98">
        <v>228360</v>
      </c>
      <c r="H29" s="99">
        <v>0.14239713060677789</v>
      </c>
      <c r="I29" s="100"/>
      <c r="J29" s="101"/>
      <c r="K29" s="68"/>
    </row>
    <row r="30" spans="1:11" x14ac:dyDescent="0.25">
      <c r="A30" s="97">
        <v>1989</v>
      </c>
      <c r="B30" s="98">
        <v>1610966</v>
      </c>
      <c r="C30" s="98">
        <v>1038700</v>
      </c>
      <c r="D30" s="99">
        <v>0.64476841845203436</v>
      </c>
      <c r="E30" s="98">
        <v>311301</v>
      </c>
      <c r="F30" s="99">
        <v>0.19323871515599958</v>
      </c>
      <c r="G30" s="98">
        <v>260965</v>
      </c>
      <c r="H30" s="99">
        <v>0.16199286639196606</v>
      </c>
      <c r="I30" s="100"/>
      <c r="J30" s="101"/>
      <c r="K30" s="68"/>
    </row>
    <row r="31" spans="1:11" x14ac:dyDescent="0.25">
      <c r="A31" s="97">
        <v>1990</v>
      </c>
      <c r="B31" s="98">
        <v>1604767</v>
      </c>
      <c r="C31" s="98">
        <v>1036100</v>
      </c>
      <c r="D31" s="99">
        <v>0.64563889960349385</v>
      </c>
      <c r="E31" s="98">
        <v>312760</v>
      </c>
      <c r="F31" s="99">
        <v>0.19489433668563724</v>
      </c>
      <c r="G31" s="98">
        <v>255907</v>
      </c>
      <c r="H31" s="99">
        <v>0.15946676371086893</v>
      </c>
      <c r="I31" s="100"/>
      <c r="J31" s="101"/>
      <c r="K31" s="68"/>
    </row>
    <row r="32" spans="1:11" x14ac:dyDescent="0.25">
      <c r="A32" s="97">
        <v>1991</v>
      </c>
      <c r="B32" s="98">
        <v>1733158</v>
      </c>
      <c r="C32" s="98">
        <v>1042700</v>
      </c>
      <c r="D32" s="99">
        <v>0.60161854833777417</v>
      </c>
      <c r="E32" s="98">
        <v>324851</v>
      </c>
      <c r="F32" s="99">
        <v>0.18743299803018537</v>
      </c>
      <c r="G32" s="98">
        <v>365607</v>
      </c>
      <c r="H32" s="99">
        <v>0.21094845363204048</v>
      </c>
      <c r="I32" s="100"/>
      <c r="J32" s="101"/>
      <c r="K32" s="68"/>
    </row>
    <row r="33" spans="1:12" x14ac:dyDescent="0.25">
      <c r="A33" s="97">
        <v>1992</v>
      </c>
      <c r="B33" s="98">
        <v>1739890</v>
      </c>
      <c r="C33" s="98">
        <v>1045500</v>
      </c>
      <c r="D33" s="99">
        <v>0.6009000569001488</v>
      </c>
      <c r="E33" s="98">
        <v>328758</v>
      </c>
      <c r="F33" s="99">
        <v>0.18895332463546546</v>
      </c>
      <c r="G33" s="98">
        <v>365632</v>
      </c>
      <c r="H33" s="99">
        <v>0.21014661846438568</v>
      </c>
      <c r="I33" s="100"/>
      <c r="J33" s="101"/>
      <c r="K33" s="68"/>
    </row>
    <row r="34" spans="1:12" x14ac:dyDescent="0.25">
      <c r="A34" s="97">
        <v>1993</v>
      </c>
      <c r="B34" s="98">
        <v>1741487</v>
      </c>
      <c r="C34" s="98">
        <v>1040700</v>
      </c>
      <c r="D34" s="99">
        <v>0.5975927468881479</v>
      </c>
      <c r="E34" s="98">
        <v>336430</v>
      </c>
      <c r="F34" s="99">
        <v>0.19318547884652598</v>
      </c>
      <c r="G34" s="98">
        <v>364357</v>
      </c>
      <c r="H34" s="99">
        <v>0.20922177426532612</v>
      </c>
      <c r="I34" s="98"/>
      <c r="J34" s="101"/>
      <c r="K34" s="68"/>
    </row>
    <row r="35" spans="1:12" x14ac:dyDescent="0.25">
      <c r="A35" s="97">
        <v>1994</v>
      </c>
      <c r="B35" s="98">
        <v>1771065</v>
      </c>
      <c r="C35" s="98">
        <v>1060200</v>
      </c>
      <c r="D35" s="99">
        <v>0.59862286251492747</v>
      </c>
      <c r="E35" s="98">
        <v>345383</v>
      </c>
      <c r="F35" s="99">
        <v>0.19501429930578493</v>
      </c>
      <c r="G35" s="98">
        <v>365482</v>
      </c>
      <c r="H35" s="99">
        <v>0.20636283817928761</v>
      </c>
      <c r="I35" s="98"/>
      <c r="J35" s="101"/>
      <c r="K35" s="68"/>
    </row>
    <row r="36" spans="1:12" x14ac:dyDescent="0.25">
      <c r="A36" s="97">
        <v>1995</v>
      </c>
      <c r="B36" s="98">
        <v>1777575</v>
      </c>
      <c r="C36" s="98">
        <v>1060200</v>
      </c>
      <c r="D36" s="99">
        <v>0.59643053035736893</v>
      </c>
      <c r="E36" s="98">
        <v>347393</v>
      </c>
      <c r="F36" s="99">
        <v>0.19543085383176517</v>
      </c>
      <c r="G36" s="98">
        <v>369982</v>
      </c>
      <c r="H36" s="99">
        <v>0.20813861581086593</v>
      </c>
      <c r="I36" s="98"/>
      <c r="J36" s="101"/>
      <c r="K36" s="68"/>
    </row>
    <row r="37" spans="1:12" x14ac:dyDescent="0.25">
      <c r="A37" s="97">
        <v>1996</v>
      </c>
      <c r="B37" s="98">
        <v>2078835</v>
      </c>
      <c r="C37" s="98">
        <v>1295925</v>
      </c>
      <c r="D37" s="99">
        <v>0.62339002373925778</v>
      </c>
      <c r="E37" s="98">
        <v>418449</v>
      </c>
      <c r="F37" s="99">
        <v>0.20129014568255779</v>
      </c>
      <c r="G37" s="98">
        <v>364461</v>
      </c>
      <c r="H37" s="99">
        <v>0.17531983057818443</v>
      </c>
      <c r="I37" s="98"/>
      <c r="J37" s="101"/>
      <c r="K37" s="68"/>
    </row>
    <row r="38" spans="1:12" x14ac:dyDescent="0.25">
      <c r="A38" s="97">
        <v>1997</v>
      </c>
      <c r="B38" s="98">
        <v>1960531</v>
      </c>
      <c r="C38" s="98">
        <v>1247850</v>
      </c>
      <c r="D38" s="99">
        <v>0.63648572759114752</v>
      </c>
      <c r="E38" s="98">
        <v>335392</v>
      </c>
      <c r="F38" s="99">
        <v>0.17107202079436643</v>
      </c>
      <c r="G38" s="98">
        <v>377094</v>
      </c>
      <c r="H38" s="99">
        <v>0.19234278876488053</v>
      </c>
      <c r="I38" s="98">
        <v>195</v>
      </c>
      <c r="J38" s="101">
        <v>9.9462849605540534E-5</v>
      </c>
    </row>
    <row r="39" spans="1:12" x14ac:dyDescent="0.25">
      <c r="A39" s="97">
        <v>1998</v>
      </c>
      <c r="B39" s="98">
        <v>2125108</v>
      </c>
      <c r="C39" s="98">
        <v>1292925</v>
      </c>
      <c r="D39" s="99">
        <v>0.60840437286010873</v>
      </c>
      <c r="E39" s="98">
        <v>458173</v>
      </c>
      <c r="F39" s="99">
        <v>0.21559986598328179</v>
      </c>
      <c r="G39" s="98">
        <v>373685</v>
      </c>
      <c r="H39" s="99">
        <v>0.1758428277527542</v>
      </c>
      <c r="I39" s="98">
        <v>325</v>
      </c>
      <c r="J39" s="101">
        <v>1.5293340385523935E-4</v>
      </c>
    </row>
    <row r="40" spans="1:12" x14ac:dyDescent="0.25">
      <c r="A40" s="97">
        <v>1999</v>
      </c>
      <c r="B40" s="98">
        <v>2157493</v>
      </c>
      <c r="C40" s="98">
        <v>1295725</v>
      </c>
      <c r="D40" s="99">
        <v>0.60056973533633717</v>
      </c>
      <c r="E40" s="98">
        <v>472903</v>
      </c>
      <c r="F40" s="99">
        <v>0.21919097767640497</v>
      </c>
      <c r="G40" s="98">
        <v>388085</v>
      </c>
      <c r="H40" s="99">
        <v>0.17987775626618488</v>
      </c>
      <c r="I40" s="98">
        <v>780</v>
      </c>
      <c r="J40" s="101">
        <v>3.6153072107302317E-4</v>
      </c>
    </row>
    <row r="41" spans="1:12" x14ac:dyDescent="0.25">
      <c r="A41" s="97">
        <v>2000</v>
      </c>
      <c r="B41" s="98">
        <v>2195227</v>
      </c>
      <c r="C41" s="98">
        <v>1300925</v>
      </c>
      <c r="D41" s="99">
        <v>0.59261525117903524</v>
      </c>
      <c r="E41" s="98">
        <v>493437</v>
      </c>
      <c r="F41" s="99">
        <v>0.22477720982841409</v>
      </c>
      <c r="G41" s="98">
        <v>400085</v>
      </c>
      <c r="H41" s="99">
        <v>0.18225222266307767</v>
      </c>
      <c r="I41" s="98">
        <v>780</v>
      </c>
      <c r="J41" s="101">
        <v>3.5531632947298844E-4</v>
      </c>
    </row>
    <row r="42" spans="1:12" x14ac:dyDescent="0.25">
      <c r="A42" s="97">
        <v>2001</v>
      </c>
      <c r="B42" s="98">
        <v>2259108</v>
      </c>
      <c r="C42" s="98">
        <v>1339150</v>
      </c>
      <c r="D42" s="99">
        <v>0.59277821157731281</v>
      </c>
      <c r="E42" s="98">
        <v>475736</v>
      </c>
      <c r="F42" s="99">
        <v>0.21058577102112869</v>
      </c>
      <c r="G42" s="98">
        <v>443442</v>
      </c>
      <c r="H42" s="99">
        <v>0.19629074838387542</v>
      </c>
      <c r="I42" s="98">
        <v>780</v>
      </c>
      <c r="J42" s="101">
        <v>3.4526901768308556E-4</v>
      </c>
    </row>
    <row r="43" spans="1:12" x14ac:dyDescent="0.25">
      <c r="A43" s="97">
        <v>2002</v>
      </c>
      <c r="B43" s="98">
        <v>2078380</v>
      </c>
      <c r="C43" s="98">
        <v>1360100</v>
      </c>
      <c r="D43" s="99">
        <v>0.65440391073817106</v>
      </c>
      <c r="E43" s="102">
        <v>317300</v>
      </c>
      <c r="F43" s="99">
        <v>0.15266698101405904</v>
      </c>
      <c r="G43" s="102">
        <v>400100</v>
      </c>
      <c r="H43" s="99">
        <v>0.19250570155601959</v>
      </c>
      <c r="I43" s="102">
        <v>880</v>
      </c>
      <c r="J43" s="101">
        <v>4.2340669175030551E-4</v>
      </c>
      <c r="K43" s="65"/>
    </row>
    <row r="44" spans="1:12" x14ac:dyDescent="0.25">
      <c r="A44" s="97">
        <v>2003</v>
      </c>
      <c r="B44" s="98">
        <v>1971740</v>
      </c>
      <c r="C44" s="98">
        <v>1246900</v>
      </c>
      <c r="D44" s="99">
        <v>0.63238560865022775</v>
      </c>
      <c r="E44" s="102">
        <v>323600.00000000006</v>
      </c>
      <c r="F44" s="99">
        <v>0.16411900149106884</v>
      </c>
      <c r="G44" s="102">
        <v>400100</v>
      </c>
      <c r="H44" s="99">
        <v>0.20291722032316634</v>
      </c>
      <c r="I44" s="102">
        <v>1140</v>
      </c>
      <c r="J44" s="101">
        <v>5.7816953553713982E-4</v>
      </c>
      <c r="K44" s="65"/>
    </row>
    <row r="45" spans="1:12" x14ac:dyDescent="0.25">
      <c r="A45" s="97">
        <v>2004</v>
      </c>
      <c r="B45" s="98">
        <v>1971740</v>
      </c>
      <c r="C45" s="98">
        <v>1246900</v>
      </c>
      <c r="D45" s="99">
        <v>0.63238560865022775</v>
      </c>
      <c r="E45" s="102">
        <v>323600.00000000006</v>
      </c>
      <c r="F45" s="99">
        <v>0.16411900149106884</v>
      </c>
      <c r="G45" s="102">
        <v>400100</v>
      </c>
      <c r="H45" s="99">
        <v>0.20291722032316634</v>
      </c>
      <c r="I45" s="102">
        <v>1140</v>
      </c>
      <c r="J45" s="101">
        <v>5.7816953553713982E-4</v>
      </c>
      <c r="K45" s="65"/>
    </row>
    <row r="46" spans="1:12" x14ac:dyDescent="0.25">
      <c r="A46" s="97">
        <v>2005</v>
      </c>
      <c r="B46" s="98">
        <v>1890470</v>
      </c>
      <c r="C46" s="98">
        <v>1176200</v>
      </c>
      <c r="D46" s="99">
        <v>0.62217332197813247</v>
      </c>
      <c r="E46" s="102">
        <v>317900</v>
      </c>
      <c r="F46" s="99">
        <v>0.1681592408237105</v>
      </c>
      <c r="G46" s="102">
        <v>395100</v>
      </c>
      <c r="H46" s="99">
        <v>0.2089956465852407</v>
      </c>
      <c r="I46" s="102">
        <v>1270</v>
      </c>
      <c r="J46" s="101">
        <v>6.7179061291636471E-4</v>
      </c>
      <c r="K46" s="65"/>
    </row>
    <row r="47" spans="1:12" x14ac:dyDescent="0.25">
      <c r="A47" s="97">
        <v>2006</v>
      </c>
      <c r="B47" s="98">
        <v>1910455</v>
      </c>
      <c r="C47" s="98">
        <v>1186300</v>
      </c>
      <c r="D47" s="99">
        <v>0.62095155342575459</v>
      </c>
      <c r="E47" s="102">
        <v>325500</v>
      </c>
      <c r="F47" s="99">
        <v>0.17037826067612166</v>
      </c>
      <c r="G47" s="102">
        <v>396300</v>
      </c>
      <c r="H47" s="99">
        <v>0.20743749525636562</v>
      </c>
      <c r="I47" s="103">
        <v>2355</v>
      </c>
      <c r="J47" s="101">
        <v>1.2326906417581152E-3</v>
      </c>
      <c r="K47" s="65"/>
      <c r="L47" s="77"/>
    </row>
    <row r="48" spans="1:12" x14ac:dyDescent="0.25">
      <c r="A48" s="97">
        <v>2007</v>
      </c>
      <c r="B48" s="98">
        <v>2028954.9999999998</v>
      </c>
      <c r="C48" s="98">
        <v>1294799.9999999998</v>
      </c>
      <c r="D48" s="99">
        <v>0.63816102377825035</v>
      </c>
      <c r="E48" s="102">
        <v>335500.00000000006</v>
      </c>
      <c r="F48" s="99">
        <v>0.16535605767501008</v>
      </c>
      <c r="G48" s="102">
        <v>396300</v>
      </c>
      <c r="H48" s="99">
        <v>0.19532222252341724</v>
      </c>
      <c r="I48" s="103">
        <v>2355</v>
      </c>
      <c r="J48" s="101">
        <v>1.1606960233223509E-3</v>
      </c>
      <c r="K48" s="65"/>
      <c r="L48" s="77"/>
    </row>
    <row r="49" spans="1:19" x14ac:dyDescent="0.25">
      <c r="A49" s="97">
        <v>2008</v>
      </c>
      <c r="B49" s="98">
        <v>2056729.9999999998</v>
      </c>
      <c r="C49" s="98">
        <v>1294799.9999999998</v>
      </c>
      <c r="D49" s="99">
        <v>0.62954301245180455</v>
      </c>
      <c r="E49" s="102">
        <v>359300.00000000006</v>
      </c>
      <c r="F49" s="99">
        <v>0.17469478249454234</v>
      </c>
      <c r="G49" s="102">
        <v>399300</v>
      </c>
      <c r="H49" s="99">
        <v>0.19414313011430767</v>
      </c>
      <c r="I49" s="103">
        <v>3330</v>
      </c>
      <c r="J49" s="101">
        <v>1.6190749393454661E-3</v>
      </c>
      <c r="K49" s="65"/>
      <c r="L49" s="61"/>
    </row>
    <row r="50" spans="1:19" x14ac:dyDescent="0.25">
      <c r="A50" s="97">
        <v>2009</v>
      </c>
      <c r="B50" s="98">
        <v>2178327</v>
      </c>
      <c r="C50" s="98">
        <v>1294800</v>
      </c>
      <c r="D50" s="99">
        <v>0.59440111608587687</v>
      </c>
      <c r="E50" s="102">
        <v>434464</v>
      </c>
      <c r="F50" s="99">
        <v>0.19944847582571396</v>
      </c>
      <c r="G50" s="102">
        <v>441179</v>
      </c>
      <c r="H50" s="99">
        <v>0.20253111676988808</v>
      </c>
      <c r="I50" s="103">
        <v>7884</v>
      </c>
      <c r="J50" s="101">
        <v>3.6192913185210487E-3</v>
      </c>
      <c r="K50" s="77"/>
      <c r="L50" s="61"/>
    </row>
    <row r="51" spans="1:19" x14ac:dyDescent="0.25">
      <c r="A51" s="97">
        <v>2010</v>
      </c>
      <c r="B51" s="98">
        <v>2202399.6</v>
      </c>
      <c r="C51" s="98">
        <v>1295200</v>
      </c>
      <c r="D51" s="99">
        <v>0.58808583147218152</v>
      </c>
      <c r="E51" s="102">
        <v>453564</v>
      </c>
      <c r="F51" s="99">
        <v>0.20594082926640558</v>
      </c>
      <c r="G51" s="102">
        <v>441929</v>
      </c>
      <c r="H51" s="99">
        <v>0.20065795507772521</v>
      </c>
      <c r="I51" s="103">
        <v>11706.6</v>
      </c>
      <c r="J51" s="101">
        <v>5.3153841836876469E-3</v>
      </c>
      <c r="K51" s="77"/>
      <c r="L51" s="61"/>
    </row>
    <row r="52" spans="1:19" s="55" customFormat="1" x14ac:dyDescent="0.25">
      <c r="A52" s="104">
        <v>2011</v>
      </c>
      <c r="B52" s="105">
        <v>2197043.5</v>
      </c>
      <c r="C52" s="105">
        <v>1295200</v>
      </c>
      <c r="D52" s="106">
        <v>0.58951950655505914</v>
      </c>
      <c r="E52" s="107">
        <v>449838.5</v>
      </c>
      <c r="F52" s="106">
        <v>0.2047471977682736</v>
      </c>
      <c r="G52" s="107">
        <v>432159</v>
      </c>
      <c r="H52" s="106">
        <v>0.19670024740065456</v>
      </c>
      <c r="I52" s="108">
        <v>13846</v>
      </c>
      <c r="J52" s="109">
        <v>6.3021055340961611E-3</v>
      </c>
      <c r="K52" s="60"/>
      <c r="L52"/>
      <c r="M52"/>
      <c r="N52"/>
      <c r="O52"/>
      <c r="P52"/>
      <c r="Q52"/>
      <c r="R52"/>
      <c r="S52"/>
    </row>
    <row r="53" spans="1:19" s="55" customFormat="1" x14ac:dyDescent="0.25">
      <c r="A53" s="104">
        <v>2012</v>
      </c>
      <c r="B53" s="105">
        <v>2257353</v>
      </c>
      <c r="C53" s="105">
        <v>1295200</v>
      </c>
      <c r="D53" s="106">
        <v>0.57376936615584717</v>
      </c>
      <c r="E53" s="107">
        <v>458294</v>
      </c>
      <c r="F53" s="106">
        <v>0.2030227438951728</v>
      </c>
      <c r="G53" s="107">
        <v>438035</v>
      </c>
      <c r="H53" s="106">
        <v>0.19404807311926844</v>
      </c>
      <c r="I53" s="108">
        <v>65824</v>
      </c>
      <c r="J53" s="109">
        <v>2.9159816829711614E-2</v>
      </c>
      <c r="K53" s="60"/>
      <c r="L53"/>
      <c r="M53"/>
      <c r="N53"/>
      <c r="O53"/>
      <c r="P53"/>
      <c r="Q53"/>
      <c r="R53"/>
      <c r="S53"/>
    </row>
    <row r="54" spans="1:19" x14ac:dyDescent="0.25">
      <c r="A54" s="153">
        <v>2013</v>
      </c>
      <c r="B54" s="154">
        <v>2525211</v>
      </c>
      <c r="C54" s="154">
        <v>1539100</v>
      </c>
      <c r="D54" s="155">
        <v>0.60949362251312855</v>
      </c>
      <c r="E54" s="156">
        <v>448794</v>
      </c>
      <c r="F54" s="155">
        <v>0.1777253465155981</v>
      </c>
      <c r="G54" s="156">
        <v>438843</v>
      </c>
      <c r="H54" s="155">
        <v>0.17378468571537189</v>
      </c>
      <c r="I54" s="157">
        <v>68264</v>
      </c>
      <c r="J54" s="158">
        <v>2.7032988530463396E-2</v>
      </c>
      <c r="K54" s="49"/>
    </row>
    <row r="55" spans="1:19" x14ac:dyDescent="0.25">
      <c r="A55" s="153">
        <v>2014</v>
      </c>
      <c r="B55" s="154"/>
      <c r="C55" s="154"/>
      <c r="D55" s="155"/>
      <c r="E55" s="156"/>
      <c r="F55" s="155"/>
      <c r="G55" s="156"/>
      <c r="H55" s="162"/>
      <c r="I55" s="157"/>
      <c r="J55" s="164"/>
      <c r="K55" s="49"/>
    </row>
    <row r="56" spans="1:19" x14ac:dyDescent="0.25">
      <c r="A56" s="159">
        <v>2015</v>
      </c>
      <c r="B56" s="160"/>
      <c r="C56" s="160"/>
      <c r="D56" s="161"/>
      <c r="E56" s="162"/>
      <c r="F56" s="161"/>
      <c r="G56" s="162"/>
      <c r="H56" s="162"/>
      <c r="I56" s="163"/>
      <c r="J56" s="164"/>
      <c r="K56" s="49"/>
      <c r="L56" s="141"/>
      <c r="M56" s="141"/>
    </row>
    <row r="57" spans="1:19" x14ac:dyDescent="0.25">
      <c r="A57" s="153">
        <v>2016</v>
      </c>
      <c r="B57" s="160"/>
      <c r="C57" s="160"/>
      <c r="D57" s="161"/>
      <c r="E57" s="162"/>
      <c r="F57" s="161"/>
      <c r="G57" s="162"/>
      <c r="H57" s="162"/>
      <c r="I57" s="163"/>
      <c r="J57" s="164"/>
      <c r="K57" s="49"/>
      <c r="L57" s="141"/>
      <c r="M57" s="141"/>
    </row>
    <row r="58" spans="1:19" x14ac:dyDescent="0.25">
      <c r="A58" s="159">
        <v>2017</v>
      </c>
      <c r="B58" s="160"/>
      <c r="C58" s="160"/>
      <c r="D58" s="161"/>
      <c r="E58" s="162"/>
      <c r="F58" s="161"/>
      <c r="G58" s="162"/>
      <c r="H58" s="162"/>
      <c r="I58" s="163"/>
      <c r="J58" s="164"/>
      <c r="K58" s="49"/>
      <c r="L58" s="141"/>
      <c r="M58" s="141"/>
    </row>
    <row r="59" spans="1:19" x14ac:dyDescent="0.25">
      <c r="A59" s="153">
        <v>2018</v>
      </c>
      <c r="B59" s="160">
        <v>3014371.6</v>
      </c>
      <c r="C59" s="160">
        <v>1684900</v>
      </c>
      <c r="D59" s="161">
        <v>0.55895563771898593</v>
      </c>
      <c r="E59" s="162">
        <v>723255</v>
      </c>
      <c r="F59" s="161">
        <v>0.23993558060326736</v>
      </c>
      <c r="G59" s="162">
        <v>482249</v>
      </c>
      <c r="H59" s="164">
        <f t="shared" ref="H59:J59" si="0">G59/$B59</f>
        <v>0.15998326151958173</v>
      </c>
      <c r="I59" s="163">
        <v>71544</v>
      </c>
      <c r="J59" s="164">
        <f t="shared" si="0"/>
        <v>2.373430004449352E-2</v>
      </c>
      <c r="K59" s="49"/>
      <c r="L59" s="141"/>
      <c r="M59" s="141"/>
    </row>
    <row r="60" spans="1:19" x14ac:dyDescent="0.25">
      <c r="A60" s="159">
        <v>2019</v>
      </c>
      <c r="B60" s="160"/>
      <c r="C60" s="160"/>
      <c r="D60" s="161"/>
      <c r="E60" s="162"/>
      <c r="F60" s="161"/>
      <c r="G60" s="162"/>
      <c r="H60" s="162"/>
      <c r="I60" s="163"/>
      <c r="J60" s="164"/>
      <c r="K60" s="49"/>
      <c r="L60" s="142"/>
      <c r="M60" s="142"/>
    </row>
    <row r="61" spans="1:19" x14ac:dyDescent="0.25">
      <c r="A61" s="153">
        <v>2020</v>
      </c>
      <c r="B61" s="160"/>
      <c r="C61" s="160"/>
      <c r="D61" s="161"/>
      <c r="E61" s="162"/>
      <c r="F61" s="162"/>
      <c r="G61" s="162"/>
      <c r="H61" s="162"/>
      <c r="I61" s="163"/>
      <c r="J61" s="164"/>
      <c r="K61" s="49"/>
      <c r="L61" s="143"/>
      <c r="M61" s="143"/>
    </row>
    <row r="62" spans="1:19" ht="15.75" thickBot="1" x14ac:dyDescent="0.3">
      <c r="A62" s="334">
        <v>2021</v>
      </c>
      <c r="B62" s="174">
        <v>3167868.9</v>
      </c>
      <c r="C62" s="175">
        <v>1776699.9999999998</v>
      </c>
      <c r="D62" s="335">
        <v>0.56085022962913644</v>
      </c>
      <c r="E62" s="175">
        <v>731686.79999999981</v>
      </c>
      <c r="F62" s="199">
        <v>0.23097130061158777</v>
      </c>
      <c r="G62" s="175">
        <v>488184</v>
      </c>
      <c r="H62" s="199">
        <v>0.15410486210461552</v>
      </c>
      <c r="I62" s="175">
        <v>68339</v>
      </c>
      <c r="J62" s="336">
        <v>2.1572546767954951E-2</v>
      </c>
      <c r="K62" s="49"/>
      <c r="L62" s="61">
        <f>(I70-I54)/I54</f>
        <v>1.3184108754248212E-2</v>
      </c>
    </row>
    <row r="63" spans="1:19" x14ac:dyDescent="0.25">
      <c r="A63" s="63" t="s">
        <v>462</v>
      </c>
      <c r="B63" s="62"/>
      <c r="C63" s="62"/>
      <c r="D63" s="62"/>
      <c r="E63" s="21"/>
      <c r="F63" s="62"/>
      <c r="G63" s="21"/>
      <c r="H63" s="62"/>
      <c r="I63" s="63"/>
      <c r="J63" s="54"/>
      <c r="L63" s="77"/>
    </row>
    <row r="64" spans="1:19" x14ac:dyDescent="0.25">
      <c r="A64" s="63" t="s">
        <v>530</v>
      </c>
      <c r="B64" s="62"/>
      <c r="C64" s="62"/>
      <c r="D64" s="62"/>
      <c r="E64" s="21"/>
      <c r="F64" s="62"/>
      <c r="G64" s="21"/>
      <c r="H64" s="62"/>
      <c r="I64" s="63"/>
      <c r="J64" s="54"/>
    </row>
    <row r="65" spans="1:11" x14ac:dyDescent="0.25">
      <c r="A65" s="22" t="s">
        <v>463</v>
      </c>
      <c r="B65" s="62"/>
      <c r="C65" s="62"/>
      <c r="D65" s="62"/>
      <c r="E65" s="21"/>
      <c r="F65" s="62"/>
      <c r="G65" s="21"/>
      <c r="H65" s="62"/>
      <c r="I65" s="63"/>
      <c r="J65" s="54"/>
    </row>
    <row r="66" spans="1:11" x14ac:dyDescent="0.25">
      <c r="A66" s="63" t="s">
        <v>464</v>
      </c>
      <c r="B66" s="62"/>
      <c r="C66" s="62"/>
      <c r="D66" s="62"/>
      <c r="E66" s="21"/>
      <c r="F66" s="62"/>
      <c r="G66" s="21"/>
      <c r="H66" s="62"/>
      <c r="I66" s="63"/>
      <c r="J66" s="54"/>
    </row>
    <row r="67" spans="1:11" ht="15" customHeight="1" x14ac:dyDescent="0.25">
      <c r="A67" s="141" t="s">
        <v>465</v>
      </c>
      <c r="B67" s="141"/>
      <c r="C67" s="141"/>
      <c r="D67" s="141"/>
      <c r="E67" s="141"/>
      <c r="F67" s="141"/>
      <c r="G67" s="141"/>
      <c r="H67" s="141"/>
      <c r="I67" s="141"/>
      <c r="J67" s="141"/>
      <c r="K67" s="141"/>
    </row>
    <row r="68" spans="1:11" x14ac:dyDescent="0.25">
      <c r="A68" s="142" t="s">
        <v>531</v>
      </c>
      <c r="B68" s="142"/>
      <c r="C68" s="142"/>
      <c r="D68" s="142"/>
      <c r="E68" s="142"/>
      <c r="F68" s="142"/>
      <c r="G68" s="142"/>
      <c r="H68" s="142"/>
      <c r="I68" s="142"/>
      <c r="J68" s="142"/>
      <c r="K68" s="142"/>
    </row>
    <row r="69" spans="1:11" ht="174" customHeight="1" x14ac:dyDescent="0.25">
      <c r="A69" s="362" t="s">
        <v>466</v>
      </c>
      <c r="B69" s="362"/>
      <c r="C69" s="362"/>
      <c r="D69" s="362"/>
      <c r="E69" s="362"/>
      <c r="F69" s="362"/>
      <c r="G69" s="362"/>
      <c r="H69" s="362"/>
      <c r="I69" s="362"/>
      <c r="J69" s="362"/>
      <c r="K69" s="362"/>
    </row>
    <row r="70" spans="1:11" x14ac:dyDescent="0.25">
      <c r="A70" s="69">
        <v>2013</v>
      </c>
      <c r="B70" s="49"/>
      <c r="C70" s="69"/>
      <c r="D70" s="69"/>
      <c r="E70" s="64"/>
      <c r="F70" s="69"/>
      <c r="G70" s="64"/>
      <c r="H70" s="69"/>
      <c r="I70" s="59">
        <f>I54+K70</f>
        <v>69164</v>
      </c>
      <c r="J70" s="53"/>
      <c r="K70" s="49">
        <v>900</v>
      </c>
    </row>
    <row r="71" spans="1:11" x14ac:dyDescent="0.25">
      <c r="I71" s="77"/>
      <c r="J71" s="52"/>
      <c r="K71" s="77"/>
    </row>
    <row r="73" spans="1:11" ht="15.75" x14ac:dyDescent="0.25">
      <c r="B73" s="58"/>
      <c r="J73" s="51"/>
    </row>
    <row r="79" spans="1:11" x14ac:dyDescent="0.25">
      <c r="A79" s="26"/>
    </row>
    <row r="80" spans="1:11" x14ac:dyDescent="0.25">
      <c r="A80" s="26"/>
    </row>
    <row r="81" spans="1:1" x14ac:dyDescent="0.25">
      <c r="A81" s="26"/>
    </row>
    <row r="82" spans="1:1" x14ac:dyDescent="0.25">
      <c r="A82" s="26"/>
    </row>
    <row r="83" spans="1:1" x14ac:dyDescent="0.25">
      <c r="A83" s="26"/>
    </row>
    <row r="84" spans="1:1" x14ac:dyDescent="0.25">
      <c r="A84" s="26"/>
    </row>
    <row r="85" spans="1:1" x14ac:dyDescent="0.25">
      <c r="A85" s="26"/>
    </row>
    <row r="86" spans="1:1" x14ac:dyDescent="0.25">
      <c r="A86" s="26"/>
    </row>
    <row r="87" spans="1:1" x14ac:dyDescent="0.25">
      <c r="A87" s="26"/>
    </row>
    <row r="88" spans="1:1" x14ac:dyDescent="0.25">
      <c r="A88" s="26"/>
    </row>
    <row r="89" spans="1:1" x14ac:dyDescent="0.25">
      <c r="A89" s="26"/>
    </row>
    <row r="90" spans="1:1" x14ac:dyDescent="0.25">
      <c r="A90" s="26"/>
    </row>
  </sheetData>
  <mergeCells count="7">
    <mergeCell ref="I2:J2"/>
    <mergeCell ref="A69:K69"/>
    <mergeCell ref="A2:A3"/>
    <mergeCell ref="B2:B3"/>
    <mergeCell ref="C2:D2"/>
    <mergeCell ref="E2:F2"/>
    <mergeCell ref="G2:H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7"/>
  <sheetViews>
    <sheetView showGridLines="0" workbookViewId="0">
      <pane ySplit="3" topLeftCell="A46" activePane="bottomLeft" state="frozen"/>
      <selection activeCell="E59" sqref="E59"/>
      <selection pane="bottomLeft" sqref="A1:XFD1048576"/>
    </sheetView>
  </sheetViews>
  <sheetFormatPr defaultRowHeight="15" x14ac:dyDescent="0.25"/>
  <cols>
    <col min="1" max="3" width="12" customWidth="1"/>
    <col min="4" max="13" width="11.140625" customWidth="1"/>
  </cols>
  <sheetData>
    <row r="1" spans="1:16" x14ac:dyDescent="0.25">
      <c r="A1" s="92" t="s">
        <v>2135</v>
      </c>
      <c r="B1" s="92"/>
      <c r="C1" s="92"/>
      <c r="D1" s="92"/>
      <c r="E1" s="92"/>
      <c r="F1" s="92"/>
      <c r="G1" s="92"/>
      <c r="H1" s="92"/>
      <c r="I1" s="92"/>
      <c r="J1" s="92"/>
      <c r="K1" s="92"/>
      <c r="L1" s="92"/>
      <c r="M1" s="92"/>
    </row>
    <row r="2" spans="1:16" x14ac:dyDescent="0.25">
      <c r="A2" s="363" t="s">
        <v>467</v>
      </c>
      <c r="B2" s="363" t="s">
        <v>58</v>
      </c>
      <c r="C2" s="369" t="s">
        <v>383</v>
      </c>
      <c r="D2" s="366" t="s">
        <v>38</v>
      </c>
      <c r="E2" s="367"/>
      <c r="F2" s="366" t="s">
        <v>39</v>
      </c>
      <c r="G2" s="367"/>
      <c r="H2" s="366" t="s">
        <v>40</v>
      </c>
      <c r="I2" s="367"/>
      <c r="J2" s="366" t="s">
        <v>41</v>
      </c>
      <c r="K2" s="367"/>
      <c r="L2" s="364" t="s">
        <v>35</v>
      </c>
      <c r="M2" s="368"/>
    </row>
    <row r="3" spans="1:16" ht="45" x14ac:dyDescent="0.25">
      <c r="A3" s="363"/>
      <c r="B3" s="363"/>
      <c r="C3" s="369"/>
      <c r="D3" s="93" t="s">
        <v>384</v>
      </c>
      <c r="E3" s="94" t="s">
        <v>470</v>
      </c>
      <c r="F3" s="93" t="s">
        <v>384</v>
      </c>
      <c r="G3" s="94" t="s">
        <v>470</v>
      </c>
      <c r="H3" s="93" t="s">
        <v>384</v>
      </c>
      <c r="I3" s="276" t="s">
        <v>470</v>
      </c>
      <c r="J3" s="93" t="s">
        <v>384</v>
      </c>
      <c r="K3" s="94" t="s">
        <v>470</v>
      </c>
      <c r="L3" s="93" t="s">
        <v>384</v>
      </c>
      <c r="M3" s="276" t="s">
        <v>470</v>
      </c>
      <c r="N3" s="277"/>
      <c r="O3" s="277"/>
      <c r="P3" s="277"/>
    </row>
    <row r="4" spans="1:16" x14ac:dyDescent="0.25">
      <c r="A4" s="113">
        <v>1963</v>
      </c>
      <c r="B4" s="113" t="s">
        <v>480</v>
      </c>
      <c r="C4" s="114"/>
      <c r="D4" s="115"/>
      <c r="E4" s="116"/>
      <c r="F4" s="115"/>
      <c r="G4" s="116"/>
      <c r="H4" s="115"/>
      <c r="I4" s="116"/>
      <c r="J4" s="115">
        <v>325</v>
      </c>
      <c r="K4" s="116"/>
      <c r="L4" s="113"/>
      <c r="M4" s="113"/>
      <c r="N4" s="277"/>
      <c r="O4" s="277"/>
      <c r="P4" s="277"/>
    </row>
    <row r="5" spans="1:16" x14ac:dyDescent="0.25">
      <c r="A5" s="113">
        <v>1964</v>
      </c>
      <c r="B5" s="113" t="s">
        <v>480</v>
      </c>
      <c r="C5" s="114"/>
      <c r="D5" s="115"/>
      <c r="E5" s="116"/>
      <c r="F5" s="115"/>
      <c r="G5" s="116"/>
      <c r="H5" s="115"/>
      <c r="I5" s="116"/>
      <c r="J5" s="115">
        <v>321</v>
      </c>
      <c r="K5" s="116"/>
      <c r="L5" s="113"/>
      <c r="M5" s="113"/>
      <c r="N5" s="277"/>
      <c r="O5" s="277"/>
      <c r="P5" s="277"/>
    </row>
    <row r="6" spans="1:16" x14ac:dyDescent="0.25">
      <c r="A6" s="113">
        <v>1965</v>
      </c>
      <c r="B6" s="113" t="s">
        <v>480</v>
      </c>
      <c r="C6" s="114"/>
      <c r="D6" s="115"/>
      <c r="E6" s="116"/>
      <c r="F6" s="115"/>
      <c r="G6" s="116"/>
      <c r="H6" s="115"/>
      <c r="I6" s="116"/>
      <c r="J6" s="115">
        <v>350</v>
      </c>
      <c r="K6" s="116"/>
      <c r="L6" s="113"/>
      <c r="M6" s="113"/>
      <c r="N6" s="277"/>
      <c r="O6" s="277"/>
      <c r="P6" s="277"/>
    </row>
    <row r="7" spans="1:16" x14ac:dyDescent="0.25">
      <c r="A7" s="113">
        <v>1966</v>
      </c>
      <c r="B7" s="113" t="s">
        <v>480</v>
      </c>
      <c r="C7" s="114"/>
      <c r="D7" s="115"/>
      <c r="E7" s="116"/>
      <c r="F7" s="115"/>
      <c r="G7" s="116"/>
      <c r="H7" s="115"/>
      <c r="I7" s="116"/>
      <c r="J7" s="115">
        <v>316</v>
      </c>
      <c r="K7" s="116"/>
      <c r="L7" s="113"/>
      <c r="M7" s="113"/>
      <c r="N7" s="277"/>
      <c r="O7" s="277"/>
      <c r="P7" s="277"/>
    </row>
    <row r="8" spans="1:16" x14ac:dyDescent="0.25">
      <c r="A8" s="113">
        <v>1967</v>
      </c>
      <c r="B8" s="113" t="s">
        <v>480</v>
      </c>
      <c r="C8" s="114"/>
      <c r="D8" s="115"/>
      <c r="E8" s="116"/>
      <c r="F8" s="115"/>
      <c r="G8" s="116"/>
      <c r="H8" s="115"/>
      <c r="I8" s="116"/>
      <c r="J8" s="115">
        <v>363</v>
      </c>
      <c r="K8" s="116"/>
      <c r="L8" s="113"/>
      <c r="M8" s="113"/>
      <c r="N8" s="277"/>
      <c r="O8" s="277"/>
      <c r="P8" s="277"/>
    </row>
    <row r="9" spans="1:16" x14ac:dyDescent="0.25">
      <c r="A9" s="113">
        <v>1968</v>
      </c>
      <c r="B9" s="113" t="s">
        <v>480</v>
      </c>
      <c r="C9" s="114"/>
      <c r="D9" s="115"/>
      <c r="E9" s="116"/>
      <c r="F9" s="115"/>
      <c r="G9" s="116"/>
      <c r="H9" s="115"/>
      <c r="I9" s="116"/>
      <c r="J9" s="115">
        <v>363</v>
      </c>
      <c r="K9" s="116"/>
      <c r="L9" s="113"/>
      <c r="M9" s="113"/>
      <c r="N9" s="277"/>
      <c r="O9" s="277"/>
      <c r="P9" s="277"/>
    </row>
    <row r="10" spans="1:16" x14ac:dyDescent="0.25">
      <c r="A10" s="113">
        <v>1969</v>
      </c>
      <c r="B10" s="113" t="s">
        <v>480</v>
      </c>
      <c r="C10" s="114"/>
      <c r="D10" s="115"/>
      <c r="E10" s="116"/>
      <c r="F10" s="115"/>
      <c r="G10" s="116"/>
      <c r="H10" s="115"/>
      <c r="I10" s="116"/>
      <c r="J10" s="115">
        <v>340</v>
      </c>
      <c r="K10" s="116"/>
      <c r="L10" s="113"/>
      <c r="M10" s="113"/>
      <c r="N10" s="277"/>
      <c r="O10" s="277"/>
      <c r="P10" s="277"/>
    </row>
    <row r="11" spans="1:16" x14ac:dyDescent="0.25">
      <c r="A11" s="113">
        <v>1970</v>
      </c>
      <c r="B11" s="113" t="s">
        <v>480</v>
      </c>
      <c r="C11" s="114"/>
      <c r="D11" s="115"/>
      <c r="E11" s="116"/>
      <c r="F11" s="115"/>
      <c r="G11" s="116"/>
      <c r="H11" s="115"/>
      <c r="I11" s="116"/>
      <c r="J11" s="115">
        <v>362</v>
      </c>
      <c r="K11" s="116"/>
      <c r="L11" s="113"/>
      <c r="M11" s="113"/>
      <c r="N11" s="277"/>
      <c r="O11" s="277"/>
      <c r="P11" s="277"/>
    </row>
    <row r="12" spans="1:16" x14ac:dyDescent="0.25">
      <c r="A12" s="113">
        <v>1971</v>
      </c>
      <c r="B12" s="113" t="s">
        <v>480</v>
      </c>
      <c r="C12" s="114">
        <v>1071</v>
      </c>
      <c r="D12" s="115">
        <v>195</v>
      </c>
      <c r="E12" s="116">
        <v>0.18207282913165265</v>
      </c>
      <c r="F12" s="115">
        <v>614</v>
      </c>
      <c r="G12" s="116">
        <v>0.5732959850606909</v>
      </c>
      <c r="H12" s="115">
        <v>262</v>
      </c>
      <c r="I12" s="116">
        <v>0.24463118580765639</v>
      </c>
      <c r="J12" s="115"/>
      <c r="K12" s="116"/>
      <c r="L12" s="113"/>
      <c r="M12" s="113"/>
      <c r="N12" s="277"/>
      <c r="O12" s="277"/>
      <c r="P12" s="277"/>
    </row>
    <row r="13" spans="1:16" x14ac:dyDescent="0.25">
      <c r="A13" s="113">
        <v>1972</v>
      </c>
      <c r="B13" s="113" t="s">
        <v>481</v>
      </c>
      <c r="C13" s="114">
        <v>1207</v>
      </c>
      <c r="D13" s="115">
        <v>193</v>
      </c>
      <c r="E13" s="116">
        <v>0.15990057995028997</v>
      </c>
      <c r="F13" s="115">
        <v>748</v>
      </c>
      <c r="G13" s="116">
        <v>0.61971830985915488</v>
      </c>
      <c r="H13" s="115">
        <v>266</v>
      </c>
      <c r="I13" s="116">
        <v>0.22038111019055509</v>
      </c>
      <c r="J13" s="115"/>
      <c r="K13" s="116"/>
      <c r="L13" s="113"/>
      <c r="M13" s="113"/>
      <c r="N13" s="277"/>
      <c r="O13" s="66"/>
      <c r="P13" s="277"/>
    </row>
    <row r="14" spans="1:16" x14ac:dyDescent="0.25">
      <c r="A14" s="113">
        <v>1973</v>
      </c>
      <c r="B14" s="113" t="s">
        <v>481</v>
      </c>
      <c r="C14" s="114">
        <v>1406</v>
      </c>
      <c r="D14" s="115">
        <v>189</v>
      </c>
      <c r="E14" s="116">
        <v>0.13442389758179232</v>
      </c>
      <c r="F14" s="115">
        <v>950</v>
      </c>
      <c r="G14" s="116">
        <v>0.67567567567567566</v>
      </c>
      <c r="H14" s="115">
        <v>267</v>
      </c>
      <c r="I14" s="116">
        <v>0.18990042674253202</v>
      </c>
      <c r="J14" s="115"/>
      <c r="K14" s="116"/>
      <c r="L14" s="113"/>
      <c r="M14" s="113"/>
      <c r="N14" s="277"/>
      <c r="O14" s="66"/>
      <c r="P14" s="277"/>
    </row>
    <row r="15" spans="1:16" x14ac:dyDescent="0.25">
      <c r="A15" s="113">
        <v>1974</v>
      </c>
      <c r="B15" s="113" t="s">
        <v>482</v>
      </c>
      <c r="C15" s="114">
        <v>1868</v>
      </c>
      <c r="D15" s="115">
        <v>203</v>
      </c>
      <c r="E15" s="116">
        <v>0.10867237687366167</v>
      </c>
      <c r="F15" s="115">
        <v>1047</v>
      </c>
      <c r="G15" s="116">
        <v>0.56049250535331907</v>
      </c>
      <c r="H15" s="115">
        <v>299</v>
      </c>
      <c r="I15" s="116">
        <v>0.16006423982869378</v>
      </c>
      <c r="J15" s="115">
        <v>319</v>
      </c>
      <c r="K15" s="116">
        <v>0.17077087794432549</v>
      </c>
      <c r="L15" s="113"/>
      <c r="M15" s="113"/>
      <c r="N15" s="277"/>
      <c r="O15" s="66"/>
      <c r="P15" s="277"/>
    </row>
    <row r="16" spans="1:16" x14ac:dyDescent="0.25">
      <c r="A16" s="113">
        <v>1975</v>
      </c>
      <c r="B16" s="113" t="s">
        <v>482</v>
      </c>
      <c r="C16" s="114">
        <v>2262</v>
      </c>
      <c r="D16" s="115">
        <v>277</v>
      </c>
      <c r="E16" s="116">
        <v>0.12245800176834659</v>
      </c>
      <c r="F16" s="115">
        <v>1311</v>
      </c>
      <c r="G16" s="116">
        <v>0.57957559681697612</v>
      </c>
      <c r="H16" s="115">
        <v>323</v>
      </c>
      <c r="I16" s="116">
        <v>0.14279398762157383</v>
      </c>
      <c r="J16" s="115">
        <v>351</v>
      </c>
      <c r="K16" s="116">
        <v>0.15517241379310345</v>
      </c>
      <c r="L16" s="113"/>
      <c r="M16" s="113"/>
      <c r="N16" s="277"/>
      <c r="O16" s="66"/>
      <c r="P16" s="277"/>
    </row>
    <row r="17" spans="1:16" x14ac:dyDescent="0.25">
      <c r="A17" s="113">
        <v>1976</v>
      </c>
      <c r="B17" s="113" t="s">
        <v>482</v>
      </c>
      <c r="C17" s="114">
        <v>2502</v>
      </c>
      <c r="D17" s="115">
        <v>351</v>
      </c>
      <c r="E17" s="116">
        <v>0.14028776978417265</v>
      </c>
      <c r="F17" s="115">
        <v>1468</v>
      </c>
      <c r="G17" s="116">
        <v>0.58673061550759398</v>
      </c>
      <c r="H17" s="115">
        <v>314</v>
      </c>
      <c r="I17" s="116">
        <v>0.12549960031974419</v>
      </c>
      <c r="J17" s="115">
        <v>369</v>
      </c>
      <c r="K17" s="116">
        <v>0.14748201438848921</v>
      </c>
      <c r="L17" s="113"/>
      <c r="M17" s="113"/>
      <c r="N17" s="277"/>
      <c r="O17" s="66"/>
      <c r="P17" s="277"/>
    </row>
    <row r="18" spans="1:16" x14ac:dyDescent="0.25">
      <c r="A18" s="113">
        <v>1977</v>
      </c>
      <c r="B18" s="113" t="s">
        <v>482</v>
      </c>
      <c r="C18" s="114">
        <v>2710</v>
      </c>
      <c r="D18" s="115">
        <v>378</v>
      </c>
      <c r="E18" s="116">
        <v>0.13948339483394834</v>
      </c>
      <c r="F18" s="115">
        <v>1537</v>
      </c>
      <c r="G18" s="116">
        <v>0.56715867158671585</v>
      </c>
      <c r="H18" s="115">
        <v>297</v>
      </c>
      <c r="I18" s="116">
        <v>0.10959409594095941</v>
      </c>
      <c r="J18" s="115">
        <v>498</v>
      </c>
      <c r="K18" s="116">
        <v>0.18376383763837639</v>
      </c>
      <c r="L18" s="113"/>
      <c r="M18" s="113"/>
      <c r="N18" s="277"/>
      <c r="O18" s="66"/>
      <c r="P18" s="277"/>
    </row>
    <row r="19" spans="1:16" x14ac:dyDescent="0.25">
      <c r="A19" s="113">
        <v>1978</v>
      </c>
      <c r="B19" s="113" t="s">
        <v>482</v>
      </c>
      <c r="C19" s="114">
        <v>2864</v>
      </c>
      <c r="D19" s="115">
        <v>388</v>
      </c>
      <c r="E19" s="116">
        <v>0.13547486033519554</v>
      </c>
      <c r="F19" s="115">
        <v>1690</v>
      </c>
      <c r="G19" s="116">
        <v>0.59008379888268159</v>
      </c>
      <c r="H19" s="115">
        <v>323</v>
      </c>
      <c r="I19" s="116">
        <v>0.11277932960893855</v>
      </c>
      <c r="J19" s="115">
        <v>463</v>
      </c>
      <c r="K19" s="116">
        <v>0.16166201117318435</v>
      </c>
      <c r="L19" s="113"/>
      <c r="M19" s="113"/>
      <c r="N19" s="277"/>
      <c r="O19" s="66"/>
      <c r="P19" s="277"/>
    </row>
    <row r="20" spans="1:16" x14ac:dyDescent="0.25">
      <c r="A20" s="113">
        <v>1979</v>
      </c>
      <c r="B20" s="113" t="s">
        <v>482</v>
      </c>
      <c r="C20" s="114">
        <v>2968</v>
      </c>
      <c r="D20" s="115">
        <v>383</v>
      </c>
      <c r="E20" s="116">
        <v>0.12904312668463611</v>
      </c>
      <c r="F20" s="115">
        <v>1827</v>
      </c>
      <c r="G20" s="116">
        <v>0.61556603773584906</v>
      </c>
      <c r="H20" s="115">
        <v>308</v>
      </c>
      <c r="I20" s="116">
        <v>0.10377358490566038</v>
      </c>
      <c r="J20" s="115">
        <v>450</v>
      </c>
      <c r="K20" s="116">
        <v>0.15161725067385445</v>
      </c>
      <c r="L20" s="113"/>
      <c r="M20" s="113"/>
      <c r="N20" s="277"/>
      <c r="O20" s="66"/>
      <c r="P20" s="277"/>
    </row>
    <row r="21" spans="1:16" x14ac:dyDescent="0.25">
      <c r="A21" s="113">
        <v>1980</v>
      </c>
      <c r="B21" s="113" t="s">
        <v>482</v>
      </c>
      <c r="C21" s="114">
        <v>3034</v>
      </c>
      <c r="D21" s="115">
        <v>368</v>
      </c>
      <c r="E21" s="116">
        <v>0.12129202373104812</v>
      </c>
      <c r="F21" s="115">
        <v>1844</v>
      </c>
      <c r="G21" s="116">
        <v>0.6077785102175346</v>
      </c>
      <c r="H21" s="115">
        <v>290</v>
      </c>
      <c r="I21" s="116">
        <v>9.55833882663151E-2</v>
      </c>
      <c r="J21" s="115">
        <v>532</v>
      </c>
      <c r="K21" s="116">
        <v>0.17534607778510217</v>
      </c>
      <c r="L21" s="113"/>
      <c r="M21" s="113"/>
      <c r="N21" s="277"/>
      <c r="O21" s="66"/>
      <c r="P21" s="277"/>
    </row>
    <row r="22" spans="1:16" x14ac:dyDescent="0.25">
      <c r="A22" s="113">
        <v>1981</v>
      </c>
      <c r="B22" s="113" t="s">
        <v>482</v>
      </c>
      <c r="C22" s="114">
        <v>3154</v>
      </c>
      <c r="D22" s="115">
        <v>338</v>
      </c>
      <c r="E22" s="116">
        <v>0.10716550412175016</v>
      </c>
      <c r="F22" s="115">
        <v>1897</v>
      </c>
      <c r="G22" s="116">
        <v>0.60145846544071024</v>
      </c>
      <c r="H22" s="115">
        <v>338</v>
      </c>
      <c r="I22" s="116">
        <v>0.10716550412175016</v>
      </c>
      <c r="J22" s="115">
        <v>581</v>
      </c>
      <c r="K22" s="116">
        <v>0.18421052631578946</v>
      </c>
      <c r="L22" s="113"/>
      <c r="M22" s="113"/>
      <c r="N22" s="277"/>
      <c r="O22" s="66"/>
      <c r="P22" s="277"/>
    </row>
    <row r="23" spans="1:16" x14ac:dyDescent="0.25">
      <c r="A23" s="113">
        <v>1982</v>
      </c>
      <c r="B23" s="113" t="s">
        <v>482</v>
      </c>
      <c r="C23" s="114">
        <v>3607</v>
      </c>
      <c r="D23" s="115">
        <v>466</v>
      </c>
      <c r="E23" s="116">
        <v>0.12919323537565844</v>
      </c>
      <c r="F23" s="115">
        <v>2211</v>
      </c>
      <c r="G23" s="116">
        <v>0.61297477127807043</v>
      </c>
      <c r="H23" s="115">
        <v>354</v>
      </c>
      <c r="I23" s="116">
        <v>9.8142500693096754E-2</v>
      </c>
      <c r="J23" s="115">
        <v>576</v>
      </c>
      <c r="K23" s="116">
        <v>0.15968949265317439</v>
      </c>
      <c r="L23" s="113"/>
      <c r="M23" s="113"/>
      <c r="N23" s="277"/>
      <c r="O23" s="66"/>
      <c r="P23" s="277"/>
    </row>
    <row r="24" spans="1:16" x14ac:dyDescent="0.25">
      <c r="A24" s="113">
        <v>1983</v>
      </c>
      <c r="B24" s="113" t="s">
        <v>482</v>
      </c>
      <c r="C24" s="114">
        <v>3781</v>
      </c>
      <c r="D24" s="115">
        <v>526</v>
      </c>
      <c r="E24" s="116">
        <v>0.13911663581063211</v>
      </c>
      <c r="F24" s="115">
        <v>2338</v>
      </c>
      <c r="G24" s="116">
        <v>0.61835493255752449</v>
      </c>
      <c r="H24" s="115">
        <v>331</v>
      </c>
      <c r="I24" s="117">
        <v>8.754297804813542E-2</v>
      </c>
      <c r="J24" s="115">
        <v>586</v>
      </c>
      <c r="K24" s="116">
        <v>0.15498545358370802</v>
      </c>
      <c r="L24" s="113"/>
      <c r="M24" s="113"/>
      <c r="N24" s="277"/>
      <c r="O24" s="66"/>
      <c r="P24" s="277"/>
    </row>
    <row r="25" spans="1:16" x14ac:dyDescent="0.25">
      <c r="A25" s="113">
        <v>1984</v>
      </c>
      <c r="B25" s="113" t="s">
        <v>482</v>
      </c>
      <c r="C25" s="114">
        <v>4057</v>
      </c>
      <c r="D25" s="115">
        <v>541</v>
      </c>
      <c r="E25" s="116">
        <v>0.13334976583682523</v>
      </c>
      <c r="F25" s="115">
        <v>2512</v>
      </c>
      <c r="G25" s="116">
        <v>0.61917673157505548</v>
      </c>
      <c r="H25" s="115">
        <v>308</v>
      </c>
      <c r="I25" s="117">
        <v>7.5918166132610307E-2</v>
      </c>
      <c r="J25" s="115">
        <v>696</v>
      </c>
      <c r="K25" s="116">
        <v>0.17155533645550899</v>
      </c>
      <c r="L25" s="113"/>
      <c r="M25" s="113"/>
      <c r="N25" s="277"/>
      <c r="O25" s="66"/>
      <c r="P25" s="277"/>
    </row>
    <row r="26" spans="1:16" x14ac:dyDescent="0.25">
      <c r="A26" s="113">
        <v>1985</v>
      </c>
      <c r="B26" s="113" t="s">
        <v>483</v>
      </c>
      <c r="C26" s="114">
        <v>4234</v>
      </c>
      <c r="D26" s="115">
        <v>538</v>
      </c>
      <c r="E26" s="116">
        <v>0.12706660368445913</v>
      </c>
      <c r="F26" s="115">
        <v>2631</v>
      </c>
      <c r="G26" s="116">
        <v>0.62139820500708554</v>
      </c>
      <c r="H26" s="115">
        <v>290</v>
      </c>
      <c r="I26" s="117">
        <v>6.8493150684931503E-2</v>
      </c>
      <c r="J26" s="115">
        <v>775</v>
      </c>
      <c r="K26" s="116">
        <v>0.18304204062352386</v>
      </c>
      <c r="L26" s="113"/>
      <c r="M26" s="113"/>
      <c r="N26" s="277"/>
      <c r="O26" s="66"/>
      <c r="P26" s="277"/>
    </row>
    <row r="27" spans="1:16" x14ac:dyDescent="0.25">
      <c r="A27" s="113">
        <v>1986</v>
      </c>
      <c r="B27" s="113" t="s">
        <v>482</v>
      </c>
      <c r="C27" s="114">
        <v>4411</v>
      </c>
      <c r="D27" s="115">
        <v>535</v>
      </c>
      <c r="E27" s="116">
        <v>0.12128768986624348</v>
      </c>
      <c r="F27" s="115">
        <v>2749</v>
      </c>
      <c r="G27" s="116">
        <v>0.62321469054636136</v>
      </c>
      <c r="H27" s="115">
        <v>272</v>
      </c>
      <c r="I27" s="117">
        <v>6.1664021763772385E-2</v>
      </c>
      <c r="J27" s="115">
        <v>854</v>
      </c>
      <c r="K27" s="116">
        <v>0.19360689186125596</v>
      </c>
      <c r="L27" s="113"/>
      <c r="M27" s="113"/>
      <c r="N27" s="277"/>
      <c r="O27" s="66"/>
      <c r="P27" s="277"/>
    </row>
    <row r="28" spans="1:16" x14ac:dyDescent="0.25">
      <c r="A28" s="113">
        <v>1987</v>
      </c>
      <c r="B28" s="113" t="s">
        <v>482</v>
      </c>
      <c r="C28" s="114">
        <v>4424</v>
      </c>
      <c r="D28" s="115">
        <v>459</v>
      </c>
      <c r="E28" s="116">
        <v>0.10375226039783002</v>
      </c>
      <c r="F28" s="115">
        <v>2790</v>
      </c>
      <c r="G28" s="116">
        <v>0.63065099457504525</v>
      </c>
      <c r="H28" s="115">
        <v>276</v>
      </c>
      <c r="I28" s="117">
        <v>6.2386980108499093E-2</v>
      </c>
      <c r="J28" s="115">
        <v>898</v>
      </c>
      <c r="K28" s="116">
        <v>0.20298372513562388</v>
      </c>
      <c r="L28" s="113"/>
      <c r="M28" s="113"/>
      <c r="N28" s="277"/>
      <c r="O28" s="66"/>
      <c r="P28" s="277"/>
    </row>
    <row r="29" spans="1:16" x14ac:dyDescent="0.25">
      <c r="A29" s="113">
        <v>1988</v>
      </c>
      <c r="B29" s="113" t="s">
        <v>482</v>
      </c>
      <c r="C29" s="114">
        <v>4502</v>
      </c>
      <c r="D29" s="115">
        <v>451</v>
      </c>
      <c r="E29" s="116">
        <v>0.10017769880053309</v>
      </c>
      <c r="F29" s="115">
        <v>2767</v>
      </c>
      <c r="G29" s="116">
        <v>0.6146157263438472</v>
      </c>
      <c r="H29" s="115">
        <v>295</v>
      </c>
      <c r="I29" s="117">
        <v>6.5526432696579304E-2</v>
      </c>
      <c r="J29" s="115">
        <v>989</v>
      </c>
      <c r="K29" s="116">
        <v>0.21968014215904041</v>
      </c>
      <c r="L29" s="113"/>
      <c r="M29" s="113"/>
      <c r="N29" s="277"/>
      <c r="O29" s="66"/>
      <c r="P29" s="277"/>
    </row>
    <row r="30" spans="1:16" x14ac:dyDescent="0.25">
      <c r="A30" s="113">
        <v>1989</v>
      </c>
      <c r="B30" s="113" t="s">
        <v>482</v>
      </c>
      <c r="C30" s="114">
        <v>4604</v>
      </c>
      <c r="D30" s="115">
        <v>486</v>
      </c>
      <c r="E30" s="116">
        <v>0.10556038227628149</v>
      </c>
      <c r="F30" s="115">
        <v>2875</v>
      </c>
      <c r="G30" s="116">
        <v>0.62445699391833187</v>
      </c>
      <c r="H30" s="115">
        <v>307</v>
      </c>
      <c r="I30" s="117">
        <v>6.668114682884449E-2</v>
      </c>
      <c r="J30" s="115">
        <v>935</v>
      </c>
      <c r="K30" s="116">
        <v>0.2030842745438749</v>
      </c>
      <c r="L30" s="113"/>
      <c r="M30" s="113"/>
      <c r="N30" s="277"/>
      <c r="O30" s="66"/>
      <c r="P30" s="277"/>
    </row>
    <row r="31" spans="1:16" x14ac:dyDescent="0.25">
      <c r="A31" s="113">
        <v>1990</v>
      </c>
      <c r="B31" s="113" t="s">
        <v>482</v>
      </c>
      <c r="C31" s="114">
        <v>4675</v>
      </c>
      <c r="D31" s="118">
        <v>449</v>
      </c>
      <c r="E31" s="116">
        <v>9.6042780748663098E-2</v>
      </c>
      <c r="F31" s="118">
        <v>2886</v>
      </c>
      <c r="G31" s="116">
        <v>0.61732620320855613</v>
      </c>
      <c r="H31" s="118">
        <v>316</v>
      </c>
      <c r="I31" s="117">
        <v>6.7593582887700537E-2</v>
      </c>
      <c r="J31" s="118">
        <v>1024</v>
      </c>
      <c r="K31" s="116">
        <v>0.2190374331550802</v>
      </c>
      <c r="L31" s="113"/>
      <c r="M31" s="113"/>
      <c r="N31" s="277"/>
      <c r="O31" s="66"/>
      <c r="P31" s="277"/>
    </row>
    <row r="32" spans="1:16" x14ac:dyDescent="0.25">
      <c r="A32" s="113">
        <v>1991</v>
      </c>
      <c r="B32" s="113" t="s">
        <v>482</v>
      </c>
      <c r="C32" s="114">
        <v>4621</v>
      </c>
      <c r="D32" s="115">
        <v>547</v>
      </c>
      <c r="E32" s="116">
        <v>0.11837264661328717</v>
      </c>
      <c r="F32" s="115">
        <v>2666</v>
      </c>
      <c r="G32" s="116">
        <v>0.57693140012984201</v>
      </c>
      <c r="H32" s="115">
        <v>323</v>
      </c>
      <c r="I32" s="117">
        <v>6.9898290413330441E-2</v>
      </c>
      <c r="J32" s="115">
        <v>1085</v>
      </c>
      <c r="K32" s="116">
        <v>0.23479766284354037</v>
      </c>
      <c r="L32" s="113"/>
      <c r="M32" s="113"/>
      <c r="N32" s="277"/>
      <c r="O32" s="66"/>
      <c r="P32" s="277"/>
    </row>
    <row r="33" spans="1:16" x14ac:dyDescent="0.25">
      <c r="A33" s="113">
        <v>1992</v>
      </c>
      <c r="B33" s="113" t="s">
        <v>482</v>
      </c>
      <c r="C33" s="114">
        <v>4737</v>
      </c>
      <c r="D33" s="115">
        <v>530</v>
      </c>
      <c r="E33" s="116">
        <v>0.1118851593835761</v>
      </c>
      <c r="F33" s="115">
        <v>2569</v>
      </c>
      <c r="G33" s="116">
        <v>0.54232636689888114</v>
      </c>
      <c r="H33" s="115">
        <v>302</v>
      </c>
      <c r="I33" s="117">
        <v>6.3753430441207515E-2</v>
      </c>
      <c r="J33" s="115">
        <v>1337</v>
      </c>
      <c r="K33" s="116">
        <v>0.28224614735064385</v>
      </c>
      <c r="L33" s="113"/>
      <c r="M33" s="113"/>
      <c r="N33" s="277"/>
      <c r="O33" s="66"/>
      <c r="P33" s="277"/>
    </row>
    <row r="34" spans="1:16" x14ac:dyDescent="0.25">
      <c r="A34" s="113">
        <v>1993</v>
      </c>
      <c r="B34" s="113" t="s">
        <v>482</v>
      </c>
      <c r="C34" s="114">
        <v>4733</v>
      </c>
      <c r="D34" s="115">
        <v>575</v>
      </c>
      <c r="E34" s="116">
        <v>0.12148742869216142</v>
      </c>
      <c r="F34" s="115">
        <v>2476</v>
      </c>
      <c r="G34" s="116">
        <v>0.52313543207268121</v>
      </c>
      <c r="H34" s="115">
        <v>322</v>
      </c>
      <c r="I34" s="117">
        <v>6.8032960067610393E-2</v>
      </c>
      <c r="J34" s="115">
        <v>1359</v>
      </c>
      <c r="K34" s="116">
        <v>0.28713289668286501</v>
      </c>
      <c r="L34" s="113"/>
      <c r="M34" s="113"/>
      <c r="N34" s="277"/>
      <c r="O34" s="66"/>
      <c r="P34" s="277"/>
    </row>
    <row r="35" spans="1:16" x14ac:dyDescent="0.25">
      <c r="A35" s="113">
        <v>1994</v>
      </c>
      <c r="B35" s="113" t="s">
        <v>482</v>
      </c>
      <c r="C35" s="114">
        <v>4924</v>
      </c>
      <c r="D35" s="118">
        <v>593</v>
      </c>
      <c r="E35" s="116">
        <v>0.12043054427294882</v>
      </c>
      <c r="F35" s="118">
        <v>2654</v>
      </c>
      <c r="G35" s="116">
        <v>0.53899268887083673</v>
      </c>
      <c r="H35" s="118">
        <v>294</v>
      </c>
      <c r="I35" s="117">
        <v>5.9707554833468728E-2</v>
      </c>
      <c r="J35" s="118">
        <v>1384</v>
      </c>
      <c r="K35" s="116">
        <v>0.28107229894394803</v>
      </c>
      <c r="L35" s="113"/>
      <c r="M35" s="113"/>
      <c r="N35" s="277"/>
      <c r="O35" s="66"/>
      <c r="P35" s="277"/>
    </row>
    <row r="36" spans="1:16" x14ac:dyDescent="0.25">
      <c r="A36" s="113">
        <v>1995</v>
      </c>
      <c r="B36" s="113" t="s">
        <v>482</v>
      </c>
      <c r="C36" s="114">
        <v>5019</v>
      </c>
      <c r="D36" s="118">
        <v>591</v>
      </c>
      <c r="E36" s="116">
        <v>0.1177525403466826</v>
      </c>
      <c r="F36" s="118">
        <v>2660</v>
      </c>
      <c r="G36" s="116">
        <v>0.52998605299860535</v>
      </c>
      <c r="H36" s="118">
        <v>309</v>
      </c>
      <c r="I36" s="117">
        <v>6.1566049013747758E-2</v>
      </c>
      <c r="J36" s="118">
        <v>1459</v>
      </c>
      <c r="K36" s="116">
        <v>0.29069535764096432</v>
      </c>
      <c r="L36" s="113"/>
      <c r="M36" s="113"/>
      <c r="N36" s="277"/>
      <c r="O36" s="66"/>
      <c r="P36" s="277"/>
    </row>
    <row r="37" spans="1:16" x14ac:dyDescent="0.25">
      <c r="A37" s="113">
        <v>1996</v>
      </c>
      <c r="B37" s="113" t="s">
        <v>484</v>
      </c>
      <c r="C37" s="114">
        <v>4982</v>
      </c>
      <c r="D37" s="114">
        <v>643</v>
      </c>
      <c r="E37" s="116">
        <v>0.12906463267763951</v>
      </c>
      <c r="F37" s="114">
        <v>2844</v>
      </c>
      <c r="G37" s="116">
        <v>0.57085507828181459</v>
      </c>
      <c r="H37" s="114">
        <v>229</v>
      </c>
      <c r="I37" s="117">
        <v>4.5965475712565235E-2</v>
      </c>
      <c r="J37" s="114">
        <v>1266</v>
      </c>
      <c r="K37" s="116">
        <v>0.25411481332798075</v>
      </c>
      <c r="L37" s="114"/>
      <c r="M37" s="116"/>
      <c r="N37" s="277"/>
      <c r="O37" s="66"/>
      <c r="P37" s="277"/>
    </row>
    <row r="38" spans="1:16" x14ac:dyDescent="0.25">
      <c r="A38" s="113">
        <v>1997</v>
      </c>
      <c r="B38" s="113" t="s">
        <v>484</v>
      </c>
      <c r="C38" s="114">
        <v>5107.8389999999999</v>
      </c>
      <c r="D38" s="114">
        <v>740.721</v>
      </c>
      <c r="E38" s="116">
        <v>0.14501651285406608</v>
      </c>
      <c r="F38" s="114">
        <v>3031</v>
      </c>
      <c r="G38" s="116">
        <v>0.59340163227541043</v>
      </c>
      <c r="H38" s="114">
        <v>237.16499999999999</v>
      </c>
      <c r="I38" s="117">
        <v>4.6431573117320261E-2</v>
      </c>
      <c r="J38" s="114">
        <v>1098.953</v>
      </c>
      <c r="K38" s="116">
        <v>0.21515028175320325</v>
      </c>
      <c r="L38" s="114"/>
      <c r="M38" s="116"/>
      <c r="N38" s="277"/>
      <c r="O38" s="66"/>
      <c r="P38" s="277"/>
    </row>
    <row r="39" spans="1:16" x14ac:dyDescent="0.25">
      <c r="A39" s="113">
        <v>1998</v>
      </c>
      <c r="B39" s="113" t="s">
        <v>484</v>
      </c>
      <c r="C39" s="114">
        <v>4590.299</v>
      </c>
      <c r="D39" s="114">
        <v>756.91399999999999</v>
      </c>
      <c r="E39" s="116">
        <v>0.1648942694146939</v>
      </c>
      <c r="F39" s="114">
        <v>2549</v>
      </c>
      <c r="G39" s="116">
        <v>0.55530151739570777</v>
      </c>
      <c r="H39" s="114">
        <v>171.053</v>
      </c>
      <c r="I39" s="117">
        <v>3.7264021363314241E-2</v>
      </c>
      <c r="J39" s="114">
        <v>1113.3320000000001</v>
      </c>
      <c r="K39" s="116">
        <v>0.24254019182628411</v>
      </c>
      <c r="L39" s="114"/>
      <c r="M39" s="116"/>
      <c r="N39" s="277"/>
      <c r="O39" s="66"/>
      <c r="P39" s="277"/>
    </row>
    <row r="40" spans="1:16" x14ac:dyDescent="0.25">
      <c r="A40" s="113">
        <v>1999</v>
      </c>
      <c r="B40" s="113" t="s">
        <v>484</v>
      </c>
      <c r="C40" s="114">
        <v>4608.835</v>
      </c>
      <c r="D40" s="114">
        <v>798.03899999999999</v>
      </c>
      <c r="E40" s="116">
        <v>0.17315417019702375</v>
      </c>
      <c r="F40" s="114">
        <v>2838</v>
      </c>
      <c r="G40" s="116">
        <v>0.61577383438547917</v>
      </c>
      <c r="H40" s="114">
        <v>156.18799999999999</v>
      </c>
      <c r="I40" s="117">
        <v>3.3888824399224533E-2</v>
      </c>
      <c r="J40" s="114">
        <v>816.60799999999995</v>
      </c>
      <c r="K40" s="116">
        <v>0.1771831710182725</v>
      </c>
      <c r="L40" s="114"/>
      <c r="M40" s="116"/>
      <c r="N40" s="277"/>
      <c r="O40" s="66"/>
      <c r="P40" s="277"/>
    </row>
    <row r="41" spans="1:16" x14ac:dyDescent="0.25">
      <c r="A41" s="113">
        <v>2000</v>
      </c>
      <c r="B41" s="113" t="s">
        <v>484</v>
      </c>
      <c r="C41" s="114">
        <v>4937.7330000000002</v>
      </c>
      <c r="D41" s="114">
        <v>557.01300000000003</v>
      </c>
      <c r="E41" s="116">
        <v>0.11280743612503957</v>
      </c>
      <c r="F41" s="114">
        <v>3194</v>
      </c>
      <c r="G41" s="116">
        <v>0.64685555091779967</v>
      </c>
      <c r="H41" s="114">
        <v>184.90100000000001</v>
      </c>
      <c r="I41" s="117">
        <v>3.7446536700141544E-2</v>
      </c>
      <c r="J41" s="114">
        <v>1001.819</v>
      </c>
      <c r="K41" s="116">
        <v>0.20289047625701914</v>
      </c>
      <c r="L41" s="114"/>
      <c r="M41" s="116"/>
      <c r="N41" s="277"/>
      <c r="O41" s="66"/>
      <c r="P41" s="277"/>
    </row>
    <row r="42" spans="1:16" x14ac:dyDescent="0.25">
      <c r="A42" s="113">
        <v>2001</v>
      </c>
      <c r="B42" s="113" t="s">
        <v>484</v>
      </c>
      <c r="C42" s="114">
        <v>5416.8149999999996</v>
      </c>
      <c r="D42" s="114">
        <v>848</v>
      </c>
      <c r="E42" s="116">
        <v>0.15654955910438145</v>
      </c>
      <c r="F42" s="114">
        <v>3027.8069999999998</v>
      </c>
      <c r="G42" s="116">
        <v>0.55896444681976398</v>
      </c>
      <c r="H42" s="114">
        <v>194.00800000000001</v>
      </c>
      <c r="I42" s="117">
        <v>3.581588073434297E-2</v>
      </c>
      <c r="J42" s="114">
        <v>1346</v>
      </c>
      <c r="K42" s="116">
        <v>0.24848550301237907</v>
      </c>
      <c r="L42" s="113">
        <v>1</v>
      </c>
      <c r="M42" s="119">
        <v>1.8461032913252531E-4</v>
      </c>
      <c r="N42" s="277"/>
      <c r="O42" s="66"/>
      <c r="P42" s="277"/>
    </row>
    <row r="43" spans="1:16" x14ac:dyDescent="0.25">
      <c r="A43" s="278">
        <v>2002</v>
      </c>
      <c r="B43" s="113" t="s">
        <v>485</v>
      </c>
      <c r="C43" s="114">
        <v>5472.4999280000002</v>
      </c>
      <c r="D43" s="279">
        <v>875.1529300000002</v>
      </c>
      <c r="E43" s="116">
        <v>0.15991830817982977</v>
      </c>
      <c r="F43" s="279">
        <v>2952.995997</v>
      </c>
      <c r="G43" s="116">
        <v>0.53960640216567579</v>
      </c>
      <c r="H43" s="279">
        <v>205</v>
      </c>
      <c r="I43" s="117">
        <v>3.7460027902626224E-2</v>
      </c>
      <c r="J43" s="279">
        <v>1439.3510010000002</v>
      </c>
      <c r="K43" s="116">
        <v>0.26301526175186823</v>
      </c>
      <c r="L43" s="280"/>
      <c r="M43" s="119"/>
      <c r="N43" s="277"/>
      <c r="O43" s="66"/>
      <c r="P43" s="277"/>
    </row>
    <row r="44" spans="1:16" x14ac:dyDescent="0.25">
      <c r="A44" s="278">
        <v>2003</v>
      </c>
      <c r="B44" s="113" t="s">
        <v>485</v>
      </c>
      <c r="C44" s="114">
        <v>5673.5354899999993</v>
      </c>
      <c r="D44" s="279">
        <v>775</v>
      </c>
      <c r="E44" s="116">
        <v>0.13659912789229772</v>
      </c>
      <c r="F44" s="279">
        <v>3148</v>
      </c>
      <c r="G44" s="116">
        <v>0.55485684465155261</v>
      </c>
      <c r="H44" s="279">
        <v>168</v>
      </c>
      <c r="I44" s="117">
        <v>2.9611165788265833E-2</v>
      </c>
      <c r="J44" s="279">
        <v>1582.5354899999995</v>
      </c>
      <c r="K44" s="116">
        <v>0.27893286166788389</v>
      </c>
      <c r="L44" s="280"/>
      <c r="M44" s="119"/>
      <c r="N44" s="277"/>
      <c r="O44" s="66"/>
      <c r="P44" s="277"/>
    </row>
    <row r="45" spans="1:16" x14ac:dyDescent="0.25">
      <c r="A45" s="278">
        <v>2004</v>
      </c>
      <c r="B45" s="113" t="s">
        <v>485</v>
      </c>
      <c r="C45" s="114">
        <v>5866.4970089999997</v>
      </c>
      <c r="D45" s="279">
        <v>682</v>
      </c>
      <c r="E45" s="116">
        <v>0.116253361921726</v>
      </c>
      <c r="F45" s="279">
        <v>3475.4769999999999</v>
      </c>
      <c r="G45" s="116">
        <v>0.5924279846504904</v>
      </c>
      <c r="H45" s="279">
        <v>211</v>
      </c>
      <c r="I45" s="117">
        <v>3.5966949216252472E-2</v>
      </c>
      <c r="J45" s="279">
        <v>1498.0200089999998</v>
      </c>
      <c r="K45" s="116">
        <v>0.25535170421153108</v>
      </c>
      <c r="L45" s="280"/>
      <c r="M45" s="119"/>
      <c r="N45" s="277"/>
      <c r="O45" s="66"/>
      <c r="P45" s="277"/>
    </row>
    <row r="46" spans="1:16" x14ac:dyDescent="0.25">
      <c r="A46" s="278">
        <v>2005</v>
      </c>
      <c r="B46" s="113" t="s">
        <v>485</v>
      </c>
      <c r="C46" s="114">
        <v>5945.8280039999991</v>
      </c>
      <c r="D46" s="279">
        <v>685.55899799999986</v>
      </c>
      <c r="E46" s="116">
        <v>0.11530084582648482</v>
      </c>
      <c r="F46" s="279">
        <v>3576.7380009999997</v>
      </c>
      <c r="G46" s="116">
        <v>0.60155423241200101</v>
      </c>
      <c r="H46" s="279">
        <v>219</v>
      </c>
      <c r="I46" s="117">
        <v>3.6832548780871201E-2</v>
      </c>
      <c r="J46" s="279">
        <v>1463.9420049999999</v>
      </c>
      <c r="K46" s="116">
        <v>0.24621331192478943</v>
      </c>
      <c r="L46" s="280">
        <v>0.58899999999999997</v>
      </c>
      <c r="M46" s="119">
        <v>9.9061055853575961E-5</v>
      </c>
      <c r="N46" s="277"/>
      <c r="O46" s="66"/>
      <c r="P46" s="277"/>
    </row>
    <row r="47" spans="1:16" x14ac:dyDescent="0.25">
      <c r="A47" s="278">
        <v>2006</v>
      </c>
      <c r="B47" s="113" t="s">
        <v>485</v>
      </c>
      <c r="C47" s="114">
        <v>6068.5680090000005</v>
      </c>
      <c r="D47" s="279">
        <v>694.25200099999995</v>
      </c>
      <c r="E47" s="116">
        <v>0.11440128873407833</v>
      </c>
      <c r="F47" s="279">
        <v>3939.9210010000002</v>
      </c>
      <c r="G47" s="116">
        <v>0.64923405244151389</v>
      </c>
      <c r="H47" s="279">
        <v>210</v>
      </c>
      <c r="I47" s="117">
        <v>3.4604539273278168E-2</v>
      </c>
      <c r="J47" s="279">
        <v>1223.607006</v>
      </c>
      <c r="K47" s="116">
        <v>0.20163026997231101</v>
      </c>
      <c r="L47" s="280">
        <v>0.78800099999999995</v>
      </c>
      <c r="M47" s="119">
        <v>1.2984957881848793E-4</v>
      </c>
      <c r="N47" s="277"/>
      <c r="O47" s="66"/>
      <c r="P47" s="277"/>
    </row>
    <row r="48" spans="1:16" x14ac:dyDescent="0.25">
      <c r="A48" s="278">
        <v>2007</v>
      </c>
      <c r="B48" s="113" t="s">
        <v>485</v>
      </c>
      <c r="C48" s="114">
        <v>6146.5480449999995</v>
      </c>
      <c r="D48" s="279">
        <v>853</v>
      </c>
      <c r="E48" s="116">
        <v>0.13877708166519342</v>
      </c>
      <c r="F48" s="279">
        <v>3788.3250459999995</v>
      </c>
      <c r="G48" s="116">
        <v>0.61633375648656463</v>
      </c>
      <c r="H48" s="279">
        <v>214</v>
      </c>
      <c r="I48" s="117">
        <v>3.4816290124679246E-2</v>
      </c>
      <c r="J48" s="279">
        <v>1291.2229990000001</v>
      </c>
      <c r="K48" s="116">
        <v>0.2100728717235627</v>
      </c>
      <c r="L48" s="280"/>
      <c r="M48" s="119">
        <v>0</v>
      </c>
      <c r="N48" s="277"/>
      <c r="O48" s="66"/>
      <c r="P48" s="277"/>
    </row>
    <row r="49" spans="1:18" x14ac:dyDescent="0.25">
      <c r="A49" s="278">
        <v>2008</v>
      </c>
      <c r="B49" s="113" t="s">
        <v>485</v>
      </c>
      <c r="C49" s="114">
        <v>6261.7872560000005</v>
      </c>
      <c r="D49" s="279">
        <v>927.68143299999997</v>
      </c>
      <c r="E49" s="116">
        <v>0.14814962487125416</v>
      </c>
      <c r="F49" s="279">
        <v>3942.2368229999997</v>
      </c>
      <c r="G49" s="116">
        <v>0.62957054620828523</v>
      </c>
      <c r="H49" s="279">
        <v>220</v>
      </c>
      <c r="I49" s="117">
        <v>3.5133739139603881E-2</v>
      </c>
      <c r="J49" s="279">
        <v>1171.8009999999999</v>
      </c>
      <c r="K49" s="116">
        <v>0.18713523026148621</v>
      </c>
      <c r="L49" s="280">
        <v>2.25</v>
      </c>
      <c r="M49" s="119">
        <v>1.0859519370423019E-5</v>
      </c>
      <c r="N49" s="277"/>
      <c r="O49" s="66"/>
      <c r="P49" s="277"/>
    </row>
    <row r="50" spans="1:18" x14ac:dyDescent="0.25">
      <c r="A50" s="278">
        <v>2009</v>
      </c>
      <c r="B50" s="113">
        <v>3</v>
      </c>
      <c r="C50" s="114">
        <v>6166.7620000000006</v>
      </c>
      <c r="D50" s="279">
        <v>1183</v>
      </c>
      <c r="E50" s="116">
        <v>0.19183487217440853</v>
      </c>
      <c r="F50" s="279">
        <v>3518.5540000000001</v>
      </c>
      <c r="G50" s="116">
        <v>0.57056750365913256</v>
      </c>
      <c r="H50" s="279">
        <v>422</v>
      </c>
      <c r="I50" s="117">
        <v>6.8431374520372276E-2</v>
      </c>
      <c r="J50" s="279">
        <v>1309</v>
      </c>
      <c r="K50" s="116">
        <v>0.21226698873736327</v>
      </c>
      <c r="L50" s="280">
        <v>9.1519999999999992</v>
      </c>
      <c r="M50" s="119">
        <v>1.4840851649536657E-3</v>
      </c>
      <c r="N50" s="277"/>
      <c r="O50" s="66"/>
    </row>
    <row r="51" spans="1:18" x14ac:dyDescent="0.25">
      <c r="A51" s="278">
        <v>2010</v>
      </c>
      <c r="B51" s="113">
        <v>3</v>
      </c>
      <c r="C51" s="114">
        <v>6485.4920000000002</v>
      </c>
      <c r="D51" s="279">
        <v>952.94899999999996</v>
      </c>
      <c r="E51" s="116">
        <v>0.14693549849417745</v>
      </c>
      <c r="F51" s="279">
        <v>3689.6849999999999</v>
      </c>
      <c r="G51" s="116">
        <v>0.56891366144619404</v>
      </c>
      <c r="H51" s="279">
        <v>393.673</v>
      </c>
      <c r="I51" s="117">
        <v>6.0700560574278709E-2</v>
      </c>
      <c r="J51" s="279">
        <v>1428.837</v>
      </c>
      <c r="K51" s="116">
        <v>0.22031281512643913</v>
      </c>
      <c r="L51" s="280">
        <v>20.347999999999999</v>
      </c>
      <c r="M51" s="119">
        <v>3.1374643589106269E-3</v>
      </c>
      <c r="N51" s="277"/>
      <c r="O51" s="66"/>
      <c r="Q51" s="74"/>
    </row>
    <row r="52" spans="1:18" x14ac:dyDescent="0.25">
      <c r="A52" s="281">
        <v>2011</v>
      </c>
      <c r="B52" s="120">
        <v>3</v>
      </c>
      <c r="C52" s="282">
        <v>6552.2502376550001</v>
      </c>
      <c r="D52" s="121">
        <v>1020.281531655</v>
      </c>
      <c r="E52" s="122">
        <v>0.15571467734726671</v>
      </c>
      <c r="F52" s="121">
        <v>3783.2466550000004</v>
      </c>
      <c r="G52" s="122">
        <v>0.57739654588558498</v>
      </c>
      <c r="H52" s="121">
        <v>387.16</v>
      </c>
      <c r="I52" s="123">
        <v>5.9088097364633253E-2</v>
      </c>
      <c r="J52" s="121">
        <v>1340.3677859999998</v>
      </c>
      <c r="K52" s="122">
        <v>0.20456602501184495</v>
      </c>
      <c r="L52" s="124">
        <v>21.194264999999998</v>
      </c>
      <c r="M52" s="125">
        <v>3.2346543906701069E-3</v>
      </c>
      <c r="N52" s="277"/>
      <c r="O52" s="66"/>
      <c r="Q52" s="74"/>
    </row>
    <row r="53" spans="1:18" x14ac:dyDescent="0.25">
      <c r="A53" s="281">
        <v>2012</v>
      </c>
      <c r="B53" s="120">
        <v>3</v>
      </c>
      <c r="C53" s="282">
        <v>6679.165</v>
      </c>
      <c r="D53" s="121">
        <v>1063.1780000000001</v>
      </c>
      <c r="E53" s="122">
        <v>0.15917828051859778</v>
      </c>
      <c r="F53" s="121">
        <v>3495.1010000000001</v>
      </c>
      <c r="G53" s="122">
        <v>0.52328412309023664</v>
      </c>
      <c r="H53" s="121">
        <v>416.71499999999997</v>
      </c>
      <c r="I53" s="123">
        <v>6.2390283815417044E-2</v>
      </c>
      <c r="J53" s="121">
        <v>1646.309</v>
      </c>
      <c r="K53" s="122">
        <v>0.24648425364547813</v>
      </c>
      <c r="L53" s="124">
        <v>57.862000000000002</v>
      </c>
      <c r="M53" s="125">
        <v>8.6630589302704765E-3</v>
      </c>
      <c r="N53" s="277"/>
      <c r="O53" s="66"/>
      <c r="Q53" s="74"/>
    </row>
    <row r="54" spans="1:18" x14ac:dyDescent="0.25">
      <c r="A54" s="278">
        <v>2013</v>
      </c>
      <c r="B54" s="113">
        <v>3</v>
      </c>
      <c r="C54" s="114">
        <v>6207.201</v>
      </c>
      <c r="D54" s="279">
        <v>843.46500000000003</v>
      </c>
      <c r="E54" s="116">
        <v>0.1358849181780967</v>
      </c>
      <c r="F54" s="279">
        <v>3284.9360000000001</v>
      </c>
      <c r="G54" s="116">
        <v>0.52921373095538549</v>
      </c>
      <c r="H54" s="279">
        <v>378.90699999999998</v>
      </c>
      <c r="I54" s="117">
        <v>6.1043133612074106E-2</v>
      </c>
      <c r="J54" s="279">
        <v>1545.4949999999999</v>
      </c>
      <c r="K54" s="116">
        <v>0.24898420399146087</v>
      </c>
      <c r="L54" s="280">
        <v>154.38900000000001</v>
      </c>
      <c r="M54" s="119">
        <v>2.4872563334101795E-2</v>
      </c>
      <c r="N54" s="277"/>
      <c r="O54" s="66"/>
      <c r="Q54" s="74"/>
    </row>
    <row r="55" spans="1:18" x14ac:dyDescent="0.25">
      <c r="A55" s="278">
        <v>2014</v>
      </c>
      <c r="B55" s="113">
        <v>3</v>
      </c>
      <c r="C55" s="114">
        <v>6091.2323199999992</v>
      </c>
      <c r="D55" s="279">
        <v>484.38681999999989</v>
      </c>
      <c r="E55" s="116">
        <v>7.9521974298954329E-2</v>
      </c>
      <c r="F55" s="279">
        <v>3344.1880879999999</v>
      </c>
      <c r="G55" s="116">
        <v>0.54901667057085757</v>
      </c>
      <c r="H55" s="279">
        <v>558.29218100000003</v>
      </c>
      <c r="I55" s="117">
        <v>9.1655046412677313E-2</v>
      </c>
      <c r="J55" s="279">
        <v>1537.0963449999997</v>
      </c>
      <c r="K55" s="116">
        <v>0.25234571007135709</v>
      </c>
      <c r="L55" s="280">
        <v>160.91432399999999</v>
      </c>
      <c r="M55" s="119">
        <v>2.6417367709265113E-2</v>
      </c>
      <c r="N55" s="277"/>
      <c r="O55" s="66"/>
      <c r="Q55" s="74"/>
    </row>
    <row r="56" spans="1:18" x14ac:dyDescent="0.25">
      <c r="A56" s="278">
        <v>2015</v>
      </c>
      <c r="B56" s="113">
        <v>3</v>
      </c>
      <c r="C56" s="114">
        <v>6345.3394378109251</v>
      </c>
      <c r="D56" s="279">
        <v>808.14789081092601</v>
      </c>
      <c r="E56" s="116">
        <v>0.13267395632858181</v>
      </c>
      <c r="F56" s="279">
        <v>3122.784474</v>
      </c>
      <c r="G56" s="116">
        <v>0.51266875238802256</v>
      </c>
      <c r="H56" s="279">
        <v>667.54930499999989</v>
      </c>
      <c r="I56" s="117">
        <v>0.10959183132913243</v>
      </c>
      <c r="J56" s="279">
        <v>1572.3843549999999</v>
      </c>
      <c r="K56" s="116">
        <v>0.25813895651906443</v>
      </c>
      <c r="L56" s="280">
        <v>169.69578300000001</v>
      </c>
      <c r="M56" s="119">
        <v>2.7859023278888832E-2</v>
      </c>
      <c r="N56" s="277"/>
      <c r="O56" s="66"/>
      <c r="Q56" s="74"/>
    </row>
    <row r="57" spans="1:18" x14ac:dyDescent="0.25">
      <c r="A57" s="278">
        <v>2016</v>
      </c>
      <c r="B57" s="113">
        <v>3</v>
      </c>
      <c r="C57" s="114">
        <v>6402.3289094695747</v>
      </c>
      <c r="D57" s="279">
        <v>886.09333946957554</v>
      </c>
      <c r="E57" s="116">
        <v>0.1454702912184403</v>
      </c>
      <c r="F57" s="279">
        <v>3083.0021489999999</v>
      </c>
      <c r="G57" s="116">
        <v>0.50613767248332442</v>
      </c>
      <c r="H57" s="279">
        <v>594.13893499999995</v>
      </c>
      <c r="I57" s="117">
        <v>9.7540022082099803E-2</v>
      </c>
      <c r="J57" s="279">
        <v>1662.8922939999998</v>
      </c>
      <c r="K57" s="116">
        <v>0.27299768037742483</v>
      </c>
      <c r="L57" s="280">
        <v>178.06114499999998</v>
      </c>
      <c r="M57" s="119">
        <v>2.9232368040757968E-2</v>
      </c>
      <c r="N57" s="277"/>
      <c r="O57" s="66"/>
      <c r="Q57" s="74"/>
    </row>
    <row r="58" spans="1:18" x14ac:dyDescent="0.25">
      <c r="A58" s="278">
        <v>2017</v>
      </c>
      <c r="B58" s="113">
        <v>3</v>
      </c>
      <c r="C58" s="114">
        <v>6564.2156403764811</v>
      </c>
      <c r="D58" s="279">
        <v>936.62714837648105</v>
      </c>
      <c r="E58" s="116">
        <v>0.15376644645471035</v>
      </c>
      <c r="F58" s="279">
        <v>3277.0530080000003</v>
      </c>
      <c r="G58" s="116">
        <v>0.53799507814536962</v>
      </c>
      <c r="H58" s="279">
        <v>555.70678399999997</v>
      </c>
      <c r="I58" s="117">
        <v>9.1230600772751358E-2</v>
      </c>
      <c r="J58" s="279">
        <v>1647.3509819999999</v>
      </c>
      <c r="K58" s="116">
        <v>0.27044625708841791</v>
      </c>
      <c r="L58" s="280">
        <v>148.76308</v>
      </c>
      <c r="M58" s="119">
        <v>2.4422493213984001E-2</v>
      </c>
      <c r="N58" s="277"/>
      <c r="O58" s="66"/>
      <c r="Q58" s="74"/>
    </row>
    <row r="59" spans="1:18" x14ac:dyDescent="0.25">
      <c r="A59" s="278">
        <v>2018</v>
      </c>
      <c r="B59" s="113">
        <v>3</v>
      </c>
      <c r="C59" s="114">
        <f>6324149.95860434/1000</f>
        <v>6324.1499586043401</v>
      </c>
      <c r="D59" s="279">
        <f>871782.563604339/1000</f>
        <v>871.78256360433897</v>
      </c>
      <c r="E59" s="116">
        <v>0.13784976151905337</v>
      </c>
      <c r="F59" s="279">
        <f>2990586.194/1000</f>
        <v>2990.586194</v>
      </c>
      <c r="G59" s="116">
        <v>0.47288350427730613</v>
      </c>
      <c r="H59" s="279">
        <f>628564.074/1000</f>
        <v>628.56407400000001</v>
      </c>
      <c r="I59" s="117">
        <v>9.9391076763574462E-2</v>
      </c>
      <c r="J59" s="279">
        <f>1670557.55/1000</f>
        <v>1670.55755</v>
      </c>
      <c r="K59" s="116">
        <v>0.26415527160723301</v>
      </c>
      <c r="L59" s="280">
        <f>162933.92/1000</f>
        <v>162.93392</v>
      </c>
      <c r="M59" s="119">
        <v>2.576376605022148E-2</v>
      </c>
      <c r="N59" s="277"/>
      <c r="O59" s="66"/>
      <c r="Q59" s="74"/>
    </row>
    <row r="60" spans="1:18" x14ac:dyDescent="0.25">
      <c r="A60" s="278">
        <v>2019</v>
      </c>
      <c r="B60" s="113">
        <v>3</v>
      </c>
      <c r="C60" s="114">
        <v>6130.6274620000013</v>
      </c>
      <c r="D60" s="279">
        <v>947.28765599999997</v>
      </c>
      <c r="E60" s="116">
        <v>0.15451724344231565</v>
      </c>
      <c r="F60" s="279">
        <v>2723.8743820000004</v>
      </c>
      <c r="G60" s="116">
        <v>0.44430597012844553</v>
      </c>
      <c r="H60" s="279">
        <v>683.05502200000001</v>
      </c>
      <c r="I60" s="117">
        <v>0.11141682091006819</v>
      </c>
      <c r="J60" s="279">
        <v>1628.628739</v>
      </c>
      <c r="K60" s="116">
        <v>0.26565449443713068</v>
      </c>
      <c r="L60" s="280">
        <v>150.98876100000001</v>
      </c>
      <c r="M60" s="119">
        <v>2.4628598285556694E-2</v>
      </c>
      <c r="N60" s="277"/>
      <c r="O60" s="66"/>
      <c r="Q60" s="74"/>
    </row>
    <row r="61" spans="1:18" x14ac:dyDescent="0.25">
      <c r="A61" s="278">
        <v>2020</v>
      </c>
      <c r="B61" s="113">
        <v>3</v>
      </c>
      <c r="C61" s="114">
        <v>6254.8835830000007</v>
      </c>
      <c r="D61" s="279">
        <v>1050.0703050000002</v>
      </c>
      <c r="E61" s="116">
        <v>0.16788007179765285</v>
      </c>
      <c r="F61" s="279">
        <v>2679.7050529999997</v>
      </c>
      <c r="G61" s="116">
        <v>0.42841805405988792</v>
      </c>
      <c r="H61" s="279">
        <v>721.78894300000002</v>
      </c>
      <c r="I61" s="117">
        <v>0.11539606347938001</v>
      </c>
      <c r="J61" s="279">
        <v>1669.3248029999997</v>
      </c>
      <c r="K61" s="116">
        <v>0.26688343289665978</v>
      </c>
      <c r="L61" s="280">
        <v>137.05649599999998</v>
      </c>
      <c r="M61" s="119">
        <v>2.191191797278251E-2</v>
      </c>
      <c r="N61" s="277"/>
      <c r="O61" s="66"/>
      <c r="Q61" s="74"/>
    </row>
    <row r="62" spans="1:18" ht="15.75" thickBot="1" x14ac:dyDescent="0.3">
      <c r="A62" s="283">
        <v>2021</v>
      </c>
      <c r="B62" s="176">
        <v>3</v>
      </c>
      <c r="C62" s="284">
        <v>6694.9790369999992</v>
      </c>
      <c r="D62" s="165">
        <v>968.93359499999997</v>
      </c>
      <c r="E62" s="166">
        <v>0.14472541133365166</v>
      </c>
      <c r="F62" s="165">
        <v>3123.4669709999998</v>
      </c>
      <c r="G62" s="166">
        <v>0.46653872308457839</v>
      </c>
      <c r="H62" s="165">
        <v>752.894453</v>
      </c>
      <c r="I62" s="166">
        <v>0.11245658109444505</v>
      </c>
      <c r="J62" s="165">
        <v>1711.8530099999998</v>
      </c>
      <c r="K62" s="166">
        <v>0.25569206423790031</v>
      </c>
      <c r="L62" s="167">
        <v>141.23177899999999</v>
      </c>
      <c r="M62" s="285">
        <v>2.1095178673372746E-2</v>
      </c>
      <c r="N62" s="277"/>
      <c r="O62" s="66"/>
      <c r="Q62" s="74"/>
    </row>
    <row r="63" spans="1:18" x14ac:dyDescent="0.25">
      <c r="A63" s="24" t="s">
        <v>471</v>
      </c>
      <c r="Q63" s="286"/>
      <c r="R63" s="286"/>
    </row>
    <row r="64" spans="1:18" x14ac:dyDescent="0.25">
      <c r="A64" s="24" t="s">
        <v>472</v>
      </c>
      <c r="Q64" s="287"/>
      <c r="R64" s="288"/>
    </row>
    <row r="65" spans="1:21" x14ac:dyDescent="0.25">
      <c r="A65" s="24" t="s">
        <v>473</v>
      </c>
      <c r="Q65" s="287"/>
      <c r="R65" s="288"/>
    </row>
    <row r="66" spans="1:21" x14ac:dyDescent="0.25">
      <c r="A66" s="24" t="s">
        <v>474</v>
      </c>
      <c r="Q66" s="287"/>
      <c r="R66" s="288"/>
    </row>
    <row r="67" spans="1:21" x14ac:dyDescent="0.25">
      <c r="A67" s="24" t="s">
        <v>475</v>
      </c>
      <c r="Q67" s="287"/>
      <c r="R67" s="288"/>
    </row>
    <row r="68" spans="1:21" x14ac:dyDescent="0.25">
      <c r="A68" s="57" t="s">
        <v>476</v>
      </c>
      <c r="Q68" s="287"/>
      <c r="R68" s="288"/>
    </row>
    <row r="69" spans="1:21" x14ac:dyDescent="0.25">
      <c r="A69" s="24" t="s">
        <v>477</v>
      </c>
      <c r="Q69" s="287"/>
      <c r="R69" s="288"/>
    </row>
    <row r="70" spans="1:21" x14ac:dyDescent="0.25">
      <c r="A70" s="57" t="s">
        <v>478</v>
      </c>
      <c r="Q70" s="287"/>
      <c r="R70" s="288"/>
    </row>
    <row r="71" spans="1:21" x14ac:dyDescent="0.25">
      <c r="A71" s="57" t="s">
        <v>479</v>
      </c>
    </row>
    <row r="72" spans="1:21" x14ac:dyDescent="0.25">
      <c r="A72" s="57" t="s">
        <v>534</v>
      </c>
      <c r="B72" s="277"/>
      <c r="C72" s="289"/>
      <c r="D72" s="289"/>
      <c r="E72" s="277"/>
      <c r="F72" s="289"/>
      <c r="G72" s="277"/>
      <c r="I72" s="277"/>
      <c r="J72" s="289"/>
      <c r="K72" s="277"/>
      <c r="L72" s="289"/>
      <c r="M72" s="277"/>
    </row>
    <row r="73" spans="1:21" x14ac:dyDescent="0.25">
      <c r="B73" s="55"/>
      <c r="C73" s="55"/>
      <c r="D73" s="55"/>
      <c r="E73" s="55"/>
      <c r="F73" s="55"/>
      <c r="G73" s="55"/>
      <c r="H73" s="55"/>
      <c r="I73" s="55"/>
      <c r="J73" s="55"/>
      <c r="L73" s="68"/>
      <c r="M73" s="68"/>
      <c r="N73" s="68"/>
      <c r="Q73" s="74"/>
    </row>
    <row r="74" spans="1:21" ht="15.75" x14ac:dyDescent="0.25">
      <c r="B74" s="56"/>
      <c r="D74" s="55"/>
      <c r="F74" s="55"/>
      <c r="H74" s="55"/>
      <c r="J74" s="55"/>
      <c r="L74" s="290"/>
      <c r="N74" s="68"/>
    </row>
    <row r="75" spans="1:21" x14ac:dyDescent="0.25">
      <c r="E75" s="55"/>
      <c r="F75" s="55"/>
      <c r="G75" s="55"/>
      <c r="H75" s="55"/>
      <c r="I75" s="55"/>
      <c r="J75" s="55"/>
      <c r="K75" s="55"/>
      <c r="L75" s="68"/>
      <c r="M75" s="68"/>
      <c r="N75" s="68"/>
    </row>
    <row r="76" spans="1:21" x14ac:dyDescent="0.25">
      <c r="I76" s="55"/>
      <c r="J76" s="55"/>
      <c r="K76" s="55"/>
      <c r="L76" s="72"/>
      <c r="M76" s="72"/>
      <c r="N76" s="72"/>
      <c r="T76" s="27" t="s">
        <v>486</v>
      </c>
      <c r="U76" s="27"/>
    </row>
    <row r="77" spans="1:21" x14ac:dyDescent="0.25">
      <c r="G77" s="68"/>
      <c r="H77" s="68"/>
      <c r="I77" s="68"/>
      <c r="J77" s="68"/>
      <c r="K77" s="68"/>
      <c r="L77" s="68"/>
      <c r="M77" s="68"/>
      <c r="N77" s="68"/>
      <c r="O77" s="68"/>
      <c r="P77" s="68"/>
      <c r="T77" s="27" t="s">
        <v>467</v>
      </c>
      <c r="U77" s="27" t="s">
        <v>487</v>
      </c>
    </row>
    <row r="78" spans="1:21" x14ac:dyDescent="0.25">
      <c r="G78" s="68"/>
      <c r="H78" s="68"/>
      <c r="I78" s="68"/>
      <c r="J78" s="68"/>
      <c r="K78" s="68"/>
      <c r="L78" s="68"/>
      <c r="M78" s="68"/>
      <c r="N78" s="68"/>
      <c r="O78" s="68"/>
      <c r="P78" s="68"/>
      <c r="T78" s="49">
        <f>A49</f>
        <v>2008</v>
      </c>
      <c r="U78" s="67">
        <f>L49*1000</f>
        <v>2250</v>
      </c>
    </row>
    <row r="79" spans="1:21" x14ac:dyDescent="0.25">
      <c r="D79" s="68"/>
      <c r="F79" s="68"/>
      <c r="H79" s="68"/>
      <c r="J79" s="68"/>
      <c r="K79" s="277"/>
      <c r="L79" s="289"/>
      <c r="M79" s="277"/>
      <c r="O79" s="72"/>
      <c r="P79" s="72"/>
      <c r="T79" s="49">
        <f>A50</f>
        <v>2009</v>
      </c>
      <c r="U79" s="67">
        <f>L50*1000</f>
        <v>9152</v>
      </c>
    </row>
    <row r="80" spans="1:21" x14ac:dyDescent="0.25">
      <c r="D80" s="68"/>
      <c r="F80" s="68"/>
      <c r="H80" s="68"/>
      <c r="J80" s="68"/>
      <c r="K80" s="277"/>
      <c r="L80" s="289"/>
      <c r="M80" s="277"/>
      <c r="O80" s="277"/>
      <c r="T80" s="49">
        <f>A51</f>
        <v>2010</v>
      </c>
      <c r="U80" s="67">
        <f>L51*1000</f>
        <v>20348</v>
      </c>
    </row>
    <row r="81" spans="4:21" x14ac:dyDescent="0.25">
      <c r="D81" s="68"/>
      <c r="E81" s="68"/>
      <c r="F81" s="68"/>
      <c r="G81" s="68"/>
      <c r="H81" s="68"/>
      <c r="I81" s="68"/>
      <c r="J81" s="68"/>
      <c r="K81" s="68"/>
      <c r="L81" s="68"/>
      <c r="M81" s="68"/>
      <c r="N81" s="68"/>
      <c r="O81" s="277"/>
      <c r="T81" s="49">
        <f>A52</f>
        <v>2011</v>
      </c>
      <c r="U81" s="67">
        <f>L52*1000</f>
        <v>21194.264999999999</v>
      </c>
    </row>
    <row r="82" spans="4:21" x14ac:dyDescent="0.25">
      <c r="D82" s="68"/>
      <c r="E82" s="68"/>
      <c r="F82" s="68"/>
      <c r="G82" s="68"/>
      <c r="H82" s="68"/>
      <c r="I82" s="68"/>
      <c r="J82" s="68"/>
      <c r="K82" s="68"/>
      <c r="L82" s="68"/>
      <c r="M82" s="68"/>
      <c r="N82" s="68"/>
      <c r="O82" s="277"/>
    </row>
    <row r="83" spans="4:21" x14ac:dyDescent="0.25">
      <c r="D83" s="72"/>
      <c r="E83" s="72"/>
      <c r="F83" s="72"/>
      <c r="G83" s="72"/>
      <c r="H83" s="72"/>
      <c r="I83" s="72"/>
      <c r="J83" s="72"/>
      <c r="K83" s="72"/>
      <c r="L83" s="72"/>
      <c r="M83" s="72"/>
      <c r="N83" s="72"/>
    </row>
    <row r="84" spans="4:21" x14ac:dyDescent="0.25">
      <c r="D84" s="68"/>
      <c r="E84" s="68"/>
      <c r="F84" s="68"/>
      <c r="G84" s="68"/>
      <c r="H84" s="68"/>
      <c r="I84" s="68"/>
      <c r="J84" s="68"/>
      <c r="K84" s="68"/>
      <c r="L84" s="68"/>
      <c r="M84" s="68"/>
      <c r="N84" s="68"/>
    </row>
    <row r="85" spans="4:21" x14ac:dyDescent="0.25">
      <c r="D85" s="68"/>
      <c r="E85" s="68"/>
      <c r="F85" s="68"/>
      <c r="G85" s="68"/>
      <c r="H85" s="68"/>
      <c r="I85" s="68"/>
      <c r="J85" s="68"/>
      <c r="K85" s="277"/>
      <c r="L85" s="289"/>
      <c r="M85" s="277"/>
    </row>
    <row r="86" spans="4:21" x14ac:dyDescent="0.25">
      <c r="D86" s="68"/>
      <c r="E86" s="68"/>
      <c r="F86" s="68"/>
      <c r="G86" s="68"/>
      <c r="H86" s="68"/>
      <c r="I86" s="68"/>
      <c r="J86" s="68"/>
      <c r="K86" s="277"/>
      <c r="L86" s="289"/>
      <c r="M86" s="277"/>
    </row>
    <row r="87" spans="4:21" x14ac:dyDescent="0.25">
      <c r="D87" s="68"/>
      <c r="F87" s="68"/>
      <c r="H87" s="68"/>
      <c r="J87" s="68"/>
      <c r="K87" s="277"/>
      <c r="L87" s="289"/>
      <c r="M87" s="277"/>
    </row>
  </sheetData>
  <mergeCells count="8">
    <mergeCell ref="H2:I2"/>
    <mergeCell ref="J2:K2"/>
    <mergeCell ref="L2:M2"/>
    <mergeCell ref="A2:A3"/>
    <mergeCell ref="B2:B3"/>
    <mergeCell ref="C2:C3"/>
    <mergeCell ref="D2:E2"/>
    <mergeCell ref="F2:G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9"/>
  <sheetViews>
    <sheetView showGridLines="0" workbookViewId="0">
      <pane ySplit="3" topLeftCell="A4" activePane="bottomLeft" state="frozen"/>
      <selection activeCell="C8" sqref="C8"/>
      <selection pane="bottomLeft" activeCell="A2" sqref="A2:A3"/>
    </sheetView>
  </sheetViews>
  <sheetFormatPr defaultRowHeight="15" x14ac:dyDescent="0.25"/>
  <cols>
    <col min="1" max="3" width="12" customWidth="1"/>
    <col min="4" max="11" width="10.42578125" customWidth="1"/>
    <col min="12" max="12" width="11.5703125" customWidth="1"/>
    <col min="13" max="13" width="13" customWidth="1"/>
    <col min="14" max="18" width="10.42578125" customWidth="1"/>
  </cols>
  <sheetData>
    <row r="1" spans="1:19" x14ac:dyDescent="0.25">
      <c r="A1" s="92" t="s">
        <v>2163</v>
      </c>
      <c r="B1" s="92"/>
      <c r="C1" s="92"/>
      <c r="D1" s="92"/>
      <c r="E1" s="92"/>
      <c r="F1" s="92"/>
      <c r="G1" s="92"/>
      <c r="H1" s="92"/>
      <c r="I1" s="92"/>
      <c r="J1" s="92"/>
      <c r="K1" s="92"/>
      <c r="L1" s="92"/>
      <c r="M1" s="92"/>
      <c r="N1" s="92"/>
      <c r="O1" s="92"/>
      <c r="P1" s="92"/>
      <c r="Q1" s="92"/>
      <c r="R1" s="92"/>
      <c r="S1" s="277"/>
    </row>
    <row r="2" spans="1:19" s="49" customFormat="1" x14ac:dyDescent="0.25">
      <c r="A2" s="363" t="s">
        <v>467</v>
      </c>
      <c r="B2" s="363" t="s">
        <v>58</v>
      </c>
      <c r="C2" s="374" t="s">
        <v>2125</v>
      </c>
      <c r="D2" s="371" t="s">
        <v>383</v>
      </c>
      <c r="E2" s="372"/>
      <c r="F2" s="372"/>
      <c r="G2" s="373"/>
      <c r="H2" s="371" t="s">
        <v>49</v>
      </c>
      <c r="I2" s="372"/>
      <c r="J2" s="372"/>
      <c r="K2" s="373"/>
      <c r="L2" s="371" t="s">
        <v>496</v>
      </c>
      <c r="M2" s="372"/>
      <c r="N2" s="372"/>
      <c r="O2" s="373"/>
      <c r="P2" s="372" t="s">
        <v>51</v>
      </c>
      <c r="Q2" s="372"/>
      <c r="R2" s="372"/>
      <c r="S2" s="69"/>
    </row>
    <row r="3" spans="1:19" s="49" customFormat="1" ht="45" customHeight="1" x14ac:dyDescent="0.25">
      <c r="A3" s="363"/>
      <c r="B3" s="363"/>
      <c r="C3" s="374"/>
      <c r="D3" s="93" t="s">
        <v>497</v>
      </c>
      <c r="E3" s="95" t="s">
        <v>498</v>
      </c>
      <c r="F3" s="291" t="s">
        <v>499</v>
      </c>
      <c r="G3" s="126" t="s">
        <v>500</v>
      </c>
      <c r="H3" s="93" t="s">
        <v>497</v>
      </c>
      <c r="I3" s="95" t="s">
        <v>498</v>
      </c>
      <c r="J3" s="291" t="s">
        <v>499</v>
      </c>
      <c r="K3" s="126" t="s">
        <v>500</v>
      </c>
      <c r="L3" s="93" t="s">
        <v>497</v>
      </c>
      <c r="M3" s="95" t="s">
        <v>498</v>
      </c>
      <c r="N3" s="291" t="s">
        <v>499</v>
      </c>
      <c r="O3" s="126" t="s">
        <v>500</v>
      </c>
      <c r="P3" s="95" t="s">
        <v>497</v>
      </c>
      <c r="Q3" s="291" t="s">
        <v>499</v>
      </c>
      <c r="R3" s="95" t="s">
        <v>500</v>
      </c>
      <c r="S3" s="292"/>
    </row>
    <row r="4" spans="1:19" x14ac:dyDescent="0.25">
      <c r="A4" s="97">
        <v>1963</v>
      </c>
      <c r="B4" s="97">
        <v>1</v>
      </c>
      <c r="C4" s="127">
        <v>249900</v>
      </c>
      <c r="D4" s="293">
        <v>516000</v>
      </c>
      <c r="E4" s="294">
        <f t="shared" ref="E4:E53" si="0">D4/C4*1000</f>
        <v>2064.8259303721488</v>
      </c>
      <c r="F4" s="293">
        <v>18065</v>
      </c>
      <c r="G4" s="293">
        <v>54174</v>
      </c>
      <c r="H4" s="293">
        <v>233000</v>
      </c>
      <c r="I4" s="293">
        <v>932.37294917967188</v>
      </c>
      <c r="J4" s="293">
        <v>8553</v>
      </c>
      <c r="K4" s="293">
        <v>46239</v>
      </c>
      <c r="L4" s="293">
        <v>256000</v>
      </c>
      <c r="M4" s="293">
        <v>1024.4097639055622</v>
      </c>
      <c r="N4" s="293">
        <v>8603</v>
      </c>
      <c r="O4" s="293">
        <v>7472</v>
      </c>
      <c r="P4" s="293">
        <v>27000</v>
      </c>
      <c r="Q4" s="293">
        <v>907</v>
      </c>
      <c r="R4" s="293"/>
      <c r="S4" s="277"/>
    </row>
    <row r="5" spans="1:19" x14ac:dyDescent="0.25">
      <c r="A5" s="97">
        <v>1964</v>
      </c>
      <c r="B5" s="97">
        <v>1</v>
      </c>
      <c r="C5" s="127">
        <v>253200</v>
      </c>
      <c r="D5" s="293">
        <v>562000</v>
      </c>
      <c r="E5" s="294">
        <f t="shared" si="0"/>
        <v>2219.5892575039493</v>
      </c>
      <c r="F5" s="293">
        <v>18792</v>
      </c>
      <c r="G5" s="293">
        <v>57738</v>
      </c>
      <c r="H5" s="293">
        <v>253000</v>
      </c>
      <c r="I5" s="293">
        <v>999.21011058451813</v>
      </c>
      <c r="J5" s="293">
        <v>8762</v>
      </c>
      <c r="K5" s="293">
        <v>49358</v>
      </c>
      <c r="L5" s="293">
        <v>284000</v>
      </c>
      <c r="M5" s="293">
        <v>1121.6429699842022</v>
      </c>
      <c r="N5" s="293">
        <v>9105</v>
      </c>
      <c r="O5" s="293">
        <v>7943</v>
      </c>
      <c r="P5" s="293">
        <v>25000</v>
      </c>
      <c r="Q5" s="293">
        <v>925</v>
      </c>
      <c r="R5" s="293"/>
      <c r="S5" s="277"/>
    </row>
    <row r="6" spans="1:19" x14ac:dyDescent="0.25">
      <c r="A6" s="97">
        <v>1965</v>
      </c>
      <c r="B6" s="97">
        <v>1</v>
      </c>
      <c r="C6" s="127">
        <v>265200</v>
      </c>
      <c r="D6" s="293">
        <v>616000</v>
      </c>
      <c r="E6" s="294">
        <f t="shared" si="0"/>
        <v>2322.7752639517348</v>
      </c>
      <c r="F6" s="293">
        <v>20851</v>
      </c>
      <c r="G6" s="293">
        <v>59986</v>
      </c>
      <c r="H6" s="293">
        <v>277000</v>
      </c>
      <c r="I6" s="293">
        <v>1044.4947209653092</v>
      </c>
      <c r="J6" s="293">
        <v>9789</v>
      </c>
      <c r="K6" s="293">
        <v>51456</v>
      </c>
      <c r="L6" s="293">
        <v>312000</v>
      </c>
      <c r="M6" s="293">
        <v>1176.4705882352941</v>
      </c>
      <c r="N6" s="293">
        <v>10060</v>
      </c>
      <c r="O6" s="293">
        <v>8100</v>
      </c>
      <c r="P6" s="293">
        <v>27000</v>
      </c>
      <c r="Q6" s="293">
        <v>1002</v>
      </c>
      <c r="R6" s="293"/>
      <c r="S6" s="277"/>
    </row>
    <row r="7" spans="1:19" x14ac:dyDescent="0.25">
      <c r="A7" s="97">
        <v>1966</v>
      </c>
      <c r="B7" s="97">
        <v>1</v>
      </c>
      <c r="C7" s="127">
        <v>271500</v>
      </c>
      <c r="D7" s="293">
        <v>694000</v>
      </c>
      <c r="E7" s="294">
        <f t="shared" si="0"/>
        <v>2556.1694290976061</v>
      </c>
      <c r="F7" s="293">
        <v>22818</v>
      </c>
      <c r="G7" s="293">
        <v>60554</v>
      </c>
      <c r="H7" s="293">
        <v>303000</v>
      </c>
      <c r="I7" s="293">
        <v>1116.0220994475137</v>
      </c>
      <c r="J7" s="293">
        <v>10548</v>
      </c>
      <c r="K7" s="293">
        <v>52019</v>
      </c>
      <c r="L7" s="293">
        <v>357000</v>
      </c>
      <c r="M7" s="293">
        <v>1314.9171270718232</v>
      </c>
      <c r="N7" s="293">
        <v>11049</v>
      </c>
      <c r="O7" s="293">
        <v>8110</v>
      </c>
      <c r="P7" s="293">
        <v>34000</v>
      </c>
      <c r="Q7" s="293">
        <v>1221</v>
      </c>
      <c r="R7" s="293"/>
      <c r="S7" s="277"/>
    </row>
    <row r="8" spans="1:19" x14ac:dyDescent="0.25">
      <c r="A8" s="97">
        <v>1967</v>
      </c>
      <c r="B8" s="97">
        <v>1</v>
      </c>
      <c r="C8" s="127">
        <v>277900</v>
      </c>
      <c r="D8" s="293">
        <v>786000</v>
      </c>
      <c r="E8" s="294">
        <f t="shared" si="0"/>
        <v>2828.355523569629</v>
      </c>
      <c r="F8" s="293">
        <v>25163</v>
      </c>
      <c r="G8" s="293">
        <v>62917</v>
      </c>
      <c r="H8" s="293">
        <v>348000</v>
      </c>
      <c r="I8" s="293">
        <v>1252.2490104354083</v>
      </c>
      <c r="J8" s="293">
        <v>11738</v>
      </c>
      <c r="K8" s="293">
        <v>53797</v>
      </c>
      <c r="L8" s="293">
        <v>391000</v>
      </c>
      <c r="M8" s="293">
        <v>1406.9809283915076</v>
      </c>
      <c r="N8" s="293">
        <v>11965</v>
      </c>
      <c r="O8" s="293">
        <v>8706</v>
      </c>
      <c r="P8" s="293">
        <v>47000</v>
      </c>
      <c r="Q8" s="293">
        <v>1460</v>
      </c>
      <c r="R8" s="293"/>
      <c r="S8" s="277"/>
    </row>
    <row r="9" spans="1:19" x14ac:dyDescent="0.25">
      <c r="A9" s="97">
        <v>1968</v>
      </c>
      <c r="B9" s="97">
        <v>1</v>
      </c>
      <c r="C9" s="127">
        <v>284900</v>
      </c>
      <c r="D9" s="293">
        <v>841000</v>
      </c>
      <c r="E9" s="294">
        <f t="shared" si="0"/>
        <v>2951.9129519129519</v>
      </c>
      <c r="F9" s="293">
        <v>26461</v>
      </c>
      <c r="G9" s="293">
        <v>65412</v>
      </c>
      <c r="H9" s="293">
        <v>366000</v>
      </c>
      <c r="I9" s="293">
        <v>1284.6612846612848</v>
      </c>
      <c r="J9" s="293">
        <v>12285</v>
      </c>
      <c r="K9" s="293">
        <v>55902</v>
      </c>
      <c r="L9" s="293">
        <v>411000</v>
      </c>
      <c r="M9" s="293">
        <v>1442.6114426114425</v>
      </c>
      <c r="N9" s="293">
        <v>12381</v>
      </c>
      <c r="O9" s="293">
        <v>9058</v>
      </c>
      <c r="P9" s="293">
        <v>64000</v>
      </c>
      <c r="Q9" s="293">
        <v>1795</v>
      </c>
      <c r="R9" s="293"/>
      <c r="S9" s="277"/>
    </row>
    <row r="10" spans="1:19" x14ac:dyDescent="0.25">
      <c r="A10" s="97">
        <v>1969</v>
      </c>
      <c r="B10" s="97">
        <v>1</v>
      </c>
      <c r="C10" s="127">
        <v>294600</v>
      </c>
      <c r="D10" s="293">
        <v>956000</v>
      </c>
      <c r="E10" s="294">
        <f t="shared" si="0"/>
        <v>3245.0780719619825</v>
      </c>
      <c r="F10" s="293">
        <v>28239</v>
      </c>
      <c r="G10" s="293">
        <v>69938</v>
      </c>
      <c r="H10" s="293">
        <v>417000</v>
      </c>
      <c r="I10" s="293">
        <v>1415.478615071283</v>
      </c>
      <c r="J10" s="293">
        <v>13048</v>
      </c>
      <c r="K10" s="293">
        <v>59967</v>
      </c>
      <c r="L10" s="293">
        <v>470000</v>
      </c>
      <c r="M10" s="293">
        <v>1595.3835709436523</v>
      </c>
      <c r="N10" s="293">
        <v>13244</v>
      </c>
      <c r="O10" s="293">
        <v>9517</v>
      </c>
      <c r="P10" s="293">
        <v>69000</v>
      </c>
      <c r="Q10" s="293">
        <v>1947</v>
      </c>
      <c r="R10" s="293"/>
      <c r="S10" s="277"/>
    </row>
    <row r="11" spans="1:19" x14ac:dyDescent="0.25">
      <c r="A11" s="97">
        <v>1970</v>
      </c>
      <c r="B11" s="97">
        <v>1</v>
      </c>
      <c r="C11" s="127">
        <v>308500</v>
      </c>
      <c r="D11" s="293">
        <v>1054000</v>
      </c>
      <c r="E11" s="294">
        <f t="shared" si="0"/>
        <v>3416.5316045380878</v>
      </c>
      <c r="F11" s="293">
        <v>30655</v>
      </c>
      <c r="G11" s="293">
        <v>74323</v>
      </c>
      <c r="H11" s="293">
        <v>465000</v>
      </c>
      <c r="I11" s="293">
        <v>1507.2933549432739</v>
      </c>
      <c r="J11" s="293">
        <v>14015</v>
      </c>
      <c r="K11" s="293">
        <v>63996</v>
      </c>
      <c r="L11" s="293">
        <v>513000</v>
      </c>
      <c r="M11" s="293">
        <v>1662.8849270664505</v>
      </c>
      <c r="N11" s="293">
        <v>14591</v>
      </c>
      <c r="O11" s="293">
        <v>9879</v>
      </c>
      <c r="P11" s="293">
        <v>76000</v>
      </c>
      <c r="Q11" s="293">
        <v>2049</v>
      </c>
      <c r="R11" s="293"/>
      <c r="S11" s="277"/>
    </row>
    <row r="12" spans="1:19" x14ac:dyDescent="0.25">
      <c r="A12" s="97">
        <v>1971</v>
      </c>
      <c r="B12" s="97"/>
      <c r="C12" s="127">
        <v>319600</v>
      </c>
      <c r="D12" s="295"/>
      <c r="E12" s="294"/>
      <c r="F12" s="296"/>
      <c r="G12" s="296"/>
      <c r="H12" s="296"/>
      <c r="I12" s="296">
        <v>1680.2933549432739</v>
      </c>
      <c r="J12" s="295"/>
      <c r="K12" s="293"/>
      <c r="L12" s="293"/>
      <c r="M12" s="293" t="s">
        <v>501</v>
      </c>
      <c r="N12" s="293"/>
      <c r="O12" s="293"/>
      <c r="P12" s="293"/>
      <c r="Q12" s="293"/>
      <c r="R12" s="293"/>
      <c r="S12" s="277"/>
    </row>
    <row r="13" spans="1:19" x14ac:dyDescent="0.25">
      <c r="A13" s="97">
        <v>1972</v>
      </c>
      <c r="B13" s="97"/>
      <c r="C13" s="127">
        <v>329800</v>
      </c>
      <c r="D13" s="295"/>
      <c r="E13" s="294"/>
      <c r="F13" s="296"/>
      <c r="G13" s="296"/>
      <c r="H13" s="296"/>
      <c r="I13" s="296">
        <v>1853.2933549432739</v>
      </c>
      <c r="J13" s="295"/>
      <c r="K13" s="293"/>
      <c r="L13" s="293"/>
      <c r="M13" s="293" t="s">
        <v>501</v>
      </c>
      <c r="N13" s="293"/>
      <c r="O13" s="293"/>
      <c r="P13" s="293"/>
      <c r="Q13" s="293"/>
      <c r="R13" s="293"/>
      <c r="S13" s="277"/>
    </row>
    <row r="14" spans="1:19" x14ac:dyDescent="0.25">
      <c r="A14" s="97">
        <v>1973</v>
      </c>
      <c r="B14" s="97"/>
      <c r="C14" s="127">
        <v>336400</v>
      </c>
      <c r="D14" s="295"/>
      <c r="E14" s="294"/>
      <c r="F14" s="296"/>
      <c r="G14" s="296"/>
      <c r="H14" s="296"/>
      <c r="I14" s="296">
        <v>2026.2933549432739</v>
      </c>
      <c r="J14" s="295"/>
      <c r="K14" s="293"/>
      <c r="L14" s="293"/>
      <c r="M14" s="293" t="s">
        <v>501</v>
      </c>
      <c r="N14" s="293"/>
      <c r="O14" s="293"/>
      <c r="P14" s="293"/>
      <c r="Q14" s="293"/>
      <c r="R14" s="293"/>
      <c r="S14" s="277"/>
    </row>
    <row r="15" spans="1:19" x14ac:dyDescent="0.25">
      <c r="A15" s="97">
        <v>1974</v>
      </c>
      <c r="B15" s="97"/>
      <c r="C15" s="127">
        <v>348100</v>
      </c>
      <c r="D15" s="295"/>
      <c r="E15" s="294"/>
      <c r="F15" s="296"/>
      <c r="G15" s="296"/>
      <c r="H15" s="296"/>
      <c r="I15" s="296">
        <v>2199.2933549432737</v>
      </c>
      <c r="J15" s="295"/>
      <c r="K15" s="293"/>
      <c r="L15" s="293"/>
      <c r="M15" s="293" t="s">
        <v>501</v>
      </c>
      <c r="N15" s="293"/>
      <c r="O15" s="293"/>
      <c r="P15" s="293"/>
      <c r="Q15" s="293"/>
      <c r="R15" s="293"/>
      <c r="S15" s="277"/>
    </row>
    <row r="16" spans="1:19" x14ac:dyDescent="0.25">
      <c r="A16" s="97">
        <v>1975</v>
      </c>
      <c r="B16" s="97">
        <v>1</v>
      </c>
      <c r="C16" s="127">
        <v>384100</v>
      </c>
      <c r="D16" s="293">
        <v>1982586</v>
      </c>
      <c r="E16" s="294">
        <f t="shared" si="0"/>
        <v>5161.6401978651393</v>
      </c>
      <c r="F16" s="293">
        <v>62676</v>
      </c>
      <c r="G16" s="293">
        <v>103523</v>
      </c>
      <c r="H16" s="293">
        <v>910638</v>
      </c>
      <c r="I16" s="293">
        <v>2370.8357198646186</v>
      </c>
      <c r="J16" s="293">
        <v>30789</v>
      </c>
      <c r="K16" s="293">
        <v>89724</v>
      </c>
      <c r="L16" s="293"/>
      <c r="M16" s="293" t="s">
        <v>501</v>
      </c>
      <c r="N16" s="293"/>
      <c r="O16" s="293"/>
      <c r="P16" s="293"/>
      <c r="Q16" s="293"/>
      <c r="R16" s="293"/>
      <c r="S16" s="277"/>
    </row>
    <row r="17" spans="1:19" x14ac:dyDescent="0.25">
      <c r="A17" s="97">
        <v>1976</v>
      </c>
      <c r="B17" s="97">
        <v>1</v>
      </c>
      <c r="C17" s="127">
        <v>409800</v>
      </c>
      <c r="D17" s="293">
        <v>2250884</v>
      </c>
      <c r="E17" s="294">
        <f t="shared" si="0"/>
        <v>5492.6403123474865</v>
      </c>
      <c r="F17" s="293">
        <v>85810</v>
      </c>
      <c r="G17" s="293">
        <v>114995</v>
      </c>
      <c r="H17" s="293">
        <v>1008683</v>
      </c>
      <c r="I17" s="293">
        <v>2461.4031234748659</v>
      </c>
      <c r="J17" s="293">
        <v>38854</v>
      </c>
      <c r="K17" s="293">
        <v>98520</v>
      </c>
      <c r="L17" s="293"/>
      <c r="M17" s="293" t="s">
        <v>501</v>
      </c>
      <c r="N17" s="293"/>
      <c r="O17" s="293"/>
      <c r="P17" s="293"/>
      <c r="Q17" s="293"/>
      <c r="R17" s="293"/>
      <c r="S17" s="277"/>
    </row>
    <row r="18" spans="1:19" x14ac:dyDescent="0.25">
      <c r="A18" s="97">
        <v>1977</v>
      </c>
      <c r="B18" s="97"/>
      <c r="C18" s="127">
        <v>418000</v>
      </c>
      <c r="D18" s="296"/>
      <c r="E18" s="294"/>
      <c r="F18" s="293"/>
      <c r="G18" s="293"/>
      <c r="H18" s="296"/>
      <c r="I18" s="296">
        <v>2607.4031234748659</v>
      </c>
      <c r="J18" s="293"/>
      <c r="K18" s="293"/>
      <c r="L18" s="293"/>
      <c r="M18" s="293" t="s">
        <v>501</v>
      </c>
      <c r="N18" s="293"/>
      <c r="O18" s="293"/>
      <c r="P18" s="293"/>
      <c r="Q18" s="293"/>
      <c r="R18" s="293"/>
      <c r="S18" s="277"/>
    </row>
    <row r="19" spans="1:19" x14ac:dyDescent="0.25">
      <c r="A19" s="97">
        <v>1978</v>
      </c>
      <c r="B19" s="97"/>
      <c r="C19" s="127">
        <v>411600</v>
      </c>
      <c r="D19" s="296"/>
      <c r="E19" s="294"/>
      <c r="F19" s="293"/>
      <c r="G19" s="293"/>
      <c r="H19" s="296"/>
      <c r="I19" s="296">
        <v>2753.4031234748659</v>
      </c>
      <c r="J19" s="293"/>
      <c r="K19" s="293"/>
      <c r="L19" s="293"/>
      <c r="M19" s="293" t="s">
        <v>501</v>
      </c>
      <c r="N19" s="293"/>
      <c r="O19" s="293"/>
      <c r="P19" s="293"/>
      <c r="Q19" s="293"/>
      <c r="R19" s="293"/>
      <c r="S19" s="277"/>
    </row>
    <row r="20" spans="1:19" x14ac:dyDescent="0.25">
      <c r="A20" s="97">
        <v>1979</v>
      </c>
      <c r="B20" s="97"/>
      <c r="C20" s="127">
        <v>413700</v>
      </c>
      <c r="D20" s="296"/>
      <c r="E20" s="294"/>
      <c r="F20" s="293"/>
      <c r="G20" s="293"/>
      <c r="H20" s="296"/>
      <c r="I20" s="296">
        <v>2899.4031234748659</v>
      </c>
      <c r="J20" s="293"/>
      <c r="K20" s="293"/>
      <c r="L20" s="293"/>
      <c r="M20" s="293" t="s">
        <v>501</v>
      </c>
      <c r="N20" s="293"/>
      <c r="O20" s="293"/>
      <c r="P20" s="293"/>
      <c r="Q20" s="293"/>
      <c r="R20" s="293"/>
      <c r="S20" s="277"/>
    </row>
    <row r="21" spans="1:19" x14ac:dyDescent="0.25">
      <c r="A21" s="97">
        <v>1980</v>
      </c>
      <c r="B21" s="97">
        <v>1</v>
      </c>
      <c r="C21" s="127">
        <v>419800</v>
      </c>
      <c r="D21" s="293">
        <v>2825885</v>
      </c>
      <c r="E21" s="294">
        <f t="shared" si="0"/>
        <v>6731.5030967127204</v>
      </c>
      <c r="F21" s="293">
        <v>145643</v>
      </c>
      <c r="G21" s="293">
        <v>144558</v>
      </c>
      <c r="H21" s="293">
        <v>1277257</v>
      </c>
      <c r="I21" s="293">
        <v>3042.5369223439734</v>
      </c>
      <c r="J21" s="293">
        <v>65561</v>
      </c>
      <c r="K21" s="293">
        <v>123894</v>
      </c>
      <c r="L21" s="293">
        <v>1444117</v>
      </c>
      <c r="M21" s="293">
        <v>3440.0119104335399</v>
      </c>
      <c r="N21" s="293">
        <v>71556</v>
      </c>
      <c r="O21" s="293">
        <v>18679</v>
      </c>
      <c r="P21" s="293"/>
      <c r="Q21" s="293"/>
      <c r="R21" s="293"/>
      <c r="S21" s="277"/>
    </row>
    <row r="22" spans="1:19" x14ac:dyDescent="0.25">
      <c r="A22" s="97">
        <v>1981</v>
      </c>
      <c r="B22" s="97">
        <v>1</v>
      </c>
      <c r="C22" s="127">
        <v>434300</v>
      </c>
      <c r="D22" s="293">
        <v>2912588</v>
      </c>
      <c r="E22" s="294">
        <f t="shared" si="0"/>
        <v>6706.3965001151282</v>
      </c>
      <c r="F22" s="293">
        <v>179361</v>
      </c>
      <c r="G22" s="293">
        <v>151815</v>
      </c>
      <c r="H22" s="293">
        <v>1290616</v>
      </c>
      <c r="I22" s="293">
        <v>2971.7154040985492</v>
      </c>
      <c r="J22" s="293">
        <v>76704</v>
      </c>
      <c r="K22" s="293">
        <v>129795</v>
      </c>
      <c r="L22" s="293">
        <v>1501272</v>
      </c>
      <c r="M22" s="293">
        <v>3456.7626064932074</v>
      </c>
      <c r="N22" s="293">
        <v>89867</v>
      </c>
      <c r="O22" s="293">
        <v>19320</v>
      </c>
      <c r="P22" s="293"/>
      <c r="Q22" s="293"/>
      <c r="R22" s="293"/>
      <c r="S22" s="277"/>
    </row>
    <row r="23" spans="1:19" x14ac:dyDescent="0.25">
      <c r="A23" s="97">
        <v>1982</v>
      </c>
      <c r="B23" s="97">
        <v>1</v>
      </c>
      <c r="C23" s="127">
        <v>464300</v>
      </c>
      <c r="D23" s="293">
        <v>3243776</v>
      </c>
      <c r="E23" s="294">
        <f t="shared" si="0"/>
        <v>6986.3794960155074</v>
      </c>
      <c r="F23" s="293">
        <v>220130</v>
      </c>
      <c r="G23" s="293">
        <v>164087</v>
      </c>
      <c r="H23" s="293">
        <v>1460183</v>
      </c>
      <c r="I23" s="293">
        <v>3144.9127719147104</v>
      </c>
      <c r="J23" s="293">
        <v>100168</v>
      </c>
      <c r="K23" s="293">
        <v>140769</v>
      </c>
      <c r="L23" s="293">
        <v>1694845</v>
      </c>
      <c r="M23" s="293">
        <v>3650.3230669825543</v>
      </c>
      <c r="N23" s="293">
        <v>112052</v>
      </c>
      <c r="O23" s="293">
        <v>20996</v>
      </c>
      <c r="P23" s="293"/>
      <c r="Q23" s="293"/>
      <c r="R23" s="293"/>
      <c r="S23" s="277"/>
    </row>
    <row r="24" spans="1:19" x14ac:dyDescent="0.25">
      <c r="A24" s="97">
        <v>1983</v>
      </c>
      <c r="B24" s="97">
        <v>1</v>
      </c>
      <c r="C24" s="127">
        <v>499100</v>
      </c>
      <c r="D24" s="293">
        <v>3404361</v>
      </c>
      <c r="E24" s="294">
        <f t="shared" si="0"/>
        <v>6820.9997996393504</v>
      </c>
      <c r="F24" s="293">
        <v>263916</v>
      </c>
      <c r="G24" s="293">
        <v>179286</v>
      </c>
      <c r="H24" s="293">
        <v>1516594</v>
      </c>
      <c r="I24" s="293">
        <v>3038.6575836505708</v>
      </c>
      <c r="J24" s="293">
        <v>121690</v>
      </c>
      <c r="K24" s="293">
        <v>154639</v>
      </c>
      <c r="L24" s="293">
        <v>1757507</v>
      </c>
      <c r="M24" s="293">
        <v>3521.3524343818872</v>
      </c>
      <c r="N24" s="293">
        <v>126179</v>
      </c>
      <c r="O24" s="293">
        <v>21778</v>
      </c>
      <c r="P24" s="293"/>
      <c r="Q24" s="293"/>
      <c r="R24" s="293"/>
      <c r="S24" s="277"/>
    </row>
    <row r="25" spans="1:19" x14ac:dyDescent="0.25">
      <c r="A25" s="97">
        <v>1984</v>
      </c>
      <c r="B25" s="97">
        <v>1</v>
      </c>
      <c r="C25" s="127">
        <v>524000</v>
      </c>
      <c r="D25" s="293">
        <v>3638000</v>
      </c>
      <c r="E25" s="294">
        <f t="shared" si="0"/>
        <v>6942.7480916030527</v>
      </c>
      <c r="F25" s="293">
        <v>299075</v>
      </c>
      <c r="G25" s="293">
        <v>198765</v>
      </c>
      <c r="H25" s="293">
        <v>1588764</v>
      </c>
      <c r="I25" s="293">
        <v>3031.9923664122139</v>
      </c>
      <c r="J25" s="293">
        <v>134421</v>
      </c>
      <c r="K25" s="293">
        <v>170470</v>
      </c>
      <c r="L25" s="293">
        <v>1901883</v>
      </c>
      <c r="M25" s="293">
        <v>3629.5477099236641</v>
      </c>
      <c r="N25" s="293">
        <v>147733</v>
      </c>
      <c r="O25" s="293">
        <v>24678</v>
      </c>
      <c r="P25" s="293"/>
      <c r="Q25" s="293"/>
      <c r="R25" s="293"/>
      <c r="S25" s="277"/>
    </row>
    <row r="26" spans="1:19" x14ac:dyDescent="0.25">
      <c r="A26" s="97">
        <v>1985</v>
      </c>
      <c r="B26" s="97">
        <v>1</v>
      </c>
      <c r="C26" s="127">
        <v>543900</v>
      </c>
      <c r="D26" s="293">
        <v>3804018</v>
      </c>
      <c r="E26" s="294">
        <f t="shared" si="0"/>
        <v>6993.9658025372319</v>
      </c>
      <c r="F26" s="293">
        <v>312853.8</v>
      </c>
      <c r="G26" s="293">
        <v>201037</v>
      </c>
      <c r="H26" s="293">
        <v>1659526</v>
      </c>
      <c r="I26" s="293">
        <v>3051.1601397315685</v>
      </c>
      <c r="J26" s="293">
        <v>142454.29999999999</v>
      </c>
      <c r="K26" s="293">
        <v>171889</v>
      </c>
      <c r="L26" s="293">
        <v>2144492</v>
      </c>
      <c r="M26" s="293">
        <v>3942.8056628056629</v>
      </c>
      <c r="N26" s="293">
        <v>170399.5</v>
      </c>
      <c r="O26" s="293">
        <v>29148</v>
      </c>
      <c r="P26" s="293"/>
      <c r="Q26" s="293"/>
      <c r="R26" s="293"/>
      <c r="S26" s="277"/>
    </row>
    <row r="27" spans="1:19" x14ac:dyDescent="0.25">
      <c r="A27" s="97">
        <v>1986</v>
      </c>
      <c r="B27" s="97">
        <v>1</v>
      </c>
      <c r="C27" s="127">
        <v>550700</v>
      </c>
      <c r="D27" s="293">
        <v>4041658</v>
      </c>
      <c r="E27" s="294">
        <f t="shared" si="0"/>
        <v>7339.1283820591971</v>
      </c>
      <c r="F27" s="293">
        <v>351620</v>
      </c>
      <c r="G27" s="293">
        <v>490615</v>
      </c>
      <c r="H27" s="293">
        <v>1610969</v>
      </c>
      <c r="I27" s="293">
        <v>2925.311421826766</v>
      </c>
      <c r="J27" s="293">
        <v>148852</v>
      </c>
      <c r="K27" s="293">
        <v>190401</v>
      </c>
      <c r="L27" s="293">
        <v>2169522</v>
      </c>
      <c r="M27" s="293">
        <v>3939.5714545124388</v>
      </c>
      <c r="N27" s="293">
        <v>172254</v>
      </c>
      <c r="O27" s="293">
        <v>29822</v>
      </c>
      <c r="P27" s="293">
        <v>261167</v>
      </c>
      <c r="Q27" s="293">
        <v>30514</v>
      </c>
      <c r="R27" s="293">
        <v>4071</v>
      </c>
      <c r="S27" s="277"/>
    </row>
    <row r="28" spans="1:19" x14ac:dyDescent="0.25">
      <c r="A28" s="97">
        <v>1987</v>
      </c>
      <c r="B28" s="97">
        <v>1</v>
      </c>
      <c r="C28" s="127">
        <v>541300</v>
      </c>
      <c r="D28" s="293">
        <v>3932791</v>
      </c>
      <c r="E28" s="294">
        <f t="shared" si="0"/>
        <v>7265.4553851838164</v>
      </c>
      <c r="F28" s="293">
        <v>356165</v>
      </c>
      <c r="G28" s="293">
        <v>226616</v>
      </c>
      <c r="H28" s="293">
        <v>1542405</v>
      </c>
      <c r="I28" s="293">
        <v>2849.4457786809535</v>
      </c>
      <c r="J28" s="293">
        <v>150996</v>
      </c>
      <c r="K28" s="293">
        <v>192404</v>
      </c>
      <c r="L28" s="293">
        <v>2198897</v>
      </c>
      <c r="M28" s="293">
        <v>4062.2519859597264</v>
      </c>
      <c r="N28" s="293">
        <v>179972</v>
      </c>
      <c r="O28" s="293">
        <v>30496</v>
      </c>
      <c r="P28" s="293">
        <v>191489</v>
      </c>
      <c r="Q28" s="293">
        <v>25197</v>
      </c>
      <c r="R28" s="293">
        <v>3716</v>
      </c>
      <c r="S28" s="277"/>
    </row>
    <row r="29" spans="1:19" x14ac:dyDescent="0.25">
      <c r="A29" s="97">
        <v>1988</v>
      </c>
      <c r="B29" s="97">
        <v>1</v>
      </c>
      <c r="C29" s="127">
        <v>535000</v>
      </c>
      <c r="D29" s="293">
        <v>4019398</v>
      </c>
      <c r="E29" s="294">
        <f t="shared" si="0"/>
        <v>7512.8934579439256</v>
      </c>
      <c r="F29" s="293">
        <v>366322</v>
      </c>
      <c r="G29" s="293">
        <v>227020</v>
      </c>
      <c r="H29" s="293">
        <v>1578933</v>
      </c>
      <c r="I29" s="293">
        <v>2951.2766355140188</v>
      </c>
      <c r="J29" s="293">
        <v>154076</v>
      </c>
      <c r="K29" s="293">
        <v>191698</v>
      </c>
      <c r="L29" s="293">
        <v>2207325</v>
      </c>
      <c r="M29" s="293">
        <v>4125.8411214953267</v>
      </c>
      <c r="N29" s="293">
        <v>180297</v>
      </c>
      <c r="O29" s="293">
        <v>30855</v>
      </c>
      <c r="P29" s="293">
        <v>233140</v>
      </c>
      <c r="Q29" s="293">
        <v>31949</v>
      </c>
      <c r="R29" s="293">
        <v>4467</v>
      </c>
      <c r="S29" s="277"/>
    </row>
    <row r="30" spans="1:19" x14ac:dyDescent="0.25">
      <c r="A30" s="97">
        <v>1989</v>
      </c>
      <c r="B30" s="97">
        <v>1</v>
      </c>
      <c r="C30" s="127">
        <v>538900</v>
      </c>
      <c r="D30" s="293">
        <v>4144099</v>
      </c>
      <c r="E30" s="294">
        <f t="shared" si="0"/>
        <v>7689.922063462609</v>
      </c>
      <c r="F30" s="293">
        <v>381926</v>
      </c>
      <c r="G30" s="293">
        <v>228552</v>
      </c>
      <c r="H30" s="293">
        <v>1636796</v>
      </c>
      <c r="I30" s="293">
        <v>3037.2907775097419</v>
      </c>
      <c r="J30" s="293">
        <v>159560</v>
      </c>
      <c r="K30" s="293">
        <v>193042</v>
      </c>
      <c r="L30" s="293">
        <v>2237907</v>
      </c>
      <c r="M30" s="293">
        <v>4152.7314900723695</v>
      </c>
      <c r="N30" s="293">
        <v>188288</v>
      </c>
      <c r="O30" s="293">
        <v>31117</v>
      </c>
      <c r="P30" s="293">
        <v>269396</v>
      </c>
      <c r="Q30" s="293">
        <v>34078</v>
      </c>
      <c r="R30" s="293">
        <v>4393</v>
      </c>
      <c r="S30" s="277"/>
    </row>
    <row r="31" spans="1:19" x14ac:dyDescent="0.25">
      <c r="A31" s="97">
        <v>1990</v>
      </c>
      <c r="B31" s="97">
        <v>1</v>
      </c>
      <c r="C31" s="127">
        <v>553171</v>
      </c>
      <c r="D31" s="293">
        <v>4235451</v>
      </c>
      <c r="E31" s="294">
        <f t="shared" si="0"/>
        <v>7656.6757837992227</v>
      </c>
      <c r="F31" s="293">
        <v>402043</v>
      </c>
      <c r="G31" s="293">
        <v>229897</v>
      </c>
      <c r="H31" s="293">
        <v>1646617</v>
      </c>
      <c r="I31" s="293">
        <v>2976.6871365274028</v>
      </c>
      <c r="J31" s="293">
        <v>166009</v>
      </c>
      <c r="K31" s="293">
        <v>193443</v>
      </c>
      <c r="L31" s="293">
        <v>2307933</v>
      </c>
      <c r="M31" s="293">
        <v>4172.1872621666716</v>
      </c>
      <c r="N31" s="293">
        <v>201350</v>
      </c>
      <c r="O31" s="293">
        <v>31817</v>
      </c>
      <c r="P31" s="293">
        <v>280901</v>
      </c>
      <c r="Q31" s="293">
        <v>34784</v>
      </c>
      <c r="R31" s="293">
        <v>4637</v>
      </c>
      <c r="S31" s="277"/>
    </row>
    <row r="32" spans="1:19" x14ac:dyDescent="0.25">
      <c r="A32" s="97">
        <v>1991</v>
      </c>
      <c r="B32" s="97">
        <v>1</v>
      </c>
      <c r="C32" s="127">
        <v>569054</v>
      </c>
      <c r="D32" s="293">
        <v>4252707</v>
      </c>
      <c r="E32" s="294">
        <f t="shared" si="0"/>
        <v>7473.2925170546205</v>
      </c>
      <c r="F32" s="293">
        <v>418382</v>
      </c>
      <c r="G32" s="293">
        <v>233394</v>
      </c>
      <c r="H32" s="293">
        <v>1613758</v>
      </c>
      <c r="I32" s="293">
        <v>2835.8609200532815</v>
      </c>
      <c r="J32" s="293">
        <v>170879</v>
      </c>
      <c r="K32" s="293">
        <v>195941</v>
      </c>
      <c r="L32" s="293">
        <v>2425317</v>
      </c>
      <c r="M32" s="293">
        <v>4262.0155556414684</v>
      </c>
      <c r="N32" s="293">
        <v>221318</v>
      </c>
      <c r="O32" s="293">
        <v>32708</v>
      </c>
      <c r="P32" s="293">
        <v>213632</v>
      </c>
      <c r="Q32" s="293">
        <v>26185</v>
      </c>
      <c r="R32" s="293">
        <v>4745</v>
      </c>
      <c r="S32" s="277"/>
    </row>
    <row r="33" spans="1:19" x14ac:dyDescent="0.25">
      <c r="A33" s="97">
        <v>1992</v>
      </c>
      <c r="B33" s="97">
        <v>1</v>
      </c>
      <c r="C33" s="127">
        <v>586722</v>
      </c>
      <c r="D33" s="293">
        <v>4326067</v>
      </c>
      <c r="E33" s="294">
        <f t="shared" si="0"/>
        <v>7373.2824063184953</v>
      </c>
      <c r="F33" s="293">
        <v>432219</v>
      </c>
      <c r="G33" s="293">
        <v>237518</v>
      </c>
      <c r="H33" s="293">
        <v>1640914</v>
      </c>
      <c r="I33" s="293">
        <v>2796.7487157461287</v>
      </c>
      <c r="J33" s="293">
        <v>177586</v>
      </c>
      <c r="K33" s="293">
        <v>199250</v>
      </c>
      <c r="L33" s="293">
        <v>2467751</v>
      </c>
      <c r="M33" s="293">
        <v>4205.9970480056991</v>
      </c>
      <c r="N33" s="293">
        <v>226936</v>
      </c>
      <c r="O33" s="293">
        <v>33477</v>
      </c>
      <c r="P33" s="293">
        <v>217402</v>
      </c>
      <c r="Q33" s="293">
        <v>27697</v>
      </c>
      <c r="R33" s="293">
        <v>4791</v>
      </c>
      <c r="S33" s="277"/>
    </row>
    <row r="34" spans="1:19" x14ac:dyDescent="0.25">
      <c r="A34" s="97">
        <v>1993</v>
      </c>
      <c r="B34" s="97">
        <v>1</v>
      </c>
      <c r="C34" s="127">
        <v>596906</v>
      </c>
      <c r="D34" s="293">
        <v>4368172</v>
      </c>
      <c r="E34" s="294">
        <f t="shared" si="0"/>
        <v>7318.0232733462226</v>
      </c>
      <c r="F34" s="293">
        <v>441048</v>
      </c>
      <c r="G34" s="293">
        <v>241929</v>
      </c>
      <c r="H34" s="293">
        <v>1628395</v>
      </c>
      <c r="I34" s="293">
        <v>2728.0593594301281</v>
      </c>
      <c r="J34" s="293">
        <v>180749</v>
      </c>
      <c r="K34" s="293">
        <v>203218</v>
      </c>
      <c r="L34" s="293">
        <v>2538044</v>
      </c>
      <c r="M34" s="293">
        <v>4251.9994773046346</v>
      </c>
      <c r="N34" s="293">
        <v>238638</v>
      </c>
      <c r="O34" s="293">
        <v>34598</v>
      </c>
      <c r="P34" s="293">
        <v>201734</v>
      </c>
      <c r="Q34" s="293">
        <v>21660</v>
      </c>
      <c r="R34" s="293">
        <v>4113</v>
      </c>
      <c r="S34" s="277"/>
    </row>
    <row r="35" spans="1:19" x14ac:dyDescent="0.25">
      <c r="A35" s="97">
        <v>1994</v>
      </c>
      <c r="B35" s="97">
        <v>1</v>
      </c>
      <c r="C35" s="127">
        <v>600622</v>
      </c>
      <c r="D35" s="293">
        <v>4550653</v>
      </c>
      <c r="E35" s="294">
        <f t="shared" si="0"/>
        <v>7576.5672919073895</v>
      </c>
      <c r="F35" s="293">
        <v>465995</v>
      </c>
      <c r="G35" s="293">
        <v>245246</v>
      </c>
      <c r="H35" s="293">
        <v>1689011</v>
      </c>
      <c r="I35" s="293">
        <v>2812.1031197658426</v>
      </c>
      <c r="J35" s="293">
        <v>191397</v>
      </c>
      <c r="K35" s="293">
        <v>206279</v>
      </c>
      <c r="L35" s="293">
        <v>2635784</v>
      </c>
      <c r="M35" s="293">
        <v>4388.4240004528638</v>
      </c>
      <c r="N35" s="293">
        <v>248265</v>
      </c>
      <c r="O35" s="293">
        <v>34962</v>
      </c>
      <c r="P35" s="293">
        <v>225858</v>
      </c>
      <c r="Q35" s="293">
        <v>26333</v>
      </c>
      <c r="R35" s="293">
        <v>4005</v>
      </c>
      <c r="S35" s="277"/>
    </row>
    <row r="36" spans="1:19" x14ac:dyDescent="0.25">
      <c r="A36" s="97">
        <v>1995</v>
      </c>
      <c r="B36" s="97">
        <v>1</v>
      </c>
      <c r="C36" s="127">
        <v>601581</v>
      </c>
      <c r="D36" s="293">
        <v>4637935</v>
      </c>
      <c r="E36" s="294">
        <f t="shared" si="0"/>
        <v>7709.5769314522895</v>
      </c>
      <c r="F36" s="293">
        <v>472891</v>
      </c>
      <c r="G36" s="293">
        <v>250815</v>
      </c>
      <c r="H36" s="293">
        <v>1711770</v>
      </c>
      <c r="I36" s="293">
        <v>2845.452233365083</v>
      </c>
      <c r="J36" s="293">
        <v>193033</v>
      </c>
      <c r="K36" s="293">
        <v>210870</v>
      </c>
      <c r="L36" s="293">
        <v>2702302</v>
      </c>
      <c r="M36" s="293">
        <v>4492.0002460184078</v>
      </c>
      <c r="N36" s="293">
        <v>249684</v>
      </c>
      <c r="O36" s="293">
        <v>34968</v>
      </c>
      <c r="P36" s="293">
        <v>223863</v>
      </c>
      <c r="Q36" s="293">
        <v>30174</v>
      </c>
      <c r="R36" s="293">
        <v>4977</v>
      </c>
      <c r="S36" s="277"/>
    </row>
    <row r="37" spans="1:19" x14ac:dyDescent="0.25">
      <c r="A37" s="97">
        <v>1996</v>
      </c>
      <c r="B37" s="97" t="s">
        <v>482</v>
      </c>
      <c r="C37" s="127">
        <v>605212</v>
      </c>
      <c r="D37" s="293">
        <v>4779562</v>
      </c>
      <c r="E37" s="294">
        <f t="shared" si="0"/>
        <v>7897.3351486751753</v>
      </c>
      <c r="F37" s="293">
        <v>489489</v>
      </c>
      <c r="G37" s="293">
        <v>256103</v>
      </c>
      <c r="H37" s="293">
        <v>1766184</v>
      </c>
      <c r="I37" s="293">
        <v>2918.2897893630661</v>
      </c>
      <c r="J37" s="293">
        <v>200660</v>
      </c>
      <c r="K37" s="293">
        <v>215712</v>
      </c>
      <c r="L37" s="293">
        <v>2834072</v>
      </c>
      <c r="M37" s="293">
        <v>4682.7756224265213</v>
      </c>
      <c r="N37" s="293">
        <v>264912</v>
      </c>
      <c r="O37" s="293">
        <v>36194</v>
      </c>
      <c r="P37" s="293">
        <v>179306</v>
      </c>
      <c r="Q37" s="293">
        <v>23917</v>
      </c>
      <c r="R37" s="293">
        <v>4197</v>
      </c>
      <c r="S37" s="277"/>
    </row>
    <row r="38" spans="1:19" x14ac:dyDescent="0.25">
      <c r="A38" s="97">
        <v>1997</v>
      </c>
      <c r="B38" s="97" t="s">
        <v>482</v>
      </c>
      <c r="C38" s="127">
        <v>609655</v>
      </c>
      <c r="D38" s="293">
        <v>4840529</v>
      </c>
      <c r="E38" s="294">
        <f t="shared" si="0"/>
        <v>7939.7839761832511</v>
      </c>
      <c r="F38" s="293">
        <v>487620</v>
      </c>
      <c r="G38" s="293">
        <v>254991</v>
      </c>
      <c r="H38" s="293">
        <v>1725834</v>
      </c>
      <c r="I38" s="293">
        <v>2830.837112793301</v>
      </c>
      <c r="J38" s="293">
        <v>197457</v>
      </c>
      <c r="K38" s="293">
        <v>215076</v>
      </c>
      <c r="L38" s="293">
        <v>2936355</v>
      </c>
      <c r="M38" s="293">
        <v>4816.4207625624331</v>
      </c>
      <c r="N38" s="293">
        <v>263860</v>
      </c>
      <c r="O38" s="293">
        <v>35008</v>
      </c>
      <c r="P38" s="293">
        <v>178340</v>
      </c>
      <c r="Q38" s="293">
        <v>26303</v>
      </c>
      <c r="R38" s="293">
        <v>4907</v>
      </c>
      <c r="S38" s="277"/>
    </row>
    <row r="39" spans="1:19" x14ac:dyDescent="0.25">
      <c r="A39" s="97">
        <v>1998</v>
      </c>
      <c r="B39" s="97" t="s">
        <v>482</v>
      </c>
      <c r="C39" s="127">
        <v>617082</v>
      </c>
      <c r="D39" s="293">
        <v>5094584</v>
      </c>
      <c r="E39" s="294">
        <f t="shared" si="0"/>
        <v>8255.9270891064716</v>
      </c>
      <c r="F39" s="293">
        <v>508097</v>
      </c>
      <c r="G39" s="293">
        <v>265185</v>
      </c>
      <c r="H39" s="293">
        <v>1767992</v>
      </c>
      <c r="I39" s="293">
        <v>2865.0843810060901</v>
      </c>
      <c r="J39" s="293">
        <v>203284</v>
      </c>
      <c r="K39" s="293">
        <v>222927</v>
      </c>
      <c r="L39" s="293">
        <v>3124911</v>
      </c>
      <c r="M39" s="293">
        <v>5064.012562349898</v>
      </c>
      <c r="N39" s="293">
        <v>277217</v>
      </c>
      <c r="O39" s="293">
        <v>36935</v>
      </c>
      <c r="P39" s="293">
        <v>201681</v>
      </c>
      <c r="Q39" s="293">
        <v>27596</v>
      </c>
      <c r="R39" s="293">
        <v>5323</v>
      </c>
      <c r="S39" s="277"/>
    </row>
    <row r="40" spans="1:19" x14ac:dyDescent="0.25">
      <c r="A40" s="97">
        <v>1999</v>
      </c>
      <c r="B40" s="97" t="s">
        <v>482</v>
      </c>
      <c r="C40" s="127">
        <v>622000</v>
      </c>
      <c r="D40" s="293">
        <v>5292615</v>
      </c>
      <c r="E40" s="294">
        <f t="shared" si="0"/>
        <v>8509.0273311897108</v>
      </c>
      <c r="F40" s="293">
        <v>517414</v>
      </c>
      <c r="G40" s="293">
        <v>269831</v>
      </c>
      <c r="H40" s="293">
        <v>1865743</v>
      </c>
      <c r="I40" s="293">
        <v>2999.586816720257</v>
      </c>
      <c r="J40" s="293">
        <v>208179</v>
      </c>
      <c r="K40" s="293">
        <v>227247</v>
      </c>
      <c r="L40" s="293">
        <v>3229036</v>
      </c>
      <c r="M40" s="293">
        <v>5191.3762057877811</v>
      </c>
      <c r="N40" s="293">
        <v>281217</v>
      </c>
      <c r="O40" s="293">
        <v>37009</v>
      </c>
      <c r="P40" s="293">
        <v>197836</v>
      </c>
      <c r="Q40" s="293">
        <v>28018</v>
      </c>
      <c r="R40" s="293">
        <v>5575</v>
      </c>
      <c r="S40" s="277"/>
    </row>
    <row r="41" spans="1:19" x14ac:dyDescent="0.25">
      <c r="A41" s="97">
        <v>2000</v>
      </c>
      <c r="B41" s="97" t="s">
        <v>482</v>
      </c>
      <c r="C41" s="127">
        <v>628346</v>
      </c>
      <c r="D41" s="293">
        <v>5309970</v>
      </c>
      <c r="E41" s="294">
        <f t="shared" si="0"/>
        <v>8450.7102774585983</v>
      </c>
      <c r="F41" s="293">
        <v>535246</v>
      </c>
      <c r="G41" s="293">
        <v>273530</v>
      </c>
      <c r="H41" s="293">
        <v>1854968</v>
      </c>
      <c r="I41" s="293">
        <v>2952.1442008065619</v>
      </c>
      <c r="J41" s="293">
        <v>212474</v>
      </c>
      <c r="K41" s="293">
        <v>230534</v>
      </c>
      <c r="L41" s="293">
        <v>3273104</v>
      </c>
      <c r="M41" s="293">
        <v>5209.0790742679992</v>
      </c>
      <c r="N41" s="293">
        <v>296990</v>
      </c>
      <c r="O41" s="293">
        <v>38928</v>
      </c>
      <c r="P41" s="293">
        <v>181898</v>
      </c>
      <c r="Q41" s="293">
        <v>25782</v>
      </c>
      <c r="R41" s="293">
        <v>4068</v>
      </c>
      <c r="S41" s="277"/>
    </row>
    <row r="42" spans="1:19" x14ac:dyDescent="0.25">
      <c r="A42" s="97">
        <v>2001</v>
      </c>
      <c r="B42" s="97">
        <v>1</v>
      </c>
      <c r="C42" s="127">
        <v>632716</v>
      </c>
      <c r="D42" s="293">
        <v>5419835.608</v>
      </c>
      <c r="E42" s="294">
        <f t="shared" si="0"/>
        <v>8565.9847514524681</v>
      </c>
      <c r="F42" s="293">
        <v>639625.00299999991</v>
      </c>
      <c r="G42" s="293">
        <v>272161.09999999998</v>
      </c>
      <c r="H42" s="293">
        <v>1885745.4720000001</v>
      </c>
      <c r="I42" s="293">
        <v>2980.3979542164257</v>
      </c>
      <c r="J42" s="293">
        <v>221223.15</v>
      </c>
      <c r="K42" s="293">
        <v>237110.1</v>
      </c>
      <c r="L42" s="293">
        <v>3282876.2390000001</v>
      </c>
      <c r="M42" s="293">
        <v>5188.546265623123</v>
      </c>
      <c r="N42" s="293">
        <v>298096.52</v>
      </c>
      <c r="O42" s="293">
        <v>37371.699999999997</v>
      </c>
      <c r="P42" s="293">
        <v>191183.35800000001</v>
      </c>
      <c r="Q42" s="293">
        <v>27431.933000000001</v>
      </c>
      <c r="R42" s="293">
        <v>5256.3</v>
      </c>
      <c r="S42" s="277"/>
    </row>
    <row r="43" spans="1:19" x14ac:dyDescent="0.25">
      <c r="A43" s="97">
        <v>2002</v>
      </c>
      <c r="B43" s="127" t="s">
        <v>490</v>
      </c>
      <c r="C43" s="127">
        <v>641729</v>
      </c>
      <c r="D43" s="297">
        <v>5465489</v>
      </c>
      <c r="E43" s="294">
        <f t="shared" si="0"/>
        <v>8516.8178467857924</v>
      </c>
      <c r="F43" s="297">
        <v>571871</v>
      </c>
      <c r="G43" s="297">
        <v>284821</v>
      </c>
      <c r="H43" s="297">
        <v>1932217</v>
      </c>
      <c r="I43" s="297">
        <v>3010.9547799772176</v>
      </c>
      <c r="J43" s="297">
        <v>232769</v>
      </c>
      <c r="K43" s="297">
        <v>239822</v>
      </c>
      <c r="L43" s="297">
        <v>3326091</v>
      </c>
      <c r="M43" s="297">
        <v>5183.0149486777127</v>
      </c>
      <c r="N43" s="297">
        <v>310014</v>
      </c>
      <c r="O43" s="297">
        <v>39523</v>
      </c>
      <c r="P43" s="297">
        <v>207181</v>
      </c>
      <c r="Q43" s="297">
        <v>29088</v>
      </c>
      <c r="R43" s="297">
        <v>5476</v>
      </c>
      <c r="S43" s="277"/>
    </row>
    <row r="44" spans="1:19" x14ac:dyDescent="0.25">
      <c r="A44" s="97">
        <v>2003</v>
      </c>
      <c r="B44" s="127" t="s">
        <v>490</v>
      </c>
      <c r="C44" s="127">
        <v>649466</v>
      </c>
      <c r="D44" s="297">
        <v>5563682</v>
      </c>
      <c r="E44" s="294">
        <f t="shared" si="0"/>
        <v>8566.5485183212058</v>
      </c>
      <c r="F44" s="297">
        <v>584243</v>
      </c>
      <c r="G44" s="297">
        <v>290842</v>
      </c>
      <c r="H44" s="297">
        <v>1987009</v>
      </c>
      <c r="I44" s="297">
        <v>3059.4503792346327</v>
      </c>
      <c r="J44" s="297">
        <v>238065</v>
      </c>
      <c r="K44" s="297">
        <v>246921</v>
      </c>
      <c r="L44" s="297">
        <v>3576673</v>
      </c>
      <c r="M44" s="297">
        <v>5507.0981390865727</v>
      </c>
      <c r="N44" s="297">
        <v>346178</v>
      </c>
      <c r="O44" s="297">
        <v>43921</v>
      </c>
      <c r="P44" s="297"/>
      <c r="Q44" s="297"/>
      <c r="R44" s="297"/>
      <c r="S44" s="277"/>
    </row>
    <row r="45" spans="1:19" x14ac:dyDescent="0.25">
      <c r="A45" s="97">
        <v>2004</v>
      </c>
      <c r="B45" s="127" t="s">
        <v>490</v>
      </c>
      <c r="C45" s="127">
        <v>659653</v>
      </c>
      <c r="D45" s="297">
        <v>5788484</v>
      </c>
      <c r="E45" s="294">
        <f t="shared" si="0"/>
        <v>8775.0438488114214</v>
      </c>
      <c r="F45" s="297">
        <v>636008</v>
      </c>
      <c r="G45" s="297">
        <v>296358</v>
      </c>
      <c r="H45" s="297">
        <v>2061905</v>
      </c>
      <c r="I45" s="297">
        <v>3125.7418673150883</v>
      </c>
      <c r="J45" s="297">
        <v>256461</v>
      </c>
      <c r="K45" s="297">
        <v>251198</v>
      </c>
      <c r="L45" s="297">
        <v>3726579</v>
      </c>
      <c r="M45" s="297">
        <v>5649.3019814963318</v>
      </c>
      <c r="N45" s="297">
        <v>379547</v>
      </c>
      <c r="O45" s="297">
        <v>45160</v>
      </c>
      <c r="P45" s="297"/>
      <c r="Q45" s="297"/>
      <c r="R45" s="297"/>
      <c r="S45" s="277"/>
    </row>
    <row r="46" spans="1:19" x14ac:dyDescent="0.25">
      <c r="A46" s="97">
        <v>2005</v>
      </c>
      <c r="B46" s="127" t="s">
        <v>490</v>
      </c>
      <c r="C46" s="127">
        <v>667146</v>
      </c>
      <c r="D46" s="297">
        <v>5912571</v>
      </c>
      <c r="E46" s="294">
        <f t="shared" si="0"/>
        <v>8862.484373735284</v>
      </c>
      <c r="F46" s="297">
        <v>693022</v>
      </c>
      <c r="G46" s="297">
        <v>302674</v>
      </c>
      <c r="H46" s="297">
        <v>2061652</v>
      </c>
      <c r="I46" s="297">
        <v>3090.2561058598867</v>
      </c>
      <c r="J46" s="297">
        <v>274152</v>
      </c>
      <c r="K46" s="297">
        <v>256717</v>
      </c>
      <c r="L46" s="297">
        <v>3850919</v>
      </c>
      <c r="M46" s="297">
        <v>5772.2282678753973</v>
      </c>
      <c r="N46" s="297">
        <v>418870</v>
      </c>
      <c r="O46" s="297">
        <v>45957</v>
      </c>
      <c r="P46" s="297"/>
      <c r="Q46" s="297"/>
      <c r="R46" s="297"/>
      <c r="S46" s="277"/>
    </row>
    <row r="47" spans="1:19" x14ac:dyDescent="0.25">
      <c r="A47" s="97">
        <v>2006</v>
      </c>
      <c r="B47" s="127" t="s">
        <v>490</v>
      </c>
      <c r="C47" s="127">
        <v>674583</v>
      </c>
      <c r="D47" s="297">
        <v>6182291</v>
      </c>
      <c r="E47" s="294">
        <f t="shared" si="0"/>
        <v>9164.6113228468566</v>
      </c>
      <c r="F47" s="297">
        <v>794064</v>
      </c>
      <c r="G47" s="297">
        <v>308575</v>
      </c>
      <c r="H47" s="297">
        <v>2120254</v>
      </c>
      <c r="I47" s="297">
        <v>3143.0587488863489</v>
      </c>
      <c r="J47" s="297">
        <v>314378</v>
      </c>
      <c r="K47" s="297">
        <v>261502</v>
      </c>
      <c r="L47" s="297">
        <v>4062037</v>
      </c>
      <c r="M47" s="297">
        <v>6021.5525739605064</v>
      </c>
      <c r="N47" s="297">
        <v>479686</v>
      </c>
      <c r="O47" s="297">
        <v>47073</v>
      </c>
      <c r="P47" s="297"/>
      <c r="Q47" s="297"/>
      <c r="R47" s="297"/>
      <c r="S47" s="277"/>
    </row>
    <row r="48" spans="1:19" x14ac:dyDescent="0.25">
      <c r="A48" s="97">
        <v>2007</v>
      </c>
      <c r="B48" s="127" t="s">
        <v>490</v>
      </c>
      <c r="C48" s="127">
        <v>680169</v>
      </c>
      <c r="D48" s="297">
        <v>6326610</v>
      </c>
      <c r="E48" s="294">
        <f t="shared" si="0"/>
        <v>9301.5265323765125</v>
      </c>
      <c r="F48" s="297">
        <v>840471</v>
      </c>
      <c r="G48" s="297">
        <v>312845</v>
      </c>
      <c r="H48" s="297">
        <v>2114456</v>
      </c>
      <c r="I48" s="297">
        <v>3108.7215089191068</v>
      </c>
      <c r="J48" s="297">
        <v>320973</v>
      </c>
      <c r="K48" s="297">
        <v>265449</v>
      </c>
      <c r="L48" s="297">
        <v>4212154</v>
      </c>
      <c r="M48" s="297">
        <v>6192.8050234574057</v>
      </c>
      <c r="N48" s="297">
        <v>519498</v>
      </c>
      <c r="O48" s="297">
        <v>47396</v>
      </c>
      <c r="P48" s="297"/>
      <c r="Q48" s="297"/>
      <c r="R48" s="297"/>
      <c r="S48" s="277"/>
    </row>
    <row r="49" spans="1:19" x14ac:dyDescent="0.25">
      <c r="A49" s="97">
        <v>2008</v>
      </c>
      <c r="B49" s="127" t="s">
        <v>490</v>
      </c>
      <c r="C49" s="127">
        <v>686818</v>
      </c>
      <c r="D49" s="297">
        <v>6324855</v>
      </c>
      <c r="E49" s="294">
        <f t="shared" si="0"/>
        <v>9208.924343858198</v>
      </c>
      <c r="F49" s="297">
        <v>931674.39999999991</v>
      </c>
      <c r="G49" s="297">
        <v>317020</v>
      </c>
      <c r="H49" s="297">
        <v>2129297</v>
      </c>
      <c r="I49" s="297">
        <v>3100.2347055551836</v>
      </c>
      <c r="J49" s="297">
        <v>352363.50000000006</v>
      </c>
      <c r="K49" s="297">
        <v>268638</v>
      </c>
      <c r="L49" s="297">
        <v>4195558</v>
      </c>
      <c r="M49" s="297">
        <v>6108.6896383030144</v>
      </c>
      <c r="N49" s="297">
        <v>579310.9</v>
      </c>
      <c r="O49" s="297">
        <v>48382</v>
      </c>
      <c r="P49" s="297"/>
      <c r="Q49" s="297"/>
      <c r="R49" s="297"/>
      <c r="S49" s="277"/>
    </row>
    <row r="50" spans="1:19" x14ac:dyDescent="0.25">
      <c r="A50" s="97">
        <v>2009</v>
      </c>
      <c r="B50" s="127">
        <v>3</v>
      </c>
      <c r="C50" s="127">
        <v>697828</v>
      </c>
      <c r="D50" s="297">
        <v>6287118.5960000018</v>
      </c>
      <c r="E50" s="294">
        <f t="shared" si="0"/>
        <v>9009.553351255614</v>
      </c>
      <c r="F50" s="297">
        <v>964742.9837857997</v>
      </c>
      <c r="G50" s="297">
        <v>321849.28116883122</v>
      </c>
      <c r="H50" s="297">
        <v>2123746.4499999997</v>
      </c>
      <c r="I50" s="297">
        <v>3043.3666318920991</v>
      </c>
      <c r="J50" s="297">
        <v>366328.59942450002</v>
      </c>
      <c r="K50" s="297">
        <v>271509.69336219336</v>
      </c>
      <c r="L50" s="297">
        <v>4050063.6309999982</v>
      </c>
      <c r="M50" s="297">
        <v>5803.8135916013662</v>
      </c>
      <c r="N50" s="297">
        <v>550973.69085829996</v>
      </c>
      <c r="O50" s="297">
        <v>46736.398629148607</v>
      </c>
      <c r="P50" s="297">
        <v>113308.51499999998</v>
      </c>
      <c r="Q50" s="297">
        <v>47440.693502999973</v>
      </c>
      <c r="R50" s="297">
        <v>3592.1816017316005</v>
      </c>
      <c r="S50" s="277"/>
    </row>
    <row r="51" spans="1:19" x14ac:dyDescent="0.25">
      <c r="A51" s="97">
        <v>2010</v>
      </c>
      <c r="B51" s="127">
        <v>3</v>
      </c>
      <c r="C51" s="127">
        <v>713984</v>
      </c>
      <c r="D51" s="297">
        <v>6192915</v>
      </c>
      <c r="E51" s="294">
        <f t="shared" si="0"/>
        <v>8673.7447897992115</v>
      </c>
      <c r="F51" s="297">
        <v>924112.8235733998</v>
      </c>
      <c r="G51" s="297">
        <v>324034.95075757575</v>
      </c>
      <c r="H51" s="297">
        <v>2096447</v>
      </c>
      <c r="I51" s="297">
        <v>2936.0111253336618</v>
      </c>
      <c r="J51" s="297">
        <v>342382</v>
      </c>
      <c r="K51" s="297">
        <v>273316</v>
      </c>
      <c r="L51" s="297">
        <v>2722607</v>
      </c>
      <c r="M51" s="297">
        <v>3812.9294191130543</v>
      </c>
      <c r="N51" s="297">
        <v>367542</v>
      </c>
      <c r="O51" s="297">
        <v>46150</v>
      </c>
      <c r="P51" s="297">
        <v>1373861</v>
      </c>
      <c r="Q51" s="297">
        <v>216626.41525749996</v>
      </c>
      <c r="R51" s="297">
        <v>4447.9242424242429</v>
      </c>
      <c r="S51" s="277"/>
    </row>
    <row r="52" spans="1:19" x14ac:dyDescent="0.25">
      <c r="A52" s="104">
        <v>2011</v>
      </c>
      <c r="B52" s="128">
        <v>3</v>
      </c>
      <c r="C52" s="128">
        <v>722909</v>
      </c>
      <c r="D52" s="298">
        <v>6265694.0550545007</v>
      </c>
      <c r="E52" s="294">
        <f t="shared" si="0"/>
        <v>8667.3344156104031</v>
      </c>
      <c r="F52" s="298">
        <v>1022202.6014984425</v>
      </c>
      <c r="G52" s="298">
        <v>325299.79477414</v>
      </c>
      <c r="H52" s="298">
        <v>2138377.9916480002</v>
      </c>
      <c r="I52" s="298">
        <v>2957.0896645278344</v>
      </c>
      <c r="J52" s="298">
        <v>379620.94076715526</v>
      </c>
      <c r="K52" s="298">
        <v>274894.01247000002</v>
      </c>
      <c r="L52" s="298">
        <v>2751363.3368310002</v>
      </c>
      <c r="M52" s="298">
        <v>3804.7660977063792</v>
      </c>
      <c r="N52" s="298">
        <v>403782.37149754027</v>
      </c>
      <c r="O52" s="298">
        <v>45975.620185</v>
      </c>
      <c r="P52" s="298">
        <v>1375952.7265755001</v>
      </c>
      <c r="Q52" s="298">
        <v>238799.28923374691</v>
      </c>
      <c r="R52" s="298">
        <v>4430.16211914</v>
      </c>
      <c r="S52" s="277"/>
    </row>
    <row r="53" spans="1:19" x14ac:dyDescent="0.25">
      <c r="A53" s="104">
        <v>2012</v>
      </c>
      <c r="B53" s="128">
        <v>3</v>
      </c>
      <c r="C53" s="128">
        <v>731799</v>
      </c>
      <c r="D53" s="298">
        <v>6356032</v>
      </c>
      <c r="E53" s="294">
        <f t="shared" si="0"/>
        <v>8685.4887749231693</v>
      </c>
      <c r="F53" s="298">
        <v>1061044</v>
      </c>
      <c r="G53" s="298">
        <v>327822</v>
      </c>
      <c r="H53" s="298">
        <v>2159549</v>
      </c>
      <c r="I53" s="298">
        <v>2953.467698590382</v>
      </c>
      <c r="J53" s="298">
        <v>392312</v>
      </c>
      <c r="K53" s="298">
        <v>276885</v>
      </c>
      <c r="L53" s="298">
        <v>2768704</v>
      </c>
      <c r="M53" s="298">
        <v>3786.5673948393783</v>
      </c>
      <c r="N53" s="298">
        <v>405973</v>
      </c>
      <c r="O53" s="298">
        <v>46566</v>
      </c>
      <c r="P53" s="298">
        <v>1427775</v>
      </c>
      <c r="Q53" s="298">
        <v>262754</v>
      </c>
      <c r="R53" s="298">
        <v>4373</v>
      </c>
      <c r="S53" s="277"/>
    </row>
    <row r="54" spans="1:19" x14ac:dyDescent="0.25">
      <c r="A54" s="97">
        <v>2013</v>
      </c>
      <c r="B54" s="127">
        <v>3</v>
      </c>
      <c r="C54" s="127">
        <v>737708</v>
      </c>
      <c r="D54" s="297">
        <v>6209437</v>
      </c>
      <c r="E54" s="294">
        <f>D54/C54*1000</f>
        <v>8417.2016570241885</v>
      </c>
      <c r="F54" s="297">
        <v>1049386</v>
      </c>
      <c r="G54" s="297">
        <v>330248</v>
      </c>
      <c r="H54" s="297">
        <v>2102047</v>
      </c>
      <c r="I54" s="297">
        <v>2857.3543284823736</v>
      </c>
      <c r="J54" s="297">
        <v>386713</v>
      </c>
      <c r="K54" s="297">
        <v>278795</v>
      </c>
      <c r="L54" s="297">
        <v>2724924</v>
      </c>
      <c r="M54" s="297">
        <v>3704.043432989607</v>
      </c>
      <c r="N54" s="297">
        <v>419523</v>
      </c>
      <c r="O54" s="297">
        <v>46889</v>
      </c>
      <c r="P54" s="297">
        <v>1382474</v>
      </c>
      <c r="Q54" s="297">
        <v>243158</v>
      </c>
      <c r="R54" s="297">
        <v>4577</v>
      </c>
    </row>
    <row r="55" spans="1:19" x14ac:dyDescent="0.25">
      <c r="A55" s="97">
        <v>2014</v>
      </c>
      <c r="B55" s="127">
        <v>3</v>
      </c>
      <c r="C55" s="127">
        <v>738566</v>
      </c>
      <c r="D55" s="297">
        <v>6081461.909</v>
      </c>
      <c r="E55" s="294">
        <v>8234.148212888218</v>
      </c>
      <c r="F55" s="297">
        <v>1075600.3533731666</v>
      </c>
      <c r="G55" s="297">
        <v>331439</v>
      </c>
      <c r="H55" s="297">
        <v>2019234.57</v>
      </c>
      <c r="I55" s="297">
        <v>2733.9934007251895</v>
      </c>
      <c r="J55" s="297">
        <v>389903.65646616661</v>
      </c>
      <c r="K55" s="297">
        <v>279733</v>
      </c>
      <c r="L55" s="297">
        <v>2698298.1940000001</v>
      </c>
      <c r="M55" s="297">
        <v>3653.4286631120308</v>
      </c>
      <c r="N55" s="297">
        <v>450799.01277383341</v>
      </c>
      <c r="O55" s="297">
        <v>47677</v>
      </c>
      <c r="P55" s="297">
        <v>1363043.2429999998</v>
      </c>
      <c r="Q55" s="297">
        <v>234897.68413316665</v>
      </c>
      <c r="R55" s="297">
        <v>4764</v>
      </c>
    </row>
    <row r="56" spans="1:19" x14ac:dyDescent="0.25">
      <c r="A56" s="97">
        <v>2015</v>
      </c>
      <c r="B56" s="127">
        <v>3</v>
      </c>
      <c r="C56" s="127">
        <v>739657</v>
      </c>
      <c r="D56" s="297">
        <v>6101454.3759999992</v>
      </c>
      <c r="E56" s="294">
        <v>8249.0321540930454</v>
      </c>
      <c r="F56" s="297">
        <v>1097791.9903736603</v>
      </c>
      <c r="G56" s="297">
        <v>334942</v>
      </c>
      <c r="H56" s="297">
        <v>2027109.787</v>
      </c>
      <c r="I56" s="297">
        <v>2740.6078587777847</v>
      </c>
      <c r="J56" s="297">
        <v>407849.26311807596</v>
      </c>
      <c r="K56" s="297">
        <v>282480</v>
      </c>
      <c r="L56" s="297">
        <v>2711078.4409999996</v>
      </c>
      <c r="M56" s="297">
        <v>3665.3184394928994</v>
      </c>
      <c r="N56" s="297">
        <v>467178.12361175037</v>
      </c>
      <c r="O56" s="297">
        <v>47758</v>
      </c>
      <c r="P56" s="297">
        <v>1362344.5120000001</v>
      </c>
      <c r="Q56" s="297">
        <v>222764.60364383413</v>
      </c>
      <c r="R56" s="297">
        <v>5107</v>
      </c>
    </row>
    <row r="57" spans="1:19" x14ac:dyDescent="0.25">
      <c r="A57" s="97">
        <v>2016</v>
      </c>
      <c r="B57" s="127">
        <v>3</v>
      </c>
      <c r="C57" s="127">
        <v>742874</v>
      </c>
      <c r="D57" s="297">
        <v>6067808.3770000003</v>
      </c>
      <c r="E57" s="294">
        <v>8168.0182332400918</v>
      </c>
      <c r="F57" s="297">
        <v>1108514.2138374909</v>
      </c>
      <c r="G57" s="297">
        <v>341879</v>
      </c>
      <c r="H57" s="297">
        <v>1989696.081</v>
      </c>
      <c r="I57" s="297">
        <v>2678.3762535773226</v>
      </c>
      <c r="J57" s="297">
        <v>408427.37361888494</v>
      </c>
      <c r="K57" s="297">
        <v>287169</v>
      </c>
      <c r="L57" s="297">
        <v>2663116.0690000001</v>
      </c>
      <c r="M57" s="297">
        <v>3584.8825897796933</v>
      </c>
      <c r="N57" s="297">
        <v>459946.81120198185</v>
      </c>
      <c r="O57" s="297">
        <v>49979</v>
      </c>
      <c r="P57" s="297">
        <v>1413933.3640000001</v>
      </c>
      <c r="Q57" s="297">
        <v>240140.02901662423</v>
      </c>
      <c r="R57" s="297">
        <v>5099</v>
      </c>
    </row>
    <row r="58" spans="1:19" x14ac:dyDescent="0.25">
      <c r="A58" s="97">
        <v>2017</v>
      </c>
      <c r="B58" s="127">
        <v>3</v>
      </c>
      <c r="C58" s="127">
        <v>741509</v>
      </c>
      <c r="D58" s="297">
        <v>6127919.5020000003</v>
      </c>
      <c r="E58" s="294">
        <v>8264.1201954393</v>
      </c>
      <c r="F58" s="297">
        <v>1193619.7581871366</v>
      </c>
      <c r="G58" s="297">
        <v>343826</v>
      </c>
      <c r="H58" s="297">
        <v>2041548.0109999999</v>
      </c>
      <c r="I58" s="297">
        <v>2753.234297897935</v>
      </c>
      <c r="J58" s="297">
        <v>438675.8269563982</v>
      </c>
      <c r="K58" s="297">
        <v>288343</v>
      </c>
      <c r="L58" s="297">
        <v>2649102.4680000003</v>
      </c>
      <c r="M58" s="297">
        <v>3572.5830273132228</v>
      </c>
      <c r="N58" s="297">
        <v>499433.7664196149</v>
      </c>
      <c r="O58" s="297">
        <v>50624</v>
      </c>
      <c r="P58" s="297">
        <v>1436407.8830000001</v>
      </c>
      <c r="Q58" s="297">
        <v>255510.16481112337</v>
      </c>
      <c r="R58" s="297">
        <v>5251</v>
      </c>
    </row>
    <row r="59" spans="1:19" x14ac:dyDescent="0.25">
      <c r="A59" s="97">
        <v>2018</v>
      </c>
      <c r="B59" s="127">
        <v>3</v>
      </c>
      <c r="C59" s="127">
        <v>738300</v>
      </c>
      <c r="D59" s="297">
        <v>5901865.8554090904</v>
      </c>
      <c r="E59" s="294">
        <v>7993.8586691170131</v>
      </c>
      <c r="F59" s="297">
        <v>1164460.1433971857</v>
      </c>
      <c r="G59" s="297">
        <v>343611</v>
      </c>
      <c r="H59" s="297">
        <v>1952870.3444999999</v>
      </c>
      <c r="I59" s="297">
        <v>2645.0905383990248</v>
      </c>
      <c r="J59" s="297">
        <v>432682.30343946686</v>
      </c>
      <c r="K59" s="297">
        <v>287513</v>
      </c>
      <c r="L59" s="297">
        <v>2579252.8000000003</v>
      </c>
      <c r="M59" s="297">
        <v>3493.5023703101724</v>
      </c>
      <c r="N59" s="297">
        <v>475876.50377305225</v>
      </c>
      <c r="O59" s="297">
        <v>50871</v>
      </c>
      <c r="P59" s="297">
        <v>1369742.7109090907</v>
      </c>
      <c r="Q59" s="297">
        <v>255901.33618466652</v>
      </c>
      <c r="R59" s="297">
        <v>5227</v>
      </c>
    </row>
    <row r="60" spans="1:19" x14ac:dyDescent="0.25">
      <c r="A60" s="97">
        <v>2019</v>
      </c>
      <c r="B60" s="127">
        <v>3</v>
      </c>
      <c r="C60" s="127">
        <v>736012</v>
      </c>
      <c r="D60" s="297">
        <v>5767891.9570000013</v>
      </c>
      <c r="E60" s="294">
        <v>7858.8915008474924</v>
      </c>
      <c r="F60" s="297">
        <v>1186464.9835731215</v>
      </c>
      <c r="G60" s="297">
        <v>1186464.9835731215</v>
      </c>
      <c r="H60" s="297">
        <v>1908608.6869999999</v>
      </c>
      <c r="I60" s="297">
        <v>2600.5252353079031</v>
      </c>
      <c r="J60" s="297">
        <v>441344.90990326059</v>
      </c>
      <c r="K60" s="297">
        <v>289776</v>
      </c>
      <c r="L60" s="297">
        <v>2583014.7690000003</v>
      </c>
      <c r="M60" s="297">
        <v>3519.4197405209206</v>
      </c>
      <c r="N60" s="297">
        <v>503832.38017949625</v>
      </c>
      <c r="O60" s="297">
        <v>51847</v>
      </c>
      <c r="P60" s="297">
        <v>1275146.871</v>
      </c>
      <c r="Q60" s="297">
        <v>241287.69349036436</v>
      </c>
      <c r="R60" s="297">
        <v>5178</v>
      </c>
    </row>
    <row r="61" spans="1:19" x14ac:dyDescent="0.25">
      <c r="A61" s="168">
        <v>2020</v>
      </c>
      <c r="B61" s="169">
        <v>3</v>
      </c>
      <c r="C61" s="299">
        <v>733932</v>
      </c>
      <c r="D61" s="273">
        <v>5866341.6379999993</v>
      </c>
      <c r="E61" s="294">
        <v>7993.0315587820123</v>
      </c>
      <c r="F61" s="273">
        <v>1183145.2824312251</v>
      </c>
      <c r="G61" s="202">
        <v>1183145.2824312251</v>
      </c>
      <c r="H61" s="273">
        <v>1962651.4670000002</v>
      </c>
      <c r="I61" s="202">
        <v>2674.1598227083709</v>
      </c>
      <c r="J61" s="273">
        <v>454181.10819183331</v>
      </c>
      <c r="K61" s="261">
        <v>303697.81266233767</v>
      </c>
      <c r="L61" s="260">
        <v>2285532.1380000003</v>
      </c>
      <c r="M61" s="260">
        <v>3114.092501757656</v>
      </c>
      <c r="N61" s="260">
        <v>442219.1676142083</v>
      </c>
      <c r="O61" s="260">
        <v>47093.739754689756</v>
      </c>
      <c r="P61" s="262">
        <v>1292675.0330000001</v>
      </c>
      <c r="Q61" s="262">
        <v>183287.1</v>
      </c>
      <c r="R61" s="262">
        <v>11058.875252525251</v>
      </c>
    </row>
    <row r="62" spans="1:19" ht="15.75" thickBot="1" x14ac:dyDescent="0.3">
      <c r="A62" s="300">
        <v>2021</v>
      </c>
      <c r="B62" s="200">
        <v>3</v>
      </c>
      <c r="C62" s="284">
        <v>736105</v>
      </c>
      <c r="D62" s="301">
        <v>5907562.0489999996</v>
      </c>
      <c r="E62" s="201">
        <v>8025.4339380930714</v>
      </c>
      <c r="F62" s="301">
        <v>1202642.3708100575</v>
      </c>
      <c r="G62" s="201">
        <v>1202642.3708100575</v>
      </c>
      <c r="H62" s="301">
        <v>1952497.2819999999</v>
      </c>
      <c r="I62" s="201">
        <v>2652.4711583265976</v>
      </c>
      <c r="J62" s="301">
        <v>449837.61326625454</v>
      </c>
      <c r="K62" s="201">
        <v>280664.67828282824</v>
      </c>
      <c r="L62" s="177">
        <v>2307857.7439999999</v>
      </c>
      <c r="M62" s="177">
        <v>3135.229001297369</v>
      </c>
      <c r="N62" s="177">
        <v>447568.16620977648</v>
      </c>
      <c r="O62" s="177">
        <v>40950.02803030303</v>
      </c>
      <c r="P62" s="302">
        <v>1313735.023</v>
      </c>
      <c r="Q62" s="302">
        <v>196369</v>
      </c>
      <c r="R62" s="302">
        <v>11289.63914141414</v>
      </c>
    </row>
    <row r="63" spans="1:19" x14ac:dyDescent="0.25">
      <c r="A63" s="63" t="s">
        <v>491</v>
      </c>
      <c r="B63" s="63"/>
      <c r="C63" s="63"/>
      <c r="D63" s="303"/>
      <c r="E63" s="303"/>
      <c r="F63" s="304"/>
      <c r="G63" s="303"/>
      <c r="H63" s="303"/>
      <c r="I63" s="303"/>
      <c r="J63" s="304"/>
      <c r="K63" s="303"/>
      <c r="L63" s="303"/>
      <c r="M63" s="303"/>
      <c r="N63" s="304"/>
      <c r="O63" s="303"/>
      <c r="P63" s="303"/>
      <c r="Q63" s="304"/>
    </row>
    <row r="64" spans="1:19" x14ac:dyDescent="0.25">
      <c r="A64" s="63" t="s">
        <v>492</v>
      </c>
      <c r="B64" s="63"/>
      <c r="C64" s="63"/>
      <c r="D64" s="303"/>
      <c r="E64" s="303"/>
      <c r="F64" s="304"/>
      <c r="G64" s="303"/>
      <c r="H64" s="303"/>
      <c r="I64" s="303"/>
      <c r="J64" s="304"/>
      <c r="K64" s="303"/>
      <c r="L64" s="303"/>
      <c r="M64" s="303"/>
      <c r="N64" s="304"/>
      <c r="O64" s="303"/>
      <c r="P64" s="303"/>
      <c r="Q64" s="304"/>
    </row>
    <row r="65" spans="1:18" x14ac:dyDescent="0.25">
      <c r="A65" s="370" t="s">
        <v>493</v>
      </c>
      <c r="B65" s="370"/>
      <c r="C65" s="370"/>
      <c r="D65" s="370"/>
      <c r="E65" s="370"/>
      <c r="F65" s="370"/>
      <c r="G65" s="370"/>
      <c r="H65" s="370"/>
      <c r="I65" s="370"/>
      <c r="J65" s="370"/>
      <c r="K65" s="370"/>
      <c r="L65" s="370"/>
      <c r="M65" s="370"/>
      <c r="N65" s="370"/>
      <c r="O65" s="370"/>
      <c r="P65" s="370"/>
      <c r="Q65" s="370"/>
    </row>
    <row r="66" spans="1:18" x14ac:dyDescent="0.25">
      <c r="A66" s="63" t="s">
        <v>494</v>
      </c>
      <c r="B66" s="63"/>
      <c r="C66" s="63"/>
      <c r="D66" s="303"/>
      <c r="E66" s="303"/>
      <c r="F66" s="304"/>
      <c r="G66" s="303"/>
      <c r="H66" s="303"/>
      <c r="I66" s="303"/>
      <c r="J66" s="304"/>
      <c r="K66" s="303"/>
      <c r="L66" s="303"/>
      <c r="M66" s="303"/>
      <c r="N66" s="304"/>
      <c r="O66" s="303"/>
      <c r="P66" s="303"/>
      <c r="Q66" s="304"/>
    </row>
    <row r="67" spans="1:18" x14ac:dyDescent="0.25">
      <c r="A67" s="63" t="s">
        <v>495</v>
      </c>
      <c r="B67" s="63"/>
      <c r="C67" s="63"/>
      <c r="D67" s="303"/>
      <c r="E67" s="303"/>
      <c r="F67" s="304"/>
      <c r="G67" s="303"/>
      <c r="H67" s="303"/>
      <c r="I67" s="303"/>
      <c r="J67" s="304"/>
      <c r="K67" s="303"/>
      <c r="L67" s="303"/>
      <c r="M67" s="303"/>
      <c r="N67" s="304"/>
      <c r="O67" s="303"/>
      <c r="P67" s="303"/>
      <c r="Q67" s="304"/>
    </row>
    <row r="68" spans="1:18" x14ac:dyDescent="0.25">
      <c r="A68" s="63" t="s">
        <v>489</v>
      </c>
      <c r="B68" s="63"/>
      <c r="C68" s="63"/>
      <c r="D68" s="303"/>
      <c r="E68" s="303"/>
      <c r="F68" s="304"/>
      <c r="G68" s="303"/>
      <c r="H68" s="303"/>
      <c r="I68" s="303"/>
      <c r="J68" s="304"/>
      <c r="K68" s="303"/>
      <c r="L68" s="303"/>
      <c r="M68" s="303"/>
      <c r="N68" s="304"/>
      <c r="O68" s="303"/>
      <c r="P68" s="303"/>
      <c r="Q68" s="304"/>
    </row>
    <row r="69" spans="1:18" x14ac:dyDescent="0.25">
      <c r="A69" s="57" t="s">
        <v>532</v>
      </c>
      <c r="B69" s="277"/>
      <c r="C69" s="277"/>
      <c r="D69" s="289"/>
      <c r="E69" s="289"/>
      <c r="F69" s="289"/>
      <c r="G69" s="277"/>
      <c r="H69" s="289"/>
      <c r="I69" s="289"/>
      <c r="J69" s="277"/>
      <c r="K69" s="289"/>
      <c r="L69" s="277"/>
      <c r="M69" s="277"/>
      <c r="N69" s="289"/>
      <c r="O69" s="277"/>
      <c r="P69" s="289"/>
      <c r="Q69" s="277"/>
      <c r="R69" s="68"/>
    </row>
    <row r="70" spans="1:18" x14ac:dyDescent="0.25">
      <c r="A70" s="57" t="s">
        <v>560</v>
      </c>
      <c r="B70" s="277"/>
      <c r="C70" s="277"/>
      <c r="D70" s="289"/>
      <c r="E70" s="289"/>
      <c r="F70" s="289"/>
      <c r="G70" s="277"/>
      <c r="H70" s="289"/>
      <c r="I70" s="289"/>
      <c r="J70" s="277"/>
      <c r="K70" s="289"/>
      <c r="L70" s="277"/>
      <c r="M70" s="277"/>
      <c r="N70" s="289"/>
      <c r="O70" s="277"/>
      <c r="P70" s="289"/>
      <c r="Q70" s="277"/>
      <c r="R70" s="68"/>
    </row>
    <row r="71" spans="1:18" x14ac:dyDescent="0.25">
      <c r="A71" s="63" t="s">
        <v>2126</v>
      </c>
    </row>
    <row r="72" spans="1:18" x14ac:dyDescent="0.25">
      <c r="C72" s="15"/>
      <c r="D72" s="15"/>
      <c r="E72" s="15"/>
      <c r="F72" s="15"/>
      <c r="G72" s="15"/>
      <c r="H72" s="15"/>
      <c r="I72" s="15"/>
      <c r="J72" s="15"/>
      <c r="K72" s="15"/>
      <c r="L72" s="15"/>
    </row>
    <row r="78" spans="1:18" s="23" customFormat="1" x14ac:dyDescent="0.25">
      <c r="A78"/>
      <c r="B78"/>
      <c r="C78"/>
      <c r="D78"/>
      <c r="E78"/>
      <c r="F78"/>
      <c r="G78"/>
      <c r="H78"/>
      <c r="I78"/>
      <c r="J78"/>
      <c r="K78"/>
      <c r="L78"/>
      <c r="M78"/>
      <c r="N78"/>
      <c r="O78"/>
      <c r="P78"/>
      <c r="Q78"/>
      <c r="R78"/>
    </row>
    <row r="79" spans="1:18" x14ac:dyDescent="0.25">
      <c r="A79" s="23"/>
      <c r="B79" s="23"/>
      <c r="C79" s="23"/>
      <c r="D79" s="23"/>
      <c r="E79" s="23"/>
      <c r="F79" s="23"/>
      <c r="G79" s="23"/>
      <c r="H79" s="23"/>
      <c r="I79" s="23"/>
      <c r="J79" s="23"/>
      <c r="K79" s="23"/>
      <c r="L79" s="23"/>
      <c r="M79" s="23"/>
      <c r="N79" s="23"/>
      <c r="O79" s="23"/>
      <c r="P79" s="23"/>
      <c r="Q79" s="23"/>
      <c r="R79" s="23"/>
    </row>
  </sheetData>
  <mergeCells count="8">
    <mergeCell ref="A65:Q65"/>
    <mergeCell ref="A2:A3"/>
    <mergeCell ref="B2:B3"/>
    <mergeCell ref="D2:G2"/>
    <mergeCell ref="H2:K2"/>
    <mergeCell ref="L2:O2"/>
    <mergeCell ref="P2:R2"/>
    <mergeCell ref="C2:C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3"/>
  <sheetViews>
    <sheetView showGridLines="0" workbookViewId="0">
      <pane ySplit="3" topLeftCell="A27" activePane="bottomLeft" state="frozen"/>
      <selection activeCell="C8" sqref="C8"/>
      <selection pane="bottomLeft" activeCell="G15" sqref="G15"/>
    </sheetView>
  </sheetViews>
  <sheetFormatPr defaultRowHeight="15" x14ac:dyDescent="0.25"/>
  <cols>
    <col min="1" max="1" width="12" customWidth="1"/>
    <col min="2" max="6" width="18.28515625" customWidth="1"/>
    <col min="7" max="7" width="18.28515625" style="327" customWidth="1"/>
    <col min="8" max="10" width="18.28515625" customWidth="1"/>
  </cols>
  <sheetData>
    <row r="1" spans="1:14" ht="15" customHeight="1" x14ac:dyDescent="0.25">
      <c r="A1" s="92" t="s">
        <v>2164</v>
      </c>
      <c r="B1" s="92"/>
      <c r="C1" s="92"/>
      <c r="D1" s="92"/>
      <c r="E1" s="92"/>
      <c r="F1" s="92"/>
      <c r="G1" s="305"/>
      <c r="H1" s="92"/>
      <c r="I1" s="92"/>
      <c r="J1" s="92"/>
    </row>
    <row r="2" spans="1:14" x14ac:dyDescent="0.25">
      <c r="A2" s="363" t="s">
        <v>467</v>
      </c>
      <c r="B2" s="371" t="s">
        <v>49</v>
      </c>
      <c r="C2" s="375"/>
      <c r="D2" s="376"/>
      <c r="E2" s="371" t="s">
        <v>504</v>
      </c>
      <c r="F2" s="375"/>
      <c r="G2" s="376"/>
      <c r="H2" s="372" t="s">
        <v>51</v>
      </c>
      <c r="I2" s="375"/>
      <c r="J2" s="375"/>
      <c r="K2" s="277"/>
      <c r="L2" s="277"/>
      <c r="M2" s="277"/>
      <c r="N2" s="277"/>
    </row>
    <row r="3" spans="1:14" ht="30" customHeight="1" x14ac:dyDescent="0.25">
      <c r="A3" s="363"/>
      <c r="B3" s="93" t="s">
        <v>505</v>
      </c>
      <c r="C3" s="291" t="s">
        <v>506</v>
      </c>
      <c r="D3" s="94" t="s">
        <v>507</v>
      </c>
      <c r="E3" s="93" t="s">
        <v>505</v>
      </c>
      <c r="F3" s="291" t="s">
        <v>506</v>
      </c>
      <c r="G3" s="275" t="s">
        <v>507</v>
      </c>
      <c r="H3" s="95" t="s">
        <v>505</v>
      </c>
      <c r="I3" s="291" t="s">
        <v>506</v>
      </c>
      <c r="J3" s="276" t="s">
        <v>507</v>
      </c>
      <c r="K3" s="25"/>
      <c r="L3" s="25"/>
      <c r="M3" s="25"/>
      <c r="N3" s="25"/>
    </row>
    <row r="4" spans="1:14" ht="15.75" customHeight="1" x14ac:dyDescent="0.25">
      <c r="A4" s="110">
        <v>1962</v>
      </c>
      <c r="B4" s="111">
        <v>4987.0105771015033</v>
      </c>
      <c r="C4" s="129">
        <v>203.51642234180738</v>
      </c>
      <c r="D4" s="130">
        <v>4.0809302325581394</v>
      </c>
      <c r="E4" s="111">
        <v>28084.392902053936</v>
      </c>
      <c r="F4" s="129">
        <v>1091.5187927902753</v>
      </c>
      <c r="G4" s="306">
        <v>3.886567164179104</v>
      </c>
      <c r="H4" s="112"/>
      <c r="I4" s="129"/>
      <c r="J4" s="130">
        <v>3.5958333333333337</v>
      </c>
    </row>
    <row r="5" spans="1:14" x14ac:dyDescent="0.25">
      <c r="A5" s="113">
        <v>1963</v>
      </c>
      <c r="B5" s="114">
        <v>5039.036311338913</v>
      </c>
      <c r="C5" s="131">
        <v>184.97372348017907</v>
      </c>
      <c r="D5" s="132">
        <v>3.6708154506437767</v>
      </c>
      <c r="E5" s="114">
        <v>34261.241970021416</v>
      </c>
      <c r="F5" s="131">
        <v>1151.3650963597431</v>
      </c>
      <c r="G5" s="307">
        <v>3.3605468749999998</v>
      </c>
      <c r="H5" s="115"/>
      <c r="I5" s="131"/>
      <c r="J5" s="132">
        <v>3.3592592592592592</v>
      </c>
    </row>
    <row r="6" spans="1:14" x14ac:dyDescent="0.25">
      <c r="A6" s="113">
        <v>1964</v>
      </c>
      <c r="B6" s="114">
        <v>5125.8154706430569</v>
      </c>
      <c r="C6" s="131">
        <v>177.51934843389117</v>
      </c>
      <c r="D6" s="132">
        <v>3.4632411067193676</v>
      </c>
      <c r="E6" s="114">
        <v>35754.752612363081</v>
      </c>
      <c r="F6" s="131">
        <v>1146.2923328717109</v>
      </c>
      <c r="G6" s="307">
        <v>3.205985915492958</v>
      </c>
      <c r="H6" s="115"/>
      <c r="I6" s="131"/>
      <c r="J6" s="132">
        <v>3.6999999999999997</v>
      </c>
    </row>
    <row r="7" spans="1:14" x14ac:dyDescent="0.25">
      <c r="A7" s="113">
        <v>1965</v>
      </c>
      <c r="B7" s="114">
        <v>5383.2400497512435</v>
      </c>
      <c r="C7" s="131">
        <v>190.24020522388059</v>
      </c>
      <c r="D7" s="132">
        <v>3.5339350180505416</v>
      </c>
      <c r="E7" s="114">
        <v>38518.518518518518</v>
      </c>
      <c r="F7" s="131">
        <v>1241.9753086419753</v>
      </c>
      <c r="G7" s="307">
        <v>3.224358974358974</v>
      </c>
      <c r="H7" s="115"/>
      <c r="I7" s="131"/>
      <c r="J7" s="132">
        <v>3.7111111111111108</v>
      </c>
    </row>
    <row r="8" spans="1:14" x14ac:dyDescent="0.25">
      <c r="A8" s="113">
        <v>1966</v>
      </c>
      <c r="B8" s="114">
        <v>5824.7947865203096</v>
      </c>
      <c r="C8" s="131">
        <v>202.7720640535189</v>
      </c>
      <c r="D8" s="132">
        <v>3.4811881188118816</v>
      </c>
      <c r="E8" s="114">
        <v>44019.728729963004</v>
      </c>
      <c r="F8" s="131">
        <v>1362.3921085080149</v>
      </c>
      <c r="G8" s="307">
        <v>3.0949579831932774</v>
      </c>
      <c r="H8" s="115"/>
      <c r="I8" s="131"/>
      <c r="J8" s="132">
        <v>3.591176470588235</v>
      </c>
    </row>
    <row r="9" spans="1:14" x14ac:dyDescent="0.25">
      <c r="A9" s="113">
        <v>1967</v>
      </c>
      <c r="B9" s="114">
        <v>6468.7621986356116</v>
      </c>
      <c r="C9" s="131">
        <v>218.19060542409426</v>
      </c>
      <c r="D9" s="132">
        <v>3.3729885057471263</v>
      </c>
      <c r="E9" s="114">
        <v>44911.55524925339</v>
      </c>
      <c r="F9" s="131">
        <v>1374.3395359522169</v>
      </c>
      <c r="G9" s="307">
        <v>3.0601023017902813</v>
      </c>
      <c r="H9" s="115"/>
      <c r="I9" s="131"/>
      <c r="J9" s="132">
        <v>3.1063829787234045</v>
      </c>
    </row>
    <row r="10" spans="1:14" x14ac:dyDescent="0.25">
      <c r="A10" s="113">
        <v>1968</v>
      </c>
      <c r="B10" s="114">
        <v>6547.171836428035</v>
      </c>
      <c r="C10" s="131">
        <v>219.75957926371152</v>
      </c>
      <c r="D10" s="132">
        <v>3.3565573770491803</v>
      </c>
      <c r="E10" s="114">
        <v>45374.254802384632</v>
      </c>
      <c r="F10" s="131">
        <v>1366.8580260543167</v>
      </c>
      <c r="G10" s="307">
        <v>3.0124087591240878</v>
      </c>
      <c r="H10" s="115"/>
      <c r="I10" s="131"/>
      <c r="J10" s="132">
        <v>2.8046875</v>
      </c>
      <c r="K10" s="308"/>
    </row>
    <row r="11" spans="1:14" x14ac:dyDescent="0.25">
      <c r="A11" s="113">
        <v>1969</v>
      </c>
      <c r="B11" s="114">
        <v>6953.8246035319426</v>
      </c>
      <c r="C11" s="131">
        <v>217.58633915320092</v>
      </c>
      <c r="D11" s="132">
        <v>3.1290167865707437</v>
      </c>
      <c r="E11" s="114">
        <v>49385.310497005354</v>
      </c>
      <c r="F11" s="131">
        <v>1391.6150047283809</v>
      </c>
      <c r="G11" s="307">
        <v>2.8178723404255321</v>
      </c>
      <c r="H11" s="115"/>
      <c r="I11" s="131"/>
      <c r="J11" s="132">
        <v>2.8217391304347825</v>
      </c>
      <c r="K11" s="308"/>
    </row>
    <row r="12" spans="1:14" x14ac:dyDescent="0.25">
      <c r="A12" s="113">
        <v>1970</v>
      </c>
      <c r="B12" s="114">
        <v>7266.0791299456214</v>
      </c>
      <c r="C12" s="131">
        <v>218.99806237889868</v>
      </c>
      <c r="D12" s="132">
        <v>3.0139784946236561</v>
      </c>
      <c r="E12" s="114">
        <v>51928.332827209233</v>
      </c>
      <c r="F12" s="131">
        <v>1476.9713533758477</v>
      </c>
      <c r="G12" s="307">
        <v>2.8442495126705656</v>
      </c>
      <c r="H12" s="115"/>
      <c r="I12" s="131"/>
      <c r="J12" s="132">
        <v>2.6960526315789473</v>
      </c>
      <c r="K12" s="308"/>
    </row>
    <row r="13" spans="1:14" x14ac:dyDescent="0.25">
      <c r="A13" s="113">
        <v>1971</v>
      </c>
      <c r="B13" s="114"/>
      <c r="C13" s="131"/>
      <c r="D13" s="113"/>
      <c r="E13" s="114"/>
      <c r="F13" s="131"/>
      <c r="G13" s="307"/>
      <c r="H13" s="115"/>
      <c r="I13" s="131"/>
      <c r="J13" s="113"/>
      <c r="K13" s="308"/>
    </row>
    <row r="14" spans="1:14" x14ac:dyDescent="0.25">
      <c r="A14" s="113">
        <v>1972</v>
      </c>
      <c r="B14" s="114"/>
      <c r="C14" s="131"/>
      <c r="D14" s="113"/>
      <c r="E14" s="114"/>
      <c r="F14" s="131"/>
      <c r="G14" s="309"/>
      <c r="H14" s="115"/>
      <c r="I14" s="131"/>
      <c r="J14" s="113"/>
      <c r="K14" s="308"/>
    </row>
    <row r="15" spans="1:14" x14ac:dyDescent="0.25">
      <c r="A15" s="113">
        <v>1973</v>
      </c>
      <c r="B15" s="114"/>
      <c r="C15" s="131"/>
      <c r="D15" s="113"/>
      <c r="E15" s="114"/>
      <c r="F15" s="131"/>
      <c r="G15" s="309"/>
      <c r="H15" s="115"/>
      <c r="I15" s="131"/>
      <c r="J15" s="113"/>
      <c r="K15" s="308"/>
    </row>
    <row r="16" spans="1:14" x14ac:dyDescent="0.25">
      <c r="A16" s="113">
        <v>1974</v>
      </c>
      <c r="B16" s="114"/>
      <c r="C16" s="131"/>
      <c r="D16" s="113"/>
      <c r="E16" s="114"/>
      <c r="F16" s="131"/>
      <c r="G16" s="309"/>
      <c r="H16" s="115"/>
      <c r="I16" s="131"/>
      <c r="J16" s="113"/>
      <c r="K16" s="308"/>
    </row>
    <row r="17" spans="1:12" x14ac:dyDescent="0.25">
      <c r="A17" s="113">
        <v>1975</v>
      </c>
      <c r="B17" s="114">
        <v>10149.324595425973</v>
      </c>
      <c r="C17" s="131">
        <v>343.15233382372611</v>
      </c>
      <c r="D17" s="113"/>
      <c r="E17" s="114"/>
      <c r="F17" s="131"/>
      <c r="G17" s="309"/>
      <c r="H17" s="115"/>
      <c r="I17" s="131"/>
      <c r="J17" s="113"/>
      <c r="K17" s="308"/>
    </row>
    <row r="18" spans="1:12" x14ac:dyDescent="0.25">
      <c r="A18" s="113">
        <v>1976</v>
      </c>
      <c r="B18" s="114">
        <v>10238.357693869264</v>
      </c>
      <c r="C18" s="131">
        <v>394.37677628907835</v>
      </c>
      <c r="D18" s="113">
        <v>3.8</v>
      </c>
      <c r="E18" s="114"/>
      <c r="F18" s="131"/>
      <c r="G18" s="309"/>
      <c r="H18" s="115"/>
      <c r="I18" s="131"/>
      <c r="J18" s="113"/>
      <c r="K18" s="308"/>
    </row>
    <row r="19" spans="1:12" x14ac:dyDescent="0.25">
      <c r="A19" s="113">
        <v>1977</v>
      </c>
      <c r="B19" s="114"/>
      <c r="C19" s="131"/>
      <c r="D19" s="113"/>
      <c r="E19" s="114"/>
      <c r="F19" s="131"/>
      <c r="G19" s="309"/>
      <c r="H19" s="115"/>
      <c r="I19" s="131"/>
      <c r="J19" s="113"/>
      <c r="K19" s="308"/>
    </row>
    <row r="20" spans="1:12" x14ac:dyDescent="0.25">
      <c r="A20" s="113">
        <v>1978</v>
      </c>
      <c r="B20" s="114"/>
      <c r="C20" s="131"/>
      <c r="D20" s="113"/>
      <c r="E20" s="114"/>
      <c r="F20" s="131"/>
      <c r="G20" s="309"/>
      <c r="H20" s="115"/>
      <c r="I20" s="131"/>
      <c r="J20" s="113"/>
      <c r="K20" s="308"/>
    </row>
    <row r="21" spans="1:12" x14ac:dyDescent="0.25">
      <c r="A21" s="113">
        <v>1979</v>
      </c>
      <c r="B21" s="114"/>
      <c r="C21" s="131"/>
      <c r="D21" s="113"/>
      <c r="E21" s="114"/>
      <c r="F21" s="131"/>
      <c r="G21" s="309"/>
      <c r="H21" s="115"/>
      <c r="I21" s="131"/>
      <c r="J21" s="113"/>
      <c r="K21" s="308"/>
    </row>
    <row r="22" spans="1:12" x14ac:dyDescent="0.25">
      <c r="A22" s="113">
        <v>1980</v>
      </c>
      <c r="B22" s="114">
        <v>10309.272442571875</v>
      </c>
      <c r="C22" s="131">
        <v>529.17009701841903</v>
      </c>
      <c r="D22" s="113">
        <v>5.0999999999999996</v>
      </c>
      <c r="E22" s="114">
        <v>77312.32935381979</v>
      </c>
      <c r="F22" s="131">
        <v>3830.8260613523207</v>
      </c>
      <c r="G22" s="309">
        <v>5</v>
      </c>
      <c r="H22" s="115"/>
      <c r="I22" s="131"/>
      <c r="J22" s="113"/>
      <c r="K22" s="308"/>
    </row>
    <row r="23" spans="1:12" x14ac:dyDescent="0.25">
      <c r="A23" s="113">
        <v>1981</v>
      </c>
      <c r="B23" s="114">
        <v>9943.4955121537805</v>
      </c>
      <c r="C23" s="131">
        <v>590.96267190569745</v>
      </c>
      <c r="D23" s="113">
        <v>5.9</v>
      </c>
      <c r="E23" s="114">
        <v>77705.590062111791</v>
      </c>
      <c r="F23" s="131">
        <v>4651.5010351966866</v>
      </c>
      <c r="G23" s="309">
        <v>6</v>
      </c>
      <c r="H23" s="115"/>
      <c r="I23" s="131"/>
      <c r="J23" s="113"/>
      <c r="K23" s="308"/>
    </row>
    <row r="24" spans="1:12" x14ac:dyDescent="0.25">
      <c r="A24" s="113">
        <v>1982</v>
      </c>
      <c r="B24" s="114">
        <v>10372.901704210444</v>
      </c>
      <c r="C24" s="131">
        <v>711.57712280402643</v>
      </c>
      <c r="D24" s="113">
        <v>6.9</v>
      </c>
      <c r="E24" s="114">
        <v>80722.280434368455</v>
      </c>
      <c r="F24" s="131">
        <v>5336.8260621070685</v>
      </c>
      <c r="G24" s="309">
        <v>6.6</v>
      </c>
      <c r="H24" s="115"/>
      <c r="I24" s="131"/>
      <c r="J24" s="113"/>
      <c r="K24" s="308"/>
    </row>
    <row r="25" spans="1:12" x14ac:dyDescent="0.25">
      <c r="A25" s="113">
        <v>1983</v>
      </c>
      <c r="B25" s="114">
        <v>9807.3189816281792</v>
      </c>
      <c r="C25" s="131">
        <v>786.92955852016632</v>
      </c>
      <c r="D25" s="133">
        <v>8</v>
      </c>
      <c r="E25" s="114">
        <v>80701.02856093306</v>
      </c>
      <c r="F25" s="131">
        <v>5793.8745523004873</v>
      </c>
      <c r="G25" s="309">
        <v>7.2</v>
      </c>
      <c r="H25" s="115"/>
      <c r="I25" s="131"/>
      <c r="J25" s="113"/>
      <c r="K25" s="308"/>
    </row>
    <row r="26" spans="1:12" x14ac:dyDescent="0.25">
      <c r="A26" s="113">
        <v>1984</v>
      </c>
      <c r="B26" s="114">
        <v>9319.9037953892184</v>
      </c>
      <c r="C26" s="131">
        <v>788.53170645861439</v>
      </c>
      <c r="D26" s="113">
        <v>8.5</v>
      </c>
      <c r="E26" s="114">
        <v>77067.955263797718</v>
      </c>
      <c r="F26" s="131">
        <v>5986.4251560094017</v>
      </c>
      <c r="G26" s="309">
        <v>7.8</v>
      </c>
      <c r="H26" s="115"/>
      <c r="I26" s="131"/>
      <c r="J26" s="113"/>
      <c r="K26" s="308"/>
    </row>
    <row r="27" spans="1:12" x14ac:dyDescent="0.25">
      <c r="A27" s="113">
        <v>1985</v>
      </c>
      <c r="B27" s="114">
        <v>9654.6375858839128</v>
      </c>
      <c r="C27" s="131">
        <v>828.7575121153767</v>
      </c>
      <c r="D27" s="113">
        <v>14.3</v>
      </c>
      <c r="E27" s="114">
        <v>73573</v>
      </c>
      <c r="F27" s="131">
        <v>5714</v>
      </c>
      <c r="G27" s="309">
        <v>9.1999999999999993</v>
      </c>
      <c r="H27" s="115"/>
      <c r="I27" s="131"/>
      <c r="J27" s="113"/>
      <c r="K27" s="308"/>
    </row>
    <row r="28" spans="1:12" x14ac:dyDescent="0.25">
      <c r="A28" s="113">
        <v>1986</v>
      </c>
      <c r="B28" s="114">
        <v>8460.9272010126006</v>
      </c>
      <c r="C28" s="131">
        <v>781.78160828987245</v>
      </c>
      <c r="D28" s="113">
        <v>14.8</v>
      </c>
      <c r="E28" s="114">
        <v>72749</v>
      </c>
      <c r="F28" s="131">
        <v>5776</v>
      </c>
      <c r="G28" s="309">
        <v>9.5</v>
      </c>
      <c r="H28" s="115">
        <v>64153.033652665188</v>
      </c>
      <c r="I28" s="131">
        <v>7495.4556619995083</v>
      </c>
      <c r="J28" s="113">
        <v>18.600000000000001</v>
      </c>
      <c r="K28" s="308"/>
    </row>
    <row r="29" spans="1:12" x14ac:dyDescent="0.25">
      <c r="A29" s="113">
        <v>1987</v>
      </c>
      <c r="B29" s="114">
        <v>8016.4913411363586</v>
      </c>
      <c r="C29" s="131">
        <v>784.78617908151591</v>
      </c>
      <c r="D29" s="113">
        <v>10.6</v>
      </c>
      <c r="E29" s="114">
        <v>72104.43992654774</v>
      </c>
      <c r="F29" s="131">
        <v>5901.4952780692556</v>
      </c>
      <c r="G29" s="309">
        <v>9.6999999999999993</v>
      </c>
      <c r="H29" s="115">
        <v>51530.947255113024</v>
      </c>
      <c r="I29" s="131">
        <v>6780.6781485468246</v>
      </c>
      <c r="J29" s="113">
        <v>18.100000000000001</v>
      </c>
      <c r="K29" s="308"/>
    </row>
    <row r="30" spans="1:12" x14ac:dyDescent="0.25">
      <c r="A30" s="113">
        <v>1988</v>
      </c>
      <c r="B30" s="114">
        <v>8236.5648050579566</v>
      </c>
      <c r="C30" s="131">
        <v>803.74338803743387</v>
      </c>
      <c r="D30" s="113">
        <v>10.6</v>
      </c>
      <c r="E30" s="114">
        <v>71538.648517258145</v>
      </c>
      <c r="F30" s="131">
        <v>5843.3641225085075</v>
      </c>
      <c r="G30" s="309">
        <v>9.6</v>
      </c>
      <c r="H30" s="115">
        <v>52191.627490485786</v>
      </c>
      <c r="I30" s="131">
        <v>7152.227445713007</v>
      </c>
      <c r="J30" s="113">
        <v>19.100000000000001</v>
      </c>
      <c r="K30" s="308"/>
    </row>
    <row r="31" spans="1:12" x14ac:dyDescent="0.25">
      <c r="A31" s="113">
        <v>1989</v>
      </c>
      <c r="B31" s="114">
        <v>8478.9631271951184</v>
      </c>
      <c r="C31" s="131">
        <v>826.55587903150604</v>
      </c>
      <c r="D31" s="113">
        <v>10.7</v>
      </c>
      <c r="E31" s="114">
        <v>71919.111739563581</v>
      </c>
      <c r="F31" s="131">
        <v>6050.968923739435</v>
      </c>
      <c r="G31" s="309">
        <v>9.9</v>
      </c>
      <c r="H31" s="115">
        <v>61323.924425221943</v>
      </c>
      <c r="I31" s="131">
        <v>7757.3412246756207</v>
      </c>
      <c r="J31" s="113">
        <v>16.3</v>
      </c>
      <c r="K31" s="308"/>
    </row>
    <row r="32" spans="1:12" x14ac:dyDescent="0.25">
      <c r="A32" s="113">
        <v>1990</v>
      </c>
      <c r="B32" s="114">
        <v>8512.1560356280661</v>
      </c>
      <c r="C32" s="131">
        <v>858.18044591946989</v>
      </c>
      <c r="D32" s="113">
        <v>10.1</v>
      </c>
      <c r="E32" s="114">
        <v>72537.731401452053</v>
      </c>
      <c r="F32" s="131">
        <v>6325.2349372976705</v>
      </c>
      <c r="G32" s="309">
        <v>8.6999999999999993</v>
      </c>
      <c r="H32" s="115">
        <v>60578.1755445331</v>
      </c>
      <c r="I32" s="131">
        <v>7501.4017683847314</v>
      </c>
      <c r="J32" s="113">
        <v>12.4</v>
      </c>
      <c r="K32" s="308"/>
      <c r="L32" s="68"/>
    </row>
    <row r="33" spans="1:12" x14ac:dyDescent="0.25">
      <c r="A33" s="113">
        <v>1991</v>
      </c>
      <c r="B33" s="114">
        <v>8235.9383692029751</v>
      </c>
      <c r="C33" s="131">
        <v>872.09415079028895</v>
      </c>
      <c r="D33" s="113">
        <v>10.6</v>
      </c>
      <c r="E33" s="114">
        <v>74150.574782927724</v>
      </c>
      <c r="F33" s="131">
        <v>6766.4791488320898</v>
      </c>
      <c r="G33" s="309">
        <v>9.1</v>
      </c>
      <c r="H33" s="115">
        <v>45022.550052687038</v>
      </c>
      <c r="I33" s="131">
        <v>5518.4404636459431</v>
      </c>
      <c r="J33" s="113">
        <v>12.2</v>
      </c>
      <c r="K33" s="308"/>
      <c r="L33" s="68"/>
    </row>
    <row r="34" spans="1:12" x14ac:dyDescent="0.25">
      <c r="A34" s="113">
        <v>1992</v>
      </c>
      <c r="B34" s="114">
        <v>8235.4529485570893</v>
      </c>
      <c r="C34" s="131">
        <v>891.27227101631115</v>
      </c>
      <c r="D34" s="113">
        <v>10.8</v>
      </c>
      <c r="E34" s="114">
        <v>73714.81912955163</v>
      </c>
      <c r="F34" s="131">
        <v>6778.8631000388323</v>
      </c>
      <c r="G34" s="309">
        <v>9.1999999999999993</v>
      </c>
      <c r="H34" s="115">
        <v>45377.165518680864</v>
      </c>
      <c r="I34" s="131">
        <v>5781.0477979544985</v>
      </c>
      <c r="J34" s="113">
        <v>12.7</v>
      </c>
      <c r="K34" s="308"/>
      <c r="L34" s="68"/>
    </row>
    <row r="35" spans="1:12" x14ac:dyDescent="0.25">
      <c r="A35" s="113">
        <v>1993</v>
      </c>
      <c r="B35" s="114">
        <v>8013.0451042722598</v>
      </c>
      <c r="C35" s="131">
        <v>889.43400683010361</v>
      </c>
      <c r="D35" s="132">
        <v>11.09982528809042</v>
      </c>
      <c r="E35" s="114">
        <v>73358.11318573328</v>
      </c>
      <c r="F35" s="131">
        <v>6897.4507196947807</v>
      </c>
      <c r="G35" s="307">
        <v>9.4024374675931544</v>
      </c>
      <c r="H35" s="115">
        <v>49047.896912229517</v>
      </c>
      <c r="I35" s="131">
        <v>5266.2290299051792</v>
      </c>
      <c r="J35" s="132">
        <v>10.736910981787899</v>
      </c>
      <c r="K35" s="308"/>
      <c r="L35" s="68"/>
    </row>
    <row r="36" spans="1:12" x14ac:dyDescent="0.25">
      <c r="A36" s="113">
        <v>1994</v>
      </c>
      <c r="B36" s="114">
        <v>8187.9929609897281</v>
      </c>
      <c r="C36" s="131">
        <v>927.85499251014403</v>
      </c>
      <c r="D36" s="113">
        <v>11.3</v>
      </c>
      <c r="E36" s="114">
        <v>75389.966249070421</v>
      </c>
      <c r="F36" s="131">
        <v>7100.9953663978031</v>
      </c>
      <c r="G36" s="309">
        <v>9.4</v>
      </c>
      <c r="H36" s="115">
        <v>56394.007490636701</v>
      </c>
      <c r="I36" s="131">
        <v>6575.0312109862671</v>
      </c>
      <c r="J36" s="113">
        <v>11.7</v>
      </c>
      <c r="K36" s="308"/>
      <c r="L36" s="68"/>
    </row>
    <row r="37" spans="1:12" x14ac:dyDescent="0.25">
      <c r="A37" s="113">
        <v>1995</v>
      </c>
      <c r="B37" s="114">
        <v>8117.6554275145827</v>
      </c>
      <c r="C37" s="131">
        <v>915.41233935600133</v>
      </c>
      <c r="D37" s="113">
        <v>11.3</v>
      </c>
      <c r="E37" s="114">
        <v>77279.283916723856</v>
      </c>
      <c r="F37" s="131">
        <v>7140.3568977350715</v>
      </c>
      <c r="G37" s="309">
        <v>9.1999999999999993</v>
      </c>
      <c r="H37" s="115">
        <v>44979.505726341165</v>
      </c>
      <c r="I37" s="131">
        <v>6062.6883664858351</v>
      </c>
      <c r="J37" s="113">
        <v>13.5</v>
      </c>
      <c r="K37" s="308"/>
      <c r="L37" s="68"/>
    </row>
    <row r="38" spans="1:12" x14ac:dyDescent="0.25">
      <c r="A38" s="113">
        <v>1996</v>
      </c>
      <c r="B38" s="114">
        <v>8187.6947040498444</v>
      </c>
      <c r="C38" s="131">
        <v>930.221777184394</v>
      </c>
      <c r="D38" s="132">
        <v>11.361217177825186</v>
      </c>
      <c r="E38" s="114">
        <v>78302.260043101065</v>
      </c>
      <c r="F38" s="131">
        <v>7319.2241808034478</v>
      </c>
      <c r="G38" s="307">
        <v>9.3473983723772722</v>
      </c>
      <c r="H38" s="115">
        <v>42722.420776745297</v>
      </c>
      <c r="I38" s="131">
        <v>5698.5942339766498</v>
      </c>
      <c r="J38" s="132">
        <v>13.338650128830047</v>
      </c>
      <c r="K38" s="308"/>
      <c r="L38" s="68"/>
    </row>
    <row r="39" spans="1:12" x14ac:dyDescent="0.25">
      <c r="A39" s="113">
        <v>1997</v>
      </c>
      <c r="B39" s="114">
        <v>8024.2983875467271</v>
      </c>
      <c r="C39" s="131">
        <v>918.08012051553862</v>
      </c>
      <c r="D39" s="132">
        <v>11.441251012553931</v>
      </c>
      <c r="E39" s="114">
        <v>83876.685329067637</v>
      </c>
      <c r="F39" s="131">
        <v>7537.1343692870205</v>
      </c>
      <c r="G39" s="307">
        <v>8.9859707017714125</v>
      </c>
      <c r="H39" s="115">
        <v>36343.998369675974</v>
      </c>
      <c r="I39" s="131">
        <v>5360.3016099449769</v>
      </c>
      <c r="J39" s="132">
        <v>14.748794437591117</v>
      </c>
      <c r="K39" s="308"/>
      <c r="L39" s="68"/>
    </row>
    <row r="40" spans="1:12" x14ac:dyDescent="0.25">
      <c r="A40" s="113">
        <v>1998</v>
      </c>
      <c r="B40" s="114">
        <v>7930.8114315448556</v>
      </c>
      <c r="C40" s="131">
        <v>911.8859536978473</v>
      </c>
      <c r="D40" s="132">
        <v>11.49801582812592</v>
      </c>
      <c r="E40" s="114">
        <v>84605.685664004326</v>
      </c>
      <c r="F40" s="131">
        <v>7505.5367537565999</v>
      </c>
      <c r="G40" s="307">
        <v>8.8711966516806395</v>
      </c>
      <c r="H40" s="115">
        <v>37888.596656021044</v>
      </c>
      <c r="I40" s="131">
        <v>5184.2945707307908</v>
      </c>
      <c r="J40" s="132">
        <v>13.682994431800715</v>
      </c>
      <c r="K40" s="308"/>
      <c r="L40" s="68"/>
    </row>
    <row r="41" spans="1:12" x14ac:dyDescent="0.25">
      <c r="A41" s="113">
        <v>1999</v>
      </c>
      <c r="B41" s="114">
        <v>8210.1985944808948</v>
      </c>
      <c r="C41" s="131">
        <v>916.09130153533386</v>
      </c>
      <c r="D41" s="132">
        <v>11.157967630054086</v>
      </c>
      <c r="E41" s="114">
        <v>87250.020265340863</v>
      </c>
      <c r="F41" s="131">
        <v>7598.6111486395203</v>
      </c>
      <c r="G41" s="307">
        <v>8.7090078896611871</v>
      </c>
      <c r="H41" s="115">
        <v>35486.278026905828</v>
      </c>
      <c r="I41" s="131">
        <v>5025.6502242152474</v>
      </c>
      <c r="J41" s="132">
        <v>14.162235386886108</v>
      </c>
      <c r="K41" s="310"/>
    </row>
    <row r="42" spans="1:12" x14ac:dyDescent="0.25">
      <c r="A42" s="113">
        <v>2000</v>
      </c>
      <c r="B42" s="114">
        <v>8046.3966269617495</v>
      </c>
      <c r="C42" s="131">
        <v>921.66014557505616</v>
      </c>
      <c r="D42" s="132">
        <v>11.454321583984198</v>
      </c>
      <c r="E42" s="114">
        <v>84080.969995889842</v>
      </c>
      <c r="F42" s="131">
        <v>7629.2129058775181</v>
      </c>
      <c r="G42" s="307">
        <v>9.0736499665149655</v>
      </c>
      <c r="H42" s="115">
        <v>44714.355948869226</v>
      </c>
      <c r="I42" s="131">
        <v>6337.7581120943951</v>
      </c>
      <c r="J42" s="132">
        <v>14.173877667703877</v>
      </c>
      <c r="K42" s="310"/>
    </row>
    <row r="43" spans="1:12" x14ac:dyDescent="0.25">
      <c r="A43" s="113">
        <v>2001</v>
      </c>
      <c r="B43" s="114">
        <v>7953.0373105152421</v>
      </c>
      <c r="C43" s="131">
        <v>932.99758213589382</v>
      </c>
      <c r="D43" s="132">
        <v>11.731336666839415</v>
      </c>
      <c r="E43" s="114">
        <v>87843.909669616318</v>
      </c>
      <c r="F43" s="131">
        <v>7976.5309044009255</v>
      </c>
      <c r="G43" s="307">
        <v>9.0803459618326485</v>
      </c>
      <c r="H43" s="115">
        <v>36372.231037041267</v>
      </c>
      <c r="I43" s="131">
        <v>5218.8674542929439</v>
      </c>
      <c r="J43" s="132">
        <v>14.348494182218516</v>
      </c>
      <c r="K43" s="310"/>
    </row>
    <row r="44" spans="1:12" x14ac:dyDescent="0.25">
      <c r="A44" s="311">
        <v>2002</v>
      </c>
      <c r="B44" s="312">
        <v>8056.879685766944</v>
      </c>
      <c r="C44" s="313">
        <v>970.59068809366943</v>
      </c>
      <c r="D44" s="314">
        <v>12.046731811178557</v>
      </c>
      <c r="E44" s="312">
        <v>84155.833312248564</v>
      </c>
      <c r="F44" s="313">
        <v>7843.8883687979151</v>
      </c>
      <c r="G44" s="315">
        <v>9.3206710219293463</v>
      </c>
      <c r="H44" s="312">
        <v>37834.36815193572</v>
      </c>
      <c r="I44" s="313">
        <v>5311.9065010956901</v>
      </c>
      <c r="J44" s="314">
        <v>14.039897480946612</v>
      </c>
      <c r="K44" s="310"/>
    </row>
    <row r="45" spans="1:12" x14ac:dyDescent="0.25">
      <c r="A45" s="311">
        <v>2003</v>
      </c>
      <c r="B45" s="312">
        <v>8047.1446333037693</v>
      </c>
      <c r="C45" s="313">
        <v>964.13427776495314</v>
      </c>
      <c r="D45" s="314">
        <v>11.981073060061629</v>
      </c>
      <c r="E45" s="312">
        <v>81434.234193210534</v>
      </c>
      <c r="F45" s="313">
        <v>7881.8332915917217</v>
      </c>
      <c r="G45" s="315">
        <v>9.6787713050647906</v>
      </c>
      <c r="H45" s="312"/>
      <c r="I45" s="313"/>
      <c r="J45" s="316"/>
      <c r="K45" s="310"/>
    </row>
    <row r="46" spans="1:12" x14ac:dyDescent="0.25">
      <c r="A46" s="311">
        <v>2004</v>
      </c>
      <c r="B46" s="312">
        <v>8208.2858939959715</v>
      </c>
      <c r="C46" s="313">
        <v>1020.9515999331205</v>
      </c>
      <c r="D46" s="314">
        <v>12.438060919392504</v>
      </c>
      <c r="E46" s="312">
        <v>82519.464127546496</v>
      </c>
      <c r="F46" s="313">
        <v>8404.4951284322415</v>
      </c>
      <c r="G46" s="315">
        <v>10.184863919428517</v>
      </c>
      <c r="H46" s="312"/>
      <c r="I46" s="313"/>
      <c r="J46" s="316"/>
      <c r="K46" s="310"/>
      <c r="L46" s="65"/>
    </row>
    <row r="47" spans="1:12" x14ac:dyDescent="0.25">
      <c r="A47" s="311">
        <v>2005</v>
      </c>
      <c r="B47" s="312">
        <v>8030.8355114776195</v>
      </c>
      <c r="C47" s="313">
        <v>1067.9152529828566</v>
      </c>
      <c r="D47" s="314">
        <v>13.297685545378171</v>
      </c>
      <c r="E47" s="312">
        <v>83793.959570903229</v>
      </c>
      <c r="F47" s="313">
        <v>9114.3895380464346</v>
      </c>
      <c r="G47" s="315">
        <v>10.877143871372002</v>
      </c>
      <c r="H47" s="312"/>
      <c r="I47" s="313"/>
      <c r="J47" s="316"/>
      <c r="K47" s="310"/>
      <c r="L47" s="65"/>
    </row>
    <row r="48" spans="1:12" x14ac:dyDescent="0.25">
      <c r="A48" s="311">
        <v>2006</v>
      </c>
      <c r="B48" s="312">
        <v>8107.9838777523692</v>
      </c>
      <c r="C48" s="313">
        <v>1202.2011303928841</v>
      </c>
      <c r="D48" s="314">
        <v>14.827374456079317</v>
      </c>
      <c r="E48" s="312">
        <v>86292.290697427394</v>
      </c>
      <c r="F48" s="313">
        <v>10190.257684872433</v>
      </c>
      <c r="G48" s="315">
        <v>11.809001247403705</v>
      </c>
      <c r="H48" s="312"/>
      <c r="I48" s="313"/>
      <c r="J48" s="316"/>
      <c r="K48" s="310"/>
      <c r="L48" s="65"/>
    </row>
    <row r="49" spans="1:12" x14ac:dyDescent="0.25">
      <c r="A49" s="311">
        <v>2007</v>
      </c>
      <c r="B49" s="312">
        <v>7965.5828426552744</v>
      </c>
      <c r="C49" s="313">
        <v>1209.1701230744889</v>
      </c>
      <c r="D49" s="314">
        <v>15.179932805411889</v>
      </c>
      <c r="E49" s="312">
        <v>88871.508144147185</v>
      </c>
      <c r="F49" s="313">
        <v>10960.798379610094</v>
      </c>
      <c r="G49" s="315">
        <v>12.333309750783092</v>
      </c>
      <c r="H49" s="312"/>
      <c r="I49" s="313"/>
      <c r="J49" s="316"/>
      <c r="K49" s="310"/>
      <c r="L49" s="65"/>
    </row>
    <row r="50" spans="1:12" x14ac:dyDescent="0.25">
      <c r="A50" s="311">
        <v>2008</v>
      </c>
      <c r="B50" s="312">
        <v>7926.268807838057</v>
      </c>
      <c r="C50" s="313">
        <v>1311.6666294418512</v>
      </c>
      <c r="D50" s="314">
        <v>16.548349056049958</v>
      </c>
      <c r="E50" s="312">
        <v>86717.332892398001</v>
      </c>
      <c r="F50" s="313">
        <v>11973.686494977472</v>
      </c>
      <c r="G50" s="315">
        <v>13.807719974315694</v>
      </c>
      <c r="H50" s="312"/>
      <c r="I50" s="313"/>
      <c r="J50" s="316"/>
      <c r="K50" s="310"/>
      <c r="L50" s="65"/>
    </row>
    <row r="51" spans="1:12" x14ac:dyDescent="0.25">
      <c r="A51" s="311">
        <v>2009</v>
      </c>
      <c r="B51" s="312">
        <v>7658</v>
      </c>
      <c r="C51" s="313">
        <v>1370</v>
      </c>
      <c r="D51" s="314">
        <v>16.2</v>
      </c>
      <c r="E51" s="312">
        <v>77034</v>
      </c>
      <c r="F51" s="313">
        <v>10236</v>
      </c>
      <c r="G51" s="315">
        <v>13.6</v>
      </c>
      <c r="H51" s="312">
        <v>31430</v>
      </c>
      <c r="I51" s="313">
        <v>12390</v>
      </c>
      <c r="J51" s="314">
        <v>41.64</v>
      </c>
      <c r="K51" s="310"/>
      <c r="L51" s="65"/>
    </row>
    <row r="52" spans="1:12" x14ac:dyDescent="0.25">
      <c r="A52" s="311">
        <v>2010</v>
      </c>
      <c r="B52" s="312">
        <v>7670.4</v>
      </c>
      <c r="C52" s="313">
        <v>1252.69</v>
      </c>
      <c r="D52" s="314">
        <v>16.329999999999998</v>
      </c>
      <c r="E52" s="312">
        <v>58995.31</v>
      </c>
      <c r="F52" s="313">
        <v>7964.14</v>
      </c>
      <c r="G52" s="315">
        <v>13.49</v>
      </c>
      <c r="H52" s="312">
        <v>308876.81784148538</v>
      </c>
      <c r="I52" s="313">
        <v>48702.811345418173</v>
      </c>
      <c r="J52" s="314">
        <v>15.76</v>
      </c>
      <c r="K52" s="310"/>
      <c r="L52" s="65"/>
    </row>
    <row r="53" spans="1:12" x14ac:dyDescent="0.25">
      <c r="A53" s="311">
        <v>2011</v>
      </c>
      <c r="B53" s="312">
        <v>7778.9180362062916</v>
      </c>
      <c r="C53" s="313">
        <v>1380.9720239308028</v>
      </c>
      <c r="D53" s="314">
        <v>17.752751957318356</v>
      </c>
      <c r="E53" s="312">
        <v>59843.963512832823</v>
      </c>
      <c r="F53" s="313">
        <v>8782.5323480743009</v>
      </c>
      <c r="G53" s="315">
        <v>14.675719709291968</v>
      </c>
      <c r="H53" s="312">
        <v>310587.44343256799</v>
      </c>
      <c r="I53" s="313">
        <v>53903.05880727082</v>
      </c>
      <c r="J53" s="314">
        <v>16.313972442906831</v>
      </c>
      <c r="K53" s="310"/>
    </row>
    <row r="54" spans="1:12" x14ac:dyDescent="0.25">
      <c r="A54" s="311">
        <v>2012</v>
      </c>
      <c r="B54" s="312">
        <v>7799.4438124130957</v>
      </c>
      <c r="C54" s="313">
        <v>1416.8770428156095</v>
      </c>
      <c r="D54" s="314">
        <v>18.166385666636877</v>
      </c>
      <c r="E54" s="312">
        <v>59457.630030494351</v>
      </c>
      <c r="F54" s="313">
        <v>8718.2278915947263</v>
      </c>
      <c r="G54" s="315">
        <v>14.662925325350779</v>
      </c>
      <c r="H54" s="312">
        <v>326497.82757832151</v>
      </c>
      <c r="I54" s="313">
        <v>60085.524811342322</v>
      </c>
      <c r="J54" s="314">
        <v>18.403039694629754</v>
      </c>
      <c r="K54" s="310"/>
    </row>
    <row r="55" spans="1:12" x14ac:dyDescent="0.25">
      <c r="A55" s="311">
        <v>2013</v>
      </c>
      <c r="B55" s="312">
        <v>7539.7586039921807</v>
      </c>
      <c r="C55" s="313">
        <v>1387.0872863573593</v>
      </c>
      <c r="D55" s="314">
        <v>18.432503650013533</v>
      </c>
      <c r="E55" s="312">
        <v>58114.355179253129</v>
      </c>
      <c r="F55" s="313">
        <v>8947.1517840005126</v>
      </c>
      <c r="G55" s="315">
        <v>15.251850693817518</v>
      </c>
      <c r="H55" s="312">
        <v>302048.06641905179</v>
      </c>
      <c r="I55" s="313">
        <v>53126.065108149443</v>
      </c>
      <c r="J55" s="314">
        <v>17.489697455431354</v>
      </c>
      <c r="K55" s="310"/>
    </row>
    <row r="56" spans="1:12" x14ac:dyDescent="0.25">
      <c r="A56" s="311">
        <v>2014</v>
      </c>
      <c r="B56" s="312">
        <v>7218.4353294033954</v>
      </c>
      <c r="C56" s="313">
        <v>1393.8421868930966</v>
      </c>
      <c r="D56" s="314">
        <v>19.309478069512579</v>
      </c>
      <c r="E56" s="312">
        <v>56595.38548985884</v>
      </c>
      <c r="F56" s="313">
        <v>9455.2722019806915</v>
      </c>
      <c r="G56" s="315">
        <v>16.706789997348729</v>
      </c>
      <c r="H56" s="312">
        <v>286113.19122586062</v>
      </c>
      <c r="I56" s="313">
        <v>49306.818667751184</v>
      </c>
      <c r="J56" s="314">
        <v>17.233325893327269</v>
      </c>
      <c r="K56" s="310"/>
    </row>
    <row r="57" spans="1:12" x14ac:dyDescent="0.25">
      <c r="A57" s="311">
        <v>2015</v>
      </c>
      <c r="B57" s="312">
        <v>7176.1179092325119</v>
      </c>
      <c r="C57" s="313">
        <v>1443.8164228195835</v>
      </c>
      <c r="D57" s="314">
        <v>20.119742193227147</v>
      </c>
      <c r="E57" s="312">
        <v>56767.001151639502</v>
      </c>
      <c r="F57" s="313">
        <v>9782.1961474883865</v>
      </c>
      <c r="G57" s="315">
        <v>17.232187624915365</v>
      </c>
      <c r="H57" s="312">
        <v>266760.23340513022</v>
      </c>
      <c r="I57" s="313">
        <v>43619.464194993954</v>
      </c>
      <c r="J57" s="314">
        <v>16.351561714503688</v>
      </c>
      <c r="K57" s="310"/>
    </row>
    <row r="58" spans="1:12" x14ac:dyDescent="0.25">
      <c r="A58" s="311">
        <v>2016</v>
      </c>
      <c r="B58" s="312">
        <v>6928.6590161194281</v>
      </c>
      <c r="C58" s="313">
        <v>1422.2543993915951</v>
      </c>
      <c r="D58" s="314">
        <v>20.527123590333137</v>
      </c>
      <c r="E58" s="312">
        <v>53284.700954400854</v>
      </c>
      <c r="F58" s="313">
        <v>9202.8014006279009</v>
      </c>
      <c r="G58" s="315">
        <v>17.271001311433334</v>
      </c>
      <c r="H58" s="312">
        <v>277296.20788389881</v>
      </c>
      <c r="I58" s="313">
        <v>47095.514613968277</v>
      </c>
      <c r="J58" s="314">
        <v>16.983829304181</v>
      </c>
      <c r="K58" s="310"/>
    </row>
    <row r="59" spans="1:12" x14ac:dyDescent="0.25">
      <c r="A59" s="317">
        <v>2017</v>
      </c>
      <c r="B59" s="318">
        <v>7080.275959534305</v>
      </c>
      <c r="C59" s="319">
        <v>1521.3680476252177</v>
      </c>
      <c r="D59" s="320">
        <v>21.487411738189987</v>
      </c>
      <c r="E59" s="318">
        <v>52328.98364412137</v>
      </c>
      <c r="F59" s="319">
        <v>9865.5532241548462</v>
      </c>
      <c r="G59" s="321">
        <v>18.852942551394534</v>
      </c>
      <c r="H59" s="318">
        <v>273549.39687678538</v>
      </c>
      <c r="I59" s="319">
        <v>48659.334376523206</v>
      </c>
      <c r="J59" s="320">
        <v>17.78813440354277</v>
      </c>
      <c r="K59" s="310"/>
    </row>
    <row r="60" spans="1:12" x14ac:dyDescent="0.25">
      <c r="A60" s="311">
        <v>2018</v>
      </c>
      <c r="B60" s="312">
        <v>6792.2853731831246</v>
      </c>
      <c r="C60" s="313">
        <v>1504.9138767271979</v>
      </c>
      <c r="D60" s="314">
        <v>22.15622274453904</v>
      </c>
      <c r="E60" s="312">
        <v>50701.830119321428</v>
      </c>
      <c r="F60" s="313">
        <v>9354.573406716052</v>
      </c>
      <c r="G60" s="315">
        <v>18.450169125455719</v>
      </c>
      <c r="H60" s="312">
        <v>262051.4082473868</v>
      </c>
      <c r="I60" s="313">
        <v>48957.592535807635</v>
      </c>
      <c r="J60" s="314">
        <v>18.682438252569799</v>
      </c>
      <c r="K60" s="322"/>
    </row>
    <row r="61" spans="1:12" x14ac:dyDescent="0.25">
      <c r="A61" s="311">
        <v>2019</v>
      </c>
      <c r="B61" s="312">
        <v>6586.4967664678925</v>
      </c>
      <c r="C61" s="313">
        <v>1523.055428687195</v>
      </c>
      <c r="D61" s="314">
        <v>23.123907635408379</v>
      </c>
      <c r="E61" s="312">
        <v>49819.946554284725</v>
      </c>
      <c r="F61" s="313">
        <v>9717.6766289177049</v>
      </c>
      <c r="G61" s="315">
        <v>19.505594246933097</v>
      </c>
      <c r="H61" s="312">
        <v>246262.43163383545</v>
      </c>
      <c r="I61" s="313">
        <v>46598.627557042171</v>
      </c>
      <c r="J61" s="314">
        <v>18.922345259032074</v>
      </c>
      <c r="K61" s="322"/>
    </row>
    <row r="62" spans="1:12" x14ac:dyDescent="0.25">
      <c r="A62" s="311">
        <v>2020</v>
      </c>
      <c r="B62" s="312">
        <v>6462.5143322390268</v>
      </c>
      <c r="C62" s="313">
        <v>1495.5033894063913</v>
      </c>
      <c r="D62" s="314">
        <v>23.141200352096604</v>
      </c>
      <c r="E62" s="312">
        <v>48531.548989425908</v>
      </c>
      <c r="F62" s="313">
        <v>9390.1900744710038</v>
      </c>
      <c r="G62" s="315">
        <v>19.348630468227885</v>
      </c>
      <c r="H62" s="312">
        <v>116890.28074575873</v>
      </c>
      <c r="I62" s="313">
        <v>16573.755993689061</v>
      </c>
      <c r="J62" s="314">
        <v>14.178899980347962</v>
      </c>
      <c r="K62" s="322"/>
    </row>
    <row r="63" spans="1:12" ht="15.75" thickBot="1" x14ac:dyDescent="0.3">
      <c r="A63" s="323">
        <v>2021</v>
      </c>
      <c r="B63" s="170">
        <v>6956.6904319625546</v>
      </c>
      <c r="C63" s="171">
        <v>1602.7581953613317</v>
      </c>
      <c r="D63" s="324">
        <v>23.039090369717329</v>
      </c>
      <c r="E63" s="170">
        <v>56357.90388939868</v>
      </c>
      <c r="F63" s="171">
        <v>10929.61806713724</v>
      </c>
      <c r="G63" s="325">
        <v>19.393230253180473</v>
      </c>
      <c r="H63" s="170">
        <v>116366.43178264081</v>
      </c>
      <c r="I63" s="171">
        <v>17393.735755437338</v>
      </c>
      <c r="J63" s="326">
        <v>14.947382581883103</v>
      </c>
      <c r="K63" s="322"/>
    </row>
    <row r="64" spans="1:12" x14ac:dyDescent="0.25">
      <c r="A64" s="24" t="s">
        <v>491</v>
      </c>
    </row>
    <row r="65" spans="1:10" x14ac:dyDescent="0.25">
      <c r="A65" s="24" t="s">
        <v>502</v>
      </c>
    </row>
    <row r="66" spans="1:10" x14ac:dyDescent="0.25">
      <c r="A66" s="57" t="s">
        <v>503</v>
      </c>
    </row>
    <row r="67" spans="1:10" x14ac:dyDescent="0.25">
      <c r="A67" s="24" t="s">
        <v>488</v>
      </c>
    </row>
    <row r="68" spans="1:10" x14ac:dyDescent="0.25">
      <c r="A68" s="24" t="s">
        <v>495</v>
      </c>
    </row>
    <row r="69" spans="1:10" x14ac:dyDescent="0.25">
      <c r="A69" s="57" t="s">
        <v>489</v>
      </c>
    </row>
    <row r="70" spans="1:10" x14ac:dyDescent="0.25">
      <c r="A70" s="57" t="s">
        <v>532</v>
      </c>
      <c r="B70" s="277"/>
      <c r="C70" s="289"/>
      <c r="D70" s="277"/>
      <c r="E70" s="289"/>
      <c r="F70" s="277"/>
      <c r="G70" s="328"/>
      <c r="H70" s="277"/>
      <c r="I70" s="289"/>
      <c r="J70" s="277"/>
    </row>
    <row r="71" spans="1:10" x14ac:dyDescent="0.25">
      <c r="A71" s="57" t="s">
        <v>561</v>
      </c>
      <c r="B71" s="277"/>
      <c r="C71" s="289"/>
      <c r="D71" s="277"/>
      <c r="E71" s="289"/>
      <c r="F71" s="277"/>
      <c r="G71" s="328"/>
      <c r="H71" s="277"/>
      <c r="I71" s="289"/>
      <c r="J71" s="277"/>
    </row>
    <row r="72" spans="1:10" x14ac:dyDescent="0.25">
      <c r="A72" s="57" t="s">
        <v>562</v>
      </c>
      <c r="B72" s="277"/>
      <c r="C72" s="289"/>
      <c r="D72" s="277"/>
      <c r="E72" s="289"/>
      <c r="F72" s="277"/>
      <c r="G72" s="328"/>
      <c r="H72" s="277"/>
      <c r="I72" s="289"/>
      <c r="J72" s="277"/>
    </row>
    <row r="73" spans="1:10" x14ac:dyDescent="0.25">
      <c r="B73" s="68"/>
      <c r="C73" s="68"/>
      <c r="D73" s="68"/>
      <c r="E73" s="68"/>
      <c r="F73" s="68"/>
      <c r="G73" s="329"/>
      <c r="H73" s="68"/>
      <c r="I73" s="68"/>
      <c r="J73" s="68"/>
    </row>
  </sheetData>
  <mergeCells count="4">
    <mergeCell ref="A2:A3"/>
    <mergeCell ref="B2:D2"/>
    <mergeCell ref="E2:G2"/>
    <mergeCell ref="H2:J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40625" defaultRowHeight="15" x14ac:dyDescent="0.25"/>
  <cols>
    <col min="1" max="1" width="17.7109375" style="149" bestFit="1" customWidth="1"/>
    <col min="2" max="2" width="11.28515625" style="149" customWidth="1"/>
    <col min="3" max="3" width="10.28515625" customWidth="1"/>
    <col min="4" max="4" width="10.140625" customWidth="1"/>
    <col min="5" max="5" width="10" style="149" customWidth="1"/>
    <col min="6" max="6" width="9.7109375" style="149" customWidth="1"/>
    <col min="7" max="7" width="44.7109375" bestFit="1" customWidth="1"/>
    <col min="8" max="8" width="22.5703125" customWidth="1"/>
    <col min="9" max="9" width="22.85546875" bestFit="1" customWidth="1"/>
    <col min="10" max="11" width="15" customWidth="1"/>
    <col min="14" max="14" width="12.7109375" bestFit="1" customWidth="1"/>
    <col min="15" max="15" width="10.7109375" customWidth="1"/>
    <col min="16" max="16" width="44.7109375" bestFit="1" customWidth="1"/>
  </cols>
  <sheetData>
    <row r="1" spans="1:17" s="204" customFormat="1" ht="60" x14ac:dyDescent="0.25">
      <c r="A1" s="144" t="s">
        <v>1445</v>
      </c>
      <c r="B1" s="144" t="s">
        <v>1446</v>
      </c>
      <c r="C1" s="203" t="s">
        <v>1447</v>
      </c>
      <c r="D1" s="203" t="s">
        <v>1448</v>
      </c>
      <c r="E1" s="144" t="s">
        <v>1449</v>
      </c>
      <c r="F1" s="144" t="s">
        <v>1450</v>
      </c>
      <c r="G1" s="203" t="s">
        <v>1451</v>
      </c>
      <c r="H1" s="203" t="s">
        <v>1452</v>
      </c>
      <c r="I1" s="203" t="s">
        <v>1453</v>
      </c>
      <c r="J1" s="203" t="s">
        <v>1454</v>
      </c>
      <c r="K1" s="203" t="s">
        <v>1387</v>
      </c>
      <c r="L1" s="203" t="s">
        <v>1455</v>
      </c>
      <c r="M1" s="203" t="s">
        <v>1456</v>
      </c>
      <c r="N1" s="203" t="s">
        <v>1457</v>
      </c>
      <c r="O1" s="144" t="s">
        <v>1458</v>
      </c>
      <c r="P1" s="144" t="s">
        <v>1459</v>
      </c>
      <c r="Q1" s="204" t="s">
        <v>1373</v>
      </c>
    </row>
    <row r="2" spans="1:17" x14ac:dyDescent="0.25">
      <c r="A2" t="s">
        <v>1069</v>
      </c>
      <c r="B2" t="s">
        <v>1539</v>
      </c>
      <c r="C2" s="149" t="s">
        <v>1469</v>
      </c>
      <c r="D2" s="149">
        <v>331030</v>
      </c>
      <c r="E2" s="149" t="s">
        <v>1428</v>
      </c>
      <c r="F2" s="149" t="s">
        <v>1461</v>
      </c>
      <c r="G2" t="s">
        <v>64</v>
      </c>
      <c r="H2" t="s">
        <v>63</v>
      </c>
      <c r="I2" t="s">
        <v>1540</v>
      </c>
      <c r="J2" t="s">
        <v>578</v>
      </c>
      <c r="K2" t="s">
        <v>64</v>
      </c>
      <c r="L2">
        <v>1398012</v>
      </c>
      <c r="M2">
        <v>60.912222200000002</v>
      </c>
      <c r="N2">
        <v>-161.2138889</v>
      </c>
      <c r="O2" t="s">
        <v>9</v>
      </c>
      <c r="P2" t="s">
        <v>64</v>
      </c>
      <c r="Q2">
        <v>635</v>
      </c>
    </row>
    <row r="3" spans="1:17" x14ac:dyDescent="0.25">
      <c r="A3" t="s">
        <v>1253</v>
      </c>
      <c r="B3" t="s">
        <v>1579</v>
      </c>
      <c r="C3" s="149" t="s">
        <v>1469</v>
      </c>
      <c r="D3" s="149">
        <v>332570</v>
      </c>
      <c r="E3" s="149" t="s">
        <v>1428</v>
      </c>
      <c r="F3" s="149" t="s">
        <v>1461</v>
      </c>
      <c r="G3" t="s">
        <v>346</v>
      </c>
      <c r="H3" t="s">
        <v>345</v>
      </c>
      <c r="I3" t="s">
        <v>1580</v>
      </c>
      <c r="J3" t="s">
        <v>989</v>
      </c>
      <c r="K3" t="s">
        <v>346</v>
      </c>
      <c r="L3">
        <v>1410198</v>
      </c>
      <c r="M3">
        <v>66.006388900000005</v>
      </c>
      <c r="N3">
        <v>-149.09083330000001</v>
      </c>
      <c r="O3" t="s">
        <v>14</v>
      </c>
      <c r="P3" t="s">
        <v>346</v>
      </c>
      <c r="Q3">
        <v>709</v>
      </c>
    </row>
    <row r="4" spans="1:17" x14ac:dyDescent="0.25">
      <c r="A4" t="s">
        <v>1269</v>
      </c>
      <c r="B4" t="s">
        <v>1609</v>
      </c>
      <c r="C4" s="149" t="s">
        <v>1469</v>
      </c>
      <c r="D4" s="149">
        <v>332880</v>
      </c>
      <c r="E4" s="149" t="s">
        <v>1428</v>
      </c>
      <c r="F4" s="149" t="s">
        <v>1461</v>
      </c>
      <c r="G4" t="s">
        <v>377</v>
      </c>
      <c r="H4" t="s">
        <v>376</v>
      </c>
      <c r="I4" t="s">
        <v>1610</v>
      </c>
      <c r="J4" t="s">
        <v>1041</v>
      </c>
      <c r="K4" t="s">
        <v>377</v>
      </c>
      <c r="L4">
        <v>1411644</v>
      </c>
      <c r="M4">
        <v>67.013888899999998</v>
      </c>
      <c r="N4">
        <v>-146.41861109999999</v>
      </c>
      <c r="O4" t="s">
        <v>14</v>
      </c>
      <c r="P4" t="s">
        <v>377</v>
      </c>
      <c r="Q4">
        <v>663</v>
      </c>
    </row>
    <row r="5" spans="1:17" x14ac:dyDescent="0.25">
      <c r="A5" t="s">
        <v>1436</v>
      </c>
      <c r="B5" t="s">
        <v>1643</v>
      </c>
      <c r="C5" s="149">
        <v>42889</v>
      </c>
      <c r="D5" s="149"/>
      <c r="E5" s="149" t="s">
        <v>1466</v>
      </c>
      <c r="F5" s="149" t="s">
        <v>1428</v>
      </c>
      <c r="G5" t="s">
        <v>517</v>
      </c>
      <c r="H5" t="s">
        <v>517</v>
      </c>
      <c r="I5" t="s">
        <v>1634</v>
      </c>
      <c r="J5" t="s">
        <v>596</v>
      </c>
      <c r="O5" t="s">
        <v>12</v>
      </c>
      <c r="P5" t="s">
        <v>517</v>
      </c>
    </row>
    <row r="6" spans="1:17" x14ac:dyDescent="0.25">
      <c r="A6" t="s">
        <v>1437</v>
      </c>
      <c r="B6" t="s">
        <v>1644</v>
      </c>
      <c r="C6" s="149">
        <v>431</v>
      </c>
      <c r="D6" s="149"/>
      <c r="E6" s="149" t="s">
        <v>1466</v>
      </c>
      <c r="F6" s="149" t="s">
        <v>1428</v>
      </c>
      <c r="G6" t="s">
        <v>1645</v>
      </c>
      <c r="H6" t="s">
        <v>1645</v>
      </c>
    </row>
    <row r="7" spans="1:17" x14ac:dyDescent="0.25">
      <c r="A7" t="s">
        <v>1438</v>
      </c>
      <c r="B7" t="s">
        <v>1646</v>
      </c>
      <c r="C7" s="149">
        <v>13880</v>
      </c>
      <c r="D7" s="149"/>
      <c r="E7" s="149" t="s">
        <v>1466</v>
      </c>
      <c r="F7" s="149" t="s">
        <v>1428</v>
      </c>
      <c r="G7" t="s">
        <v>1647</v>
      </c>
      <c r="H7" t="s">
        <v>1647</v>
      </c>
    </row>
    <row r="8" spans="1:17" x14ac:dyDescent="0.25">
      <c r="A8" t="s">
        <v>1439</v>
      </c>
      <c r="B8" t="s">
        <v>1648</v>
      </c>
      <c r="C8" s="149">
        <v>22200</v>
      </c>
      <c r="D8" s="149"/>
      <c r="E8" s="149" t="s">
        <v>1466</v>
      </c>
      <c r="F8" s="149" t="s">
        <v>1428</v>
      </c>
      <c r="G8" t="s">
        <v>1389</v>
      </c>
      <c r="H8" t="s">
        <v>1389</v>
      </c>
      <c r="I8" t="s">
        <v>1634</v>
      </c>
      <c r="J8" t="s">
        <v>596</v>
      </c>
      <c r="O8" t="s">
        <v>12</v>
      </c>
      <c r="P8" t="s">
        <v>1389</v>
      </c>
    </row>
    <row r="9" spans="1:17" x14ac:dyDescent="0.25">
      <c r="A9" t="s">
        <v>1440</v>
      </c>
      <c r="B9" t="s">
        <v>1649</v>
      </c>
      <c r="C9" s="149">
        <v>19553</v>
      </c>
      <c r="D9" s="149"/>
      <c r="E9" s="149" t="s">
        <v>1466</v>
      </c>
      <c r="F9" s="149" t="s">
        <v>1428</v>
      </c>
      <c r="G9" t="s">
        <v>1035</v>
      </c>
      <c r="H9" t="s">
        <v>1035</v>
      </c>
    </row>
    <row r="10" spans="1:17" x14ac:dyDescent="0.25">
      <c r="A10" t="s">
        <v>1443</v>
      </c>
      <c r="B10" t="s">
        <v>1654</v>
      </c>
      <c r="C10" s="149">
        <v>60770</v>
      </c>
      <c r="D10" s="149"/>
      <c r="E10" s="149" t="s">
        <v>1466</v>
      </c>
      <c r="F10" s="149" t="s">
        <v>1428</v>
      </c>
      <c r="G10" t="s">
        <v>344</v>
      </c>
      <c r="H10" t="s">
        <v>344</v>
      </c>
      <c r="I10" t="s">
        <v>1631</v>
      </c>
      <c r="J10" t="s">
        <v>860</v>
      </c>
      <c r="O10" t="s">
        <v>13</v>
      </c>
      <c r="P10" t="s">
        <v>344</v>
      </c>
    </row>
    <row r="11" spans="1:17" x14ac:dyDescent="0.25">
      <c r="A11" t="s">
        <v>1172</v>
      </c>
      <c r="B11" t="s">
        <v>1683</v>
      </c>
      <c r="C11" s="149" t="s">
        <v>1469</v>
      </c>
      <c r="D11" s="149">
        <v>331850</v>
      </c>
      <c r="E11" s="149" t="s">
        <v>1428</v>
      </c>
      <c r="F11" s="149" t="s">
        <v>1461</v>
      </c>
      <c r="G11" t="s">
        <v>178</v>
      </c>
      <c r="H11" t="s">
        <v>177</v>
      </c>
      <c r="I11" t="s">
        <v>1684</v>
      </c>
      <c r="J11" t="s">
        <v>764</v>
      </c>
      <c r="K11" t="s">
        <v>178</v>
      </c>
      <c r="L11">
        <v>1421254</v>
      </c>
      <c r="M11">
        <v>60.063333299999996</v>
      </c>
      <c r="N11">
        <v>-148.01138889999999</v>
      </c>
      <c r="O11" t="s">
        <v>7</v>
      </c>
      <c r="P11" t="s">
        <v>178</v>
      </c>
      <c r="Q11">
        <v>686</v>
      </c>
    </row>
    <row r="12" spans="1:17" x14ac:dyDescent="0.25">
      <c r="A12" t="s">
        <v>1202</v>
      </c>
      <c r="B12" t="s">
        <v>1706</v>
      </c>
      <c r="C12" s="149">
        <v>9416</v>
      </c>
      <c r="D12" s="149">
        <v>332060</v>
      </c>
      <c r="E12" s="149" t="s">
        <v>1466</v>
      </c>
      <c r="F12" s="149" t="s">
        <v>1461</v>
      </c>
      <c r="G12" t="s">
        <v>244</v>
      </c>
      <c r="H12" t="s">
        <v>243</v>
      </c>
      <c r="I12" t="s">
        <v>1707</v>
      </c>
      <c r="J12" t="s">
        <v>858</v>
      </c>
      <c r="K12" t="s">
        <v>244</v>
      </c>
      <c r="L12">
        <v>1412894</v>
      </c>
      <c r="M12">
        <v>66.075555600000001</v>
      </c>
      <c r="N12">
        <v>-162.71722220000001</v>
      </c>
      <c r="O12" t="s">
        <v>11</v>
      </c>
      <c r="P12" t="s">
        <v>244</v>
      </c>
      <c r="Q12">
        <v>369</v>
      </c>
    </row>
    <row r="13" spans="1:17" x14ac:dyDescent="0.25">
      <c r="A13" t="s">
        <v>1184</v>
      </c>
      <c r="B13" t="s">
        <v>1718</v>
      </c>
      <c r="C13" s="149">
        <v>5721</v>
      </c>
      <c r="D13" s="149">
        <v>331960</v>
      </c>
      <c r="E13" s="149" t="s">
        <v>1466</v>
      </c>
      <c r="F13" s="149" t="s">
        <v>1461</v>
      </c>
      <c r="G13" t="s">
        <v>207</v>
      </c>
      <c r="H13" t="s">
        <v>206</v>
      </c>
      <c r="I13" t="s">
        <v>1719</v>
      </c>
      <c r="J13" t="s">
        <v>810</v>
      </c>
      <c r="K13" t="s">
        <v>207</v>
      </c>
      <c r="L13">
        <v>1401787</v>
      </c>
      <c r="M13">
        <v>58.194444400000002</v>
      </c>
      <c r="N13">
        <v>-136.34333330000001</v>
      </c>
      <c r="O13" t="s">
        <v>13</v>
      </c>
      <c r="P13" t="s">
        <v>207</v>
      </c>
      <c r="Q13">
        <v>701</v>
      </c>
    </row>
    <row r="14" spans="1:17" x14ac:dyDescent="0.25">
      <c r="A14" t="s">
        <v>1074</v>
      </c>
      <c r="B14" t="s">
        <v>1460</v>
      </c>
      <c r="C14" s="149">
        <v>213</v>
      </c>
      <c r="D14" s="149"/>
      <c r="E14" s="149" t="s">
        <v>1461</v>
      </c>
      <c r="F14" s="149" t="s">
        <v>1428</v>
      </c>
      <c r="G14" t="s">
        <v>1283</v>
      </c>
      <c r="H14" t="s">
        <v>1283</v>
      </c>
      <c r="I14" t="s">
        <v>1462</v>
      </c>
      <c r="J14" t="s">
        <v>583</v>
      </c>
      <c r="K14" t="s">
        <v>69</v>
      </c>
      <c r="L14">
        <v>1404263</v>
      </c>
      <c r="M14">
        <v>58.301944399999996</v>
      </c>
      <c r="N14">
        <v>-134.4197222</v>
      </c>
      <c r="O14" t="s">
        <v>13</v>
      </c>
      <c r="P14" t="s">
        <v>1075</v>
      </c>
      <c r="Q14">
        <v>1</v>
      </c>
    </row>
    <row r="15" spans="1:17" x14ac:dyDescent="0.25">
      <c r="A15" t="s">
        <v>1180</v>
      </c>
      <c r="B15" t="s">
        <v>1619</v>
      </c>
      <c r="C15" s="149">
        <v>4329</v>
      </c>
      <c r="D15" s="149"/>
      <c r="E15" s="149" t="s">
        <v>1466</v>
      </c>
      <c r="F15" s="149" t="s">
        <v>1461</v>
      </c>
      <c r="G15" t="s">
        <v>784</v>
      </c>
      <c r="H15" t="s">
        <v>784</v>
      </c>
      <c r="I15" t="s">
        <v>1620</v>
      </c>
      <c r="J15" t="s">
        <v>786</v>
      </c>
      <c r="K15" t="s">
        <v>198</v>
      </c>
      <c r="L15">
        <v>1412465</v>
      </c>
      <c r="M15">
        <v>61.130833299999999</v>
      </c>
      <c r="N15">
        <v>-146.34833330000001</v>
      </c>
      <c r="O15" t="s">
        <v>7</v>
      </c>
      <c r="P15" t="s">
        <v>538</v>
      </c>
      <c r="Q15">
        <v>2</v>
      </c>
    </row>
    <row r="16" spans="1:17" x14ac:dyDescent="0.25">
      <c r="A16" t="s">
        <v>1216</v>
      </c>
      <c r="B16" t="s">
        <v>1743</v>
      </c>
      <c r="C16" s="149">
        <v>11824</v>
      </c>
      <c r="D16" s="149"/>
      <c r="E16" s="149" t="s">
        <v>1461</v>
      </c>
      <c r="F16" s="149" t="s">
        <v>1428</v>
      </c>
      <c r="G16" t="s">
        <v>905</v>
      </c>
      <c r="H16" t="s">
        <v>905</v>
      </c>
      <c r="I16" t="s">
        <v>1634</v>
      </c>
      <c r="J16" t="s">
        <v>596</v>
      </c>
      <c r="K16" t="s">
        <v>540</v>
      </c>
      <c r="L16">
        <v>1411788</v>
      </c>
      <c r="M16">
        <v>61.5813889</v>
      </c>
      <c r="N16">
        <v>-149.43944440000001</v>
      </c>
      <c r="O16" t="s">
        <v>12</v>
      </c>
      <c r="P16" t="s">
        <v>541</v>
      </c>
      <c r="Q16">
        <v>5</v>
      </c>
    </row>
    <row r="17" spans="1:17" x14ac:dyDescent="0.25">
      <c r="A17" t="s">
        <v>1266</v>
      </c>
      <c r="B17" t="s">
        <v>1605</v>
      </c>
      <c r="C17" s="149">
        <v>40548</v>
      </c>
      <c r="D17" s="149">
        <v>332850</v>
      </c>
      <c r="E17" s="149" t="s">
        <v>1466</v>
      </c>
      <c r="F17" s="149" t="s">
        <v>1461</v>
      </c>
      <c r="G17" t="s">
        <v>372</v>
      </c>
      <c r="H17" t="s">
        <v>371</v>
      </c>
      <c r="I17" t="s">
        <v>1606</v>
      </c>
      <c r="J17" t="s">
        <v>1028</v>
      </c>
      <c r="K17" t="s">
        <v>372</v>
      </c>
      <c r="L17">
        <v>1411517</v>
      </c>
      <c r="M17">
        <v>63.873055600000001</v>
      </c>
      <c r="N17">
        <v>-160.78805560000001</v>
      </c>
      <c r="O17" t="s">
        <v>5</v>
      </c>
      <c r="P17" t="s">
        <v>372</v>
      </c>
      <c r="Q17">
        <v>8</v>
      </c>
    </row>
    <row r="18" spans="1:17" x14ac:dyDescent="0.25">
      <c r="A18" t="s">
        <v>1214</v>
      </c>
      <c r="B18" t="s">
        <v>1479</v>
      </c>
      <c r="C18" s="149" t="s">
        <v>1469</v>
      </c>
      <c r="D18" s="149">
        <v>332190</v>
      </c>
      <c r="E18" s="149" t="s">
        <v>1428</v>
      </c>
      <c r="F18" s="149" t="s">
        <v>1461</v>
      </c>
      <c r="G18" t="s">
        <v>403</v>
      </c>
      <c r="H18" t="s">
        <v>402</v>
      </c>
      <c r="I18" t="s">
        <v>1480</v>
      </c>
      <c r="J18" t="s">
        <v>901</v>
      </c>
      <c r="K18" t="s">
        <v>403</v>
      </c>
      <c r="L18">
        <v>1405351</v>
      </c>
      <c r="M18">
        <v>61.356388899999999</v>
      </c>
      <c r="N18">
        <v>-155.43555559999999</v>
      </c>
      <c r="O18" t="s">
        <v>9</v>
      </c>
      <c r="P18" t="s">
        <v>403</v>
      </c>
      <c r="Q18">
        <v>13</v>
      </c>
    </row>
    <row r="19" spans="1:17" x14ac:dyDescent="0.25">
      <c r="A19" t="s">
        <v>1257</v>
      </c>
      <c r="B19" t="s">
        <v>1587</v>
      </c>
      <c r="C19" s="149">
        <v>18480</v>
      </c>
      <c r="D19" s="149">
        <v>332610</v>
      </c>
      <c r="E19" s="149" t="s">
        <v>1466</v>
      </c>
      <c r="F19" s="149" t="s">
        <v>1461</v>
      </c>
      <c r="G19" t="s">
        <v>354</v>
      </c>
      <c r="H19" t="s">
        <v>353</v>
      </c>
      <c r="I19" t="s">
        <v>1588</v>
      </c>
      <c r="J19" t="s">
        <v>997</v>
      </c>
      <c r="K19" t="s">
        <v>354</v>
      </c>
      <c r="L19">
        <v>1415193</v>
      </c>
      <c r="M19">
        <v>60.864722200000003</v>
      </c>
      <c r="N19">
        <v>-146.67861110000001</v>
      </c>
      <c r="O19" t="s">
        <v>7</v>
      </c>
      <c r="P19" t="s">
        <v>354</v>
      </c>
      <c r="Q19">
        <v>16</v>
      </c>
    </row>
    <row r="20" spans="1:17" x14ac:dyDescent="0.25">
      <c r="A20" t="s">
        <v>1272</v>
      </c>
      <c r="B20" t="s">
        <v>1754</v>
      </c>
      <c r="C20" s="149">
        <v>9897</v>
      </c>
      <c r="D20" s="149">
        <v>332070</v>
      </c>
      <c r="E20" s="149" t="s">
        <v>1466</v>
      </c>
      <c r="F20" s="149" t="s">
        <v>1461</v>
      </c>
      <c r="G20" t="s">
        <v>252</v>
      </c>
      <c r="H20" t="s">
        <v>251</v>
      </c>
      <c r="I20" t="s">
        <v>1755</v>
      </c>
      <c r="J20" t="s">
        <v>867</v>
      </c>
      <c r="K20" t="s">
        <v>252</v>
      </c>
      <c r="L20">
        <v>1418792</v>
      </c>
      <c r="M20">
        <v>55.061666700000004</v>
      </c>
      <c r="N20">
        <v>-162.31027779999999</v>
      </c>
      <c r="O20" t="s">
        <v>4</v>
      </c>
      <c r="P20" t="s">
        <v>252</v>
      </c>
      <c r="Q20">
        <v>17</v>
      </c>
    </row>
    <row r="21" spans="1:17" x14ac:dyDescent="0.25">
      <c r="A21" t="s">
        <v>1225</v>
      </c>
      <c r="B21" t="s">
        <v>1500</v>
      </c>
      <c r="C21" s="149" t="s">
        <v>1469</v>
      </c>
      <c r="D21" s="149">
        <v>332300</v>
      </c>
      <c r="E21" s="149" t="s">
        <v>1428</v>
      </c>
      <c r="F21" s="149" t="s">
        <v>1461</v>
      </c>
      <c r="G21" t="s">
        <v>406</v>
      </c>
      <c r="H21" t="s">
        <v>405</v>
      </c>
      <c r="I21" t="s">
        <v>1501</v>
      </c>
      <c r="J21" t="s">
        <v>927</v>
      </c>
      <c r="K21" t="s">
        <v>406</v>
      </c>
      <c r="L21">
        <v>1406834</v>
      </c>
      <c r="M21">
        <v>60.708055600000002</v>
      </c>
      <c r="N21">
        <v>-161.76611109999999</v>
      </c>
      <c r="O21" t="s">
        <v>9</v>
      </c>
      <c r="P21" t="s">
        <v>406</v>
      </c>
      <c r="Q21">
        <v>18</v>
      </c>
    </row>
    <row r="22" spans="1:17" x14ac:dyDescent="0.25">
      <c r="A22" t="s">
        <v>1194</v>
      </c>
      <c r="B22" t="s">
        <v>1740</v>
      </c>
      <c r="C22" s="149">
        <v>9000</v>
      </c>
      <c r="D22" s="149">
        <v>332030</v>
      </c>
      <c r="E22" s="149" t="s">
        <v>1466</v>
      </c>
      <c r="F22" s="149" t="s">
        <v>1461</v>
      </c>
      <c r="G22" t="s">
        <v>233</v>
      </c>
      <c r="H22" t="s">
        <v>232</v>
      </c>
      <c r="I22" t="s">
        <v>1741</v>
      </c>
      <c r="J22" t="s">
        <v>844</v>
      </c>
      <c r="K22" t="s">
        <v>233</v>
      </c>
      <c r="L22">
        <v>1403596</v>
      </c>
      <c r="M22">
        <v>66.048888899999994</v>
      </c>
      <c r="N22">
        <v>-154.25555560000001</v>
      </c>
      <c r="O22" t="s">
        <v>14</v>
      </c>
      <c r="P22" t="s">
        <v>233</v>
      </c>
      <c r="Q22">
        <v>22</v>
      </c>
    </row>
    <row r="23" spans="1:17" x14ac:dyDescent="0.25">
      <c r="A23" t="s">
        <v>1247</v>
      </c>
      <c r="B23" t="s">
        <v>1558</v>
      </c>
      <c r="C23" s="149" t="s">
        <v>1469</v>
      </c>
      <c r="D23" s="149">
        <v>332530</v>
      </c>
      <c r="E23" s="149" t="s">
        <v>1428</v>
      </c>
      <c r="F23" s="149" t="s">
        <v>1461</v>
      </c>
      <c r="G23" t="s">
        <v>333</v>
      </c>
      <c r="H23" t="s">
        <v>332</v>
      </c>
      <c r="I23" t="s">
        <v>1559</v>
      </c>
      <c r="J23" t="s">
        <v>975</v>
      </c>
      <c r="K23" t="s">
        <v>333</v>
      </c>
      <c r="L23">
        <v>1408878</v>
      </c>
      <c r="M23">
        <v>64.739444399999996</v>
      </c>
      <c r="N23">
        <v>-155.4869444</v>
      </c>
      <c r="O23" t="s">
        <v>14</v>
      </c>
      <c r="P23" t="s">
        <v>333</v>
      </c>
      <c r="Q23">
        <v>24</v>
      </c>
    </row>
    <row r="24" spans="1:17" x14ac:dyDescent="0.25">
      <c r="A24" t="s">
        <v>1217</v>
      </c>
      <c r="B24" t="s">
        <v>1489</v>
      </c>
      <c r="C24" s="149">
        <v>12119</v>
      </c>
      <c r="D24" s="149">
        <v>332220</v>
      </c>
      <c r="E24" s="149" t="s">
        <v>1466</v>
      </c>
      <c r="F24" s="149" t="s">
        <v>1461</v>
      </c>
      <c r="G24" t="s">
        <v>273</v>
      </c>
      <c r="H24" t="s">
        <v>272</v>
      </c>
      <c r="I24" t="s">
        <v>1490</v>
      </c>
      <c r="J24" t="s">
        <v>908</v>
      </c>
      <c r="K24" t="s">
        <v>273</v>
      </c>
      <c r="L24">
        <v>1406131</v>
      </c>
      <c r="M24">
        <v>62.9563889</v>
      </c>
      <c r="N24">
        <v>-155.59583330000001</v>
      </c>
      <c r="O24" t="s">
        <v>14</v>
      </c>
      <c r="P24" t="s">
        <v>273</v>
      </c>
      <c r="Q24">
        <v>43</v>
      </c>
    </row>
    <row r="25" spans="1:17" x14ac:dyDescent="0.25">
      <c r="A25" t="s">
        <v>1215</v>
      </c>
      <c r="B25" t="s">
        <v>1484</v>
      </c>
      <c r="C25" s="149">
        <v>26317</v>
      </c>
      <c r="D25" s="149">
        <v>332210</v>
      </c>
      <c r="E25" s="149" t="s">
        <v>1466</v>
      </c>
      <c r="F25" s="149" t="s">
        <v>1461</v>
      </c>
      <c r="G25" t="s">
        <v>271</v>
      </c>
      <c r="H25" t="s">
        <v>270</v>
      </c>
      <c r="I25" t="s">
        <v>1485</v>
      </c>
      <c r="J25" t="s">
        <v>903</v>
      </c>
      <c r="K25" t="s">
        <v>271</v>
      </c>
      <c r="L25">
        <v>1405927</v>
      </c>
      <c r="M25">
        <v>58.981388899999999</v>
      </c>
      <c r="N25">
        <v>-159.05833329999999</v>
      </c>
      <c r="O25" t="s">
        <v>6</v>
      </c>
      <c r="P25" t="s">
        <v>271</v>
      </c>
      <c r="Q25">
        <v>44</v>
      </c>
    </row>
    <row r="26" spans="1:17" x14ac:dyDescent="0.25">
      <c r="A26" t="s">
        <v>1240</v>
      </c>
      <c r="B26" t="s">
        <v>1529</v>
      </c>
      <c r="C26" s="149">
        <v>14234</v>
      </c>
      <c r="D26" s="149">
        <v>332440</v>
      </c>
      <c r="E26" s="149" t="s">
        <v>1466</v>
      </c>
      <c r="F26" s="149" t="s">
        <v>1461</v>
      </c>
      <c r="G26" t="s">
        <v>314</v>
      </c>
      <c r="H26" t="s">
        <v>313</v>
      </c>
      <c r="I26" t="s">
        <v>1530</v>
      </c>
      <c r="J26" t="s">
        <v>958</v>
      </c>
      <c r="K26" t="s">
        <v>314</v>
      </c>
      <c r="L26">
        <v>1407684</v>
      </c>
      <c r="M26">
        <v>57.923611100000002</v>
      </c>
      <c r="N26">
        <v>-152.50222220000001</v>
      </c>
      <c r="O26" t="s">
        <v>8</v>
      </c>
      <c r="P26" t="s">
        <v>314</v>
      </c>
      <c r="Q26">
        <v>45</v>
      </c>
    </row>
    <row r="27" spans="1:17" x14ac:dyDescent="0.25">
      <c r="A27" t="s">
        <v>1168</v>
      </c>
      <c r="B27" t="s">
        <v>1665</v>
      </c>
      <c r="C27" s="149" t="s">
        <v>1469</v>
      </c>
      <c r="D27" s="149">
        <v>331790</v>
      </c>
      <c r="E27" s="149" t="s">
        <v>1428</v>
      </c>
      <c r="F27" s="149" t="s">
        <v>1461</v>
      </c>
      <c r="G27" t="s">
        <v>170</v>
      </c>
      <c r="H27" t="s">
        <v>169</v>
      </c>
      <c r="I27" t="s">
        <v>1666</v>
      </c>
      <c r="J27" t="s">
        <v>755</v>
      </c>
      <c r="K27" t="s">
        <v>170</v>
      </c>
      <c r="L27">
        <v>1398776</v>
      </c>
      <c r="M27">
        <v>66.359444400000001</v>
      </c>
      <c r="N27">
        <v>-147.39638890000001</v>
      </c>
      <c r="O27" t="s">
        <v>14</v>
      </c>
      <c r="P27" t="s">
        <v>170</v>
      </c>
      <c r="Q27">
        <v>61</v>
      </c>
    </row>
    <row r="28" spans="1:17" x14ac:dyDescent="0.25">
      <c r="A28" t="s">
        <v>1250</v>
      </c>
      <c r="B28" t="s">
        <v>1566</v>
      </c>
      <c r="C28" s="149"/>
      <c r="D28" s="149">
        <v>332540</v>
      </c>
      <c r="E28" s="149" t="s">
        <v>1428</v>
      </c>
      <c r="F28" s="149" t="s">
        <v>1461</v>
      </c>
      <c r="G28" t="s">
        <v>358</v>
      </c>
      <c r="H28" t="s">
        <v>357</v>
      </c>
      <c r="I28" t="s">
        <v>1567</v>
      </c>
      <c r="J28" t="s">
        <v>1001</v>
      </c>
      <c r="K28" t="s">
        <v>358</v>
      </c>
      <c r="L28">
        <v>1419182</v>
      </c>
      <c r="M28">
        <v>55.339722199999997</v>
      </c>
      <c r="N28">
        <v>-160.49722220000001</v>
      </c>
      <c r="O28" t="s">
        <v>4</v>
      </c>
      <c r="P28" t="s">
        <v>358</v>
      </c>
      <c r="Q28">
        <v>91</v>
      </c>
    </row>
    <row r="29" spans="1:17" x14ac:dyDescent="0.25">
      <c r="A29" t="s">
        <v>1444</v>
      </c>
      <c r="B29" t="s">
        <v>1756</v>
      </c>
      <c r="C29" s="149">
        <v>26754</v>
      </c>
      <c r="D29" s="149"/>
      <c r="E29" s="149" t="s">
        <v>1461</v>
      </c>
      <c r="F29" s="149" t="s">
        <v>1428</v>
      </c>
      <c r="G29" t="s">
        <v>1757</v>
      </c>
      <c r="H29" t="s">
        <v>1757</v>
      </c>
      <c r="I29" t="s">
        <v>1758</v>
      </c>
      <c r="J29" t="s">
        <v>1759</v>
      </c>
      <c r="K29" t="s">
        <v>1390</v>
      </c>
      <c r="L29">
        <v>1866966</v>
      </c>
      <c r="M29">
        <v>63.089722199999997</v>
      </c>
      <c r="N29">
        <v>-145.6130556</v>
      </c>
      <c r="O29" t="s">
        <v>7</v>
      </c>
      <c r="P29" t="s">
        <v>1390</v>
      </c>
      <c r="Q29">
        <v>91</v>
      </c>
    </row>
    <row r="30" spans="1:17" x14ac:dyDescent="0.25">
      <c r="A30" t="s">
        <v>1270</v>
      </c>
      <c r="B30" t="s">
        <v>1615</v>
      </c>
      <c r="C30" s="149">
        <v>20535</v>
      </c>
      <c r="D30" s="149">
        <v>332890</v>
      </c>
      <c r="E30" s="149" t="s">
        <v>1466</v>
      </c>
      <c r="F30" s="149" t="s">
        <v>1461</v>
      </c>
      <c r="G30" t="s">
        <v>379</v>
      </c>
      <c r="H30" t="s">
        <v>378</v>
      </c>
      <c r="I30" t="s">
        <v>1616</v>
      </c>
      <c r="J30" t="s">
        <v>1279</v>
      </c>
      <c r="K30" t="s">
        <v>379</v>
      </c>
      <c r="L30">
        <v>1411989</v>
      </c>
      <c r="M30">
        <v>64.681388900000002</v>
      </c>
      <c r="N30">
        <v>-163.40555560000001</v>
      </c>
      <c r="O30" t="s">
        <v>5</v>
      </c>
      <c r="P30" t="s">
        <v>379</v>
      </c>
      <c r="Q30">
        <v>92</v>
      </c>
    </row>
    <row r="31" spans="1:17" x14ac:dyDescent="0.25">
      <c r="A31" t="s">
        <v>1264</v>
      </c>
      <c r="B31" t="s">
        <v>1603</v>
      </c>
      <c r="C31" s="149" t="s">
        <v>1469</v>
      </c>
      <c r="D31" s="149">
        <v>332730</v>
      </c>
      <c r="E31" s="149" t="s">
        <v>1428</v>
      </c>
      <c r="F31" s="149" t="s">
        <v>1461</v>
      </c>
      <c r="G31" t="s">
        <v>368</v>
      </c>
      <c r="H31" t="s">
        <v>367</v>
      </c>
      <c r="I31" t="s">
        <v>1604</v>
      </c>
      <c r="J31" t="s">
        <v>1021</v>
      </c>
      <c r="K31" t="s">
        <v>368</v>
      </c>
      <c r="L31">
        <v>1416737</v>
      </c>
      <c r="M31">
        <v>59.079166700000002</v>
      </c>
      <c r="N31">
        <v>-160.27500000000001</v>
      </c>
      <c r="O31" t="s">
        <v>6</v>
      </c>
      <c r="P31" t="s">
        <v>368</v>
      </c>
      <c r="Q31">
        <v>100</v>
      </c>
    </row>
    <row r="32" spans="1:17" x14ac:dyDescent="0.25">
      <c r="A32" t="s">
        <v>1255</v>
      </c>
      <c r="B32" t="s">
        <v>1547</v>
      </c>
      <c r="C32" s="149" t="s">
        <v>1469</v>
      </c>
      <c r="D32" s="149">
        <v>332590</v>
      </c>
      <c r="E32" s="149" t="s">
        <v>1428</v>
      </c>
      <c r="F32" s="149" t="s">
        <v>1461</v>
      </c>
      <c r="G32" t="s">
        <v>350</v>
      </c>
      <c r="H32" t="s">
        <v>349</v>
      </c>
      <c r="I32" t="s">
        <v>1548</v>
      </c>
      <c r="J32" t="s">
        <v>993</v>
      </c>
      <c r="K32" t="s">
        <v>350</v>
      </c>
      <c r="L32">
        <v>1408208</v>
      </c>
      <c r="M32">
        <v>60.202500000000001</v>
      </c>
      <c r="N32">
        <v>-154.31277779999999</v>
      </c>
      <c r="O32" t="s">
        <v>6</v>
      </c>
      <c r="P32" t="s">
        <v>350</v>
      </c>
      <c r="Q32">
        <v>106</v>
      </c>
    </row>
    <row r="33" spans="1:17" x14ac:dyDescent="0.25">
      <c r="A33" t="s">
        <v>1273</v>
      </c>
      <c r="B33" t="s">
        <v>1535</v>
      </c>
      <c r="C33" s="149">
        <v>14832</v>
      </c>
      <c r="D33" s="149">
        <v>332470</v>
      </c>
      <c r="E33" s="149" t="s">
        <v>1466</v>
      </c>
      <c r="F33" s="149" t="s">
        <v>1461</v>
      </c>
      <c r="G33" t="s">
        <v>292</v>
      </c>
      <c r="H33" t="s">
        <v>291</v>
      </c>
      <c r="I33" t="s">
        <v>1536</v>
      </c>
      <c r="J33" t="s">
        <v>1049</v>
      </c>
      <c r="K33" t="s">
        <v>292</v>
      </c>
      <c r="L33">
        <v>1407902</v>
      </c>
      <c r="M33">
        <v>55.913984599999999</v>
      </c>
      <c r="N33">
        <v>-159.16327670000001</v>
      </c>
      <c r="O33" t="s">
        <v>6</v>
      </c>
      <c r="P33" t="s">
        <v>292</v>
      </c>
      <c r="Q33">
        <v>108</v>
      </c>
    </row>
    <row r="34" spans="1:17" x14ac:dyDescent="0.25">
      <c r="A34" t="s">
        <v>1432</v>
      </c>
      <c r="B34" t="s">
        <v>1632</v>
      </c>
      <c r="C34" s="149">
        <v>16955</v>
      </c>
      <c r="D34" s="149"/>
      <c r="E34" s="149" t="s">
        <v>1466</v>
      </c>
      <c r="G34" t="s">
        <v>1633</v>
      </c>
      <c r="H34" t="s">
        <v>1633</v>
      </c>
      <c r="I34" t="s">
        <v>1634</v>
      </c>
      <c r="J34" t="s">
        <v>596</v>
      </c>
      <c r="K34" t="s">
        <v>339</v>
      </c>
      <c r="L34">
        <v>1414598</v>
      </c>
      <c r="M34">
        <v>60.1041667</v>
      </c>
      <c r="N34">
        <v>-149.4422222</v>
      </c>
      <c r="O34" t="s">
        <v>12</v>
      </c>
      <c r="P34" t="s">
        <v>544</v>
      </c>
      <c r="Q34">
        <v>108</v>
      </c>
    </row>
    <row r="35" spans="1:17" x14ac:dyDescent="0.25">
      <c r="A35" t="s">
        <v>1271</v>
      </c>
      <c r="B35" t="s">
        <v>1638</v>
      </c>
      <c r="C35" s="149">
        <v>21015</v>
      </c>
      <c r="D35" s="149"/>
      <c r="E35" s="149" t="s">
        <v>1466</v>
      </c>
      <c r="G35" t="s">
        <v>1288</v>
      </c>
      <c r="H35" t="s">
        <v>1288</v>
      </c>
      <c r="I35" t="s">
        <v>1631</v>
      </c>
      <c r="J35" t="s">
        <v>860</v>
      </c>
      <c r="K35" t="s">
        <v>381</v>
      </c>
      <c r="L35">
        <v>1415843</v>
      </c>
      <c r="M35">
        <v>56.470833300000002</v>
      </c>
      <c r="N35">
        <v>-132.37666669999999</v>
      </c>
      <c r="O35" t="s">
        <v>13</v>
      </c>
      <c r="P35" t="s">
        <v>381</v>
      </c>
      <c r="Q35">
        <v>111</v>
      </c>
    </row>
    <row r="36" spans="1:17" x14ac:dyDescent="0.25">
      <c r="A36" t="s">
        <v>1162</v>
      </c>
      <c r="B36" t="s">
        <v>1635</v>
      </c>
      <c r="C36" s="149">
        <v>599</v>
      </c>
      <c r="D36" s="149"/>
      <c r="E36" s="149" t="s">
        <v>1461</v>
      </c>
      <c r="F36" s="149" t="s">
        <v>1428</v>
      </c>
      <c r="G36" t="s">
        <v>1287</v>
      </c>
      <c r="H36" t="s">
        <v>1287</v>
      </c>
      <c r="I36" t="s">
        <v>1634</v>
      </c>
      <c r="J36" t="s">
        <v>596</v>
      </c>
      <c r="K36" t="s">
        <v>155</v>
      </c>
      <c r="L36">
        <v>1398242</v>
      </c>
      <c r="M36">
        <v>61.2180556</v>
      </c>
      <c r="N36">
        <v>-149.9002778</v>
      </c>
      <c r="O36" t="s">
        <v>12</v>
      </c>
      <c r="P36" t="s">
        <v>155</v>
      </c>
      <c r="Q36">
        <v>121</v>
      </c>
    </row>
    <row r="37" spans="1:17" x14ac:dyDescent="0.25">
      <c r="A37" t="s">
        <v>1442</v>
      </c>
      <c r="B37" t="s">
        <v>1653</v>
      </c>
      <c r="C37" s="149">
        <v>49803</v>
      </c>
      <c r="D37" s="149"/>
      <c r="E37" s="149" t="s">
        <v>1466</v>
      </c>
      <c r="F37" s="149" t="s">
        <v>1428</v>
      </c>
      <c r="G37" t="s">
        <v>1071</v>
      </c>
      <c r="H37" t="s">
        <v>1071</v>
      </c>
      <c r="I37" t="s">
        <v>1634</v>
      </c>
      <c r="J37" t="s">
        <v>596</v>
      </c>
      <c r="O37" t="s">
        <v>12</v>
      </c>
      <c r="Q37">
        <v>121</v>
      </c>
    </row>
    <row r="38" spans="1:17" x14ac:dyDescent="0.25">
      <c r="A38" t="s">
        <v>1263</v>
      </c>
      <c r="B38" t="s">
        <v>1601</v>
      </c>
      <c r="C38" s="149">
        <v>19267</v>
      </c>
      <c r="D38" s="149">
        <v>332720</v>
      </c>
      <c r="E38" s="149" t="s">
        <v>1466</v>
      </c>
      <c r="F38" s="149" t="s">
        <v>1461</v>
      </c>
      <c r="G38" t="s">
        <v>366</v>
      </c>
      <c r="H38" t="s">
        <v>365</v>
      </c>
      <c r="I38" t="s">
        <v>1602</v>
      </c>
      <c r="J38" t="s">
        <v>1019</v>
      </c>
      <c r="K38" t="s">
        <v>366</v>
      </c>
      <c r="L38">
        <v>1411324</v>
      </c>
      <c r="M38">
        <v>60.3430556</v>
      </c>
      <c r="N38">
        <v>-162.66305560000001</v>
      </c>
      <c r="O38" t="s">
        <v>9</v>
      </c>
      <c r="P38" t="s">
        <v>366</v>
      </c>
      <c r="Q38">
        <v>150</v>
      </c>
    </row>
    <row r="39" spans="1:17" x14ac:dyDescent="0.25">
      <c r="A39" t="s">
        <v>1203</v>
      </c>
      <c r="B39" t="s">
        <v>1717</v>
      </c>
      <c r="C39" s="149">
        <v>10210</v>
      </c>
      <c r="D39" s="149"/>
      <c r="E39" s="149" t="s">
        <v>1461</v>
      </c>
      <c r="F39" s="149" t="s">
        <v>1428</v>
      </c>
      <c r="G39" t="s">
        <v>245</v>
      </c>
      <c r="H39" t="s">
        <v>245</v>
      </c>
      <c r="I39" t="s">
        <v>1631</v>
      </c>
      <c r="J39" t="s">
        <v>860</v>
      </c>
      <c r="K39" t="s">
        <v>247</v>
      </c>
      <c r="L39">
        <v>1423039</v>
      </c>
      <c r="M39">
        <v>55.342222200000002</v>
      </c>
      <c r="N39">
        <v>-131.64611110000001</v>
      </c>
      <c r="O39" t="s">
        <v>13</v>
      </c>
      <c r="P39" t="s">
        <v>1204</v>
      </c>
      <c r="Q39">
        <v>160</v>
      </c>
    </row>
    <row r="40" spans="1:17" x14ac:dyDescent="0.25">
      <c r="A40" t="s">
        <v>1189</v>
      </c>
      <c r="B40" t="s">
        <v>1690</v>
      </c>
      <c r="C40" s="149">
        <v>7353</v>
      </c>
      <c r="D40" s="149"/>
      <c r="E40" s="149" t="s">
        <v>1461</v>
      </c>
      <c r="F40" s="149" t="s">
        <v>1428</v>
      </c>
      <c r="G40" t="s">
        <v>218</v>
      </c>
      <c r="H40" t="s">
        <v>218</v>
      </c>
      <c r="I40" t="s">
        <v>1634</v>
      </c>
      <c r="J40" t="s">
        <v>596</v>
      </c>
      <c r="K40" t="s">
        <v>77</v>
      </c>
      <c r="L40">
        <v>1401958</v>
      </c>
      <c r="M40">
        <v>64.837777799999998</v>
      </c>
      <c r="N40">
        <v>-147.7163889</v>
      </c>
      <c r="O40" t="s">
        <v>12</v>
      </c>
      <c r="P40" t="s">
        <v>535</v>
      </c>
      <c r="Q40">
        <v>169</v>
      </c>
    </row>
    <row r="41" spans="1:17" x14ac:dyDescent="0.25">
      <c r="A41" t="s">
        <v>1242</v>
      </c>
      <c r="B41" t="s">
        <v>1630</v>
      </c>
      <c r="C41" s="149">
        <v>14856</v>
      </c>
      <c r="D41" s="149"/>
      <c r="E41" s="149" t="s">
        <v>1466</v>
      </c>
      <c r="G41" t="s">
        <v>1286</v>
      </c>
      <c r="H41" t="s">
        <v>1286</v>
      </c>
      <c r="I41" t="s">
        <v>1631</v>
      </c>
      <c r="J41" t="s">
        <v>860</v>
      </c>
      <c r="K41" t="s">
        <v>321</v>
      </c>
      <c r="L41">
        <v>1424228</v>
      </c>
      <c r="M41">
        <v>56.811266699999997</v>
      </c>
      <c r="N41">
        <v>-132.95124250000001</v>
      </c>
      <c r="O41" t="s">
        <v>13</v>
      </c>
      <c r="P41" t="s">
        <v>321</v>
      </c>
      <c r="Q41">
        <v>212</v>
      </c>
    </row>
    <row r="42" spans="1:17" x14ac:dyDescent="0.25">
      <c r="A42" t="s">
        <v>1173</v>
      </c>
      <c r="B42" t="s">
        <v>1688</v>
      </c>
      <c r="C42" s="149" t="s">
        <v>1469</v>
      </c>
      <c r="D42" s="149">
        <v>331870</v>
      </c>
      <c r="E42" s="149" t="s">
        <v>1428</v>
      </c>
      <c r="F42" s="149" t="s">
        <v>1461</v>
      </c>
      <c r="G42" t="s">
        <v>182</v>
      </c>
      <c r="H42" t="s">
        <v>181</v>
      </c>
      <c r="I42" t="s">
        <v>1689</v>
      </c>
      <c r="J42" t="s">
        <v>766</v>
      </c>
      <c r="K42" t="s">
        <v>182</v>
      </c>
      <c r="L42">
        <v>1400274</v>
      </c>
      <c r="M42">
        <v>56.308439300000003</v>
      </c>
      <c r="N42">
        <v>-158.53023909999999</v>
      </c>
      <c r="O42" t="s">
        <v>6</v>
      </c>
      <c r="P42" t="s">
        <v>182</v>
      </c>
      <c r="Q42">
        <v>212</v>
      </c>
    </row>
    <row r="43" spans="1:17" x14ac:dyDescent="0.25">
      <c r="A43" t="s">
        <v>1164</v>
      </c>
      <c r="B43" t="s">
        <v>1656</v>
      </c>
      <c r="C43" s="149" t="s">
        <v>1469</v>
      </c>
      <c r="D43" s="149">
        <v>331770</v>
      </c>
      <c r="E43" s="149" t="s">
        <v>1428</v>
      </c>
      <c r="F43" s="149" t="s">
        <v>1461</v>
      </c>
      <c r="G43" t="s">
        <v>160</v>
      </c>
      <c r="H43" t="s">
        <v>159</v>
      </c>
      <c r="I43" t="s">
        <v>1657</v>
      </c>
      <c r="J43" t="s">
        <v>744</v>
      </c>
      <c r="K43" t="s">
        <v>160</v>
      </c>
      <c r="L43">
        <v>1398382</v>
      </c>
      <c r="M43">
        <v>68.126944399999999</v>
      </c>
      <c r="N43">
        <v>-145.53777779999999</v>
      </c>
      <c r="O43" t="s">
        <v>14</v>
      </c>
      <c r="P43" t="s">
        <v>160</v>
      </c>
      <c r="Q43">
        <v>214</v>
      </c>
    </row>
    <row r="44" spans="1:17" x14ac:dyDescent="0.25">
      <c r="A44" t="s">
        <v>1171</v>
      </c>
      <c r="B44" t="s">
        <v>1679</v>
      </c>
      <c r="C44" s="149" t="s">
        <v>1469</v>
      </c>
      <c r="D44" s="149">
        <v>331840</v>
      </c>
      <c r="E44" s="149" t="s">
        <v>1428</v>
      </c>
      <c r="F44" s="149" t="s">
        <v>1461</v>
      </c>
      <c r="G44" t="s">
        <v>176</v>
      </c>
      <c r="H44" t="s">
        <v>175</v>
      </c>
      <c r="I44" t="s">
        <v>1680</v>
      </c>
      <c r="J44" t="s">
        <v>762</v>
      </c>
      <c r="K44" t="s">
        <v>176</v>
      </c>
      <c r="L44">
        <v>1400128</v>
      </c>
      <c r="M44">
        <v>66.654444400000003</v>
      </c>
      <c r="N44">
        <v>-143.7222222</v>
      </c>
      <c r="O44" t="s">
        <v>14</v>
      </c>
      <c r="P44" t="s">
        <v>176</v>
      </c>
      <c r="Q44">
        <v>227</v>
      </c>
    </row>
    <row r="45" spans="1:17" x14ac:dyDescent="0.25">
      <c r="A45" t="s">
        <v>1195</v>
      </c>
      <c r="B45" t="s">
        <v>1744</v>
      </c>
      <c r="C45" s="149">
        <v>9192</v>
      </c>
      <c r="D45" s="149">
        <v>332040</v>
      </c>
      <c r="E45" s="149" t="s">
        <v>1466</v>
      </c>
      <c r="F45" s="149" t="s">
        <v>1461</v>
      </c>
      <c r="G45" t="s">
        <v>235</v>
      </c>
      <c r="H45" t="s">
        <v>234</v>
      </c>
      <c r="I45" t="s">
        <v>1745</v>
      </c>
      <c r="J45" t="s">
        <v>846</v>
      </c>
      <c r="K45" t="s">
        <v>235</v>
      </c>
      <c r="L45">
        <v>1403706</v>
      </c>
      <c r="M45">
        <v>59.3277778</v>
      </c>
      <c r="N45">
        <v>-155.89472219999999</v>
      </c>
      <c r="O45" t="s">
        <v>6</v>
      </c>
      <c r="P45" t="s">
        <v>235</v>
      </c>
      <c r="Q45">
        <v>227</v>
      </c>
    </row>
    <row r="46" spans="1:17" x14ac:dyDescent="0.25">
      <c r="A46" t="s">
        <v>1229</v>
      </c>
      <c r="B46" t="s">
        <v>1511</v>
      </c>
      <c r="C46" s="149" t="s">
        <v>1469</v>
      </c>
      <c r="D46" s="149">
        <v>332330</v>
      </c>
      <c r="E46" s="149" t="s">
        <v>1428</v>
      </c>
      <c r="F46" s="149" t="s">
        <v>1461</v>
      </c>
      <c r="G46" t="s">
        <v>298</v>
      </c>
      <c r="H46" t="s">
        <v>297</v>
      </c>
      <c r="I46" t="s">
        <v>1512</v>
      </c>
      <c r="J46" t="s">
        <v>935</v>
      </c>
      <c r="K46" t="s">
        <v>298</v>
      </c>
      <c r="L46">
        <v>1407022</v>
      </c>
      <c r="M46">
        <v>63.013333299999999</v>
      </c>
      <c r="N46">
        <v>-154.375</v>
      </c>
      <c r="O46" t="s">
        <v>14</v>
      </c>
      <c r="P46" t="s">
        <v>298</v>
      </c>
      <c r="Q46">
        <v>230</v>
      </c>
    </row>
    <row r="47" spans="1:17" x14ac:dyDescent="0.25">
      <c r="A47" t="s">
        <v>1234</v>
      </c>
      <c r="B47" t="s">
        <v>1522</v>
      </c>
      <c r="C47" s="149">
        <v>26616</v>
      </c>
      <c r="D47" s="149">
        <v>332380</v>
      </c>
      <c r="E47" s="149" t="s">
        <v>1466</v>
      </c>
      <c r="F47" s="149" t="s">
        <v>1461</v>
      </c>
      <c r="G47" t="s">
        <v>305</v>
      </c>
      <c r="H47" t="s">
        <v>301</v>
      </c>
      <c r="I47" t="s">
        <v>1523</v>
      </c>
      <c r="J47" t="s">
        <v>945</v>
      </c>
      <c r="K47" t="s">
        <v>305</v>
      </c>
      <c r="L47">
        <v>1416680</v>
      </c>
      <c r="M47">
        <v>70.217500000000001</v>
      </c>
      <c r="N47">
        <v>-150.97638889999999</v>
      </c>
      <c r="O47" t="s">
        <v>10</v>
      </c>
      <c r="P47" t="s">
        <v>305</v>
      </c>
      <c r="Q47">
        <v>240</v>
      </c>
    </row>
    <row r="48" spans="1:17" x14ac:dyDescent="0.25">
      <c r="A48" t="s">
        <v>1235</v>
      </c>
      <c r="B48" t="s">
        <v>1522</v>
      </c>
      <c r="C48" s="149">
        <v>26616</v>
      </c>
      <c r="D48" s="149">
        <v>332390</v>
      </c>
      <c r="E48" s="149" t="s">
        <v>1466</v>
      </c>
      <c r="F48" s="149" t="s">
        <v>1461</v>
      </c>
      <c r="G48" t="s">
        <v>306</v>
      </c>
      <c r="H48" t="s">
        <v>301</v>
      </c>
      <c r="I48" t="s">
        <v>1545</v>
      </c>
      <c r="J48" t="s">
        <v>947</v>
      </c>
      <c r="K48" t="s">
        <v>306</v>
      </c>
      <c r="L48">
        <v>1408110</v>
      </c>
      <c r="M48">
        <v>68.348611099999999</v>
      </c>
      <c r="N48">
        <v>-166.73472219999999</v>
      </c>
      <c r="O48" t="s">
        <v>10</v>
      </c>
      <c r="P48" t="s">
        <v>306</v>
      </c>
      <c r="Q48">
        <v>240</v>
      </c>
    </row>
    <row r="49" spans="1:17" x14ac:dyDescent="0.25">
      <c r="A49" t="s">
        <v>1236</v>
      </c>
      <c r="B49" t="s">
        <v>1522</v>
      </c>
      <c r="C49" s="149">
        <v>26616</v>
      </c>
      <c r="D49" s="149">
        <v>332400</v>
      </c>
      <c r="E49" s="149" t="s">
        <v>1466</v>
      </c>
      <c r="F49" s="149" t="s">
        <v>1461</v>
      </c>
      <c r="G49" t="s">
        <v>307</v>
      </c>
      <c r="H49" t="s">
        <v>301</v>
      </c>
      <c r="I49" t="s">
        <v>1546</v>
      </c>
      <c r="J49" t="s">
        <v>949</v>
      </c>
      <c r="K49" t="s">
        <v>307</v>
      </c>
      <c r="L49">
        <v>1408115</v>
      </c>
      <c r="M49">
        <v>69.743857000000006</v>
      </c>
      <c r="N49">
        <v>-163.008442</v>
      </c>
      <c r="O49" t="s">
        <v>10</v>
      </c>
      <c r="P49" t="s">
        <v>307</v>
      </c>
      <c r="Q49">
        <v>240</v>
      </c>
    </row>
    <row r="50" spans="1:17" x14ac:dyDescent="0.25">
      <c r="A50" t="s">
        <v>1237</v>
      </c>
      <c r="B50" t="s">
        <v>1522</v>
      </c>
      <c r="C50" s="149">
        <v>26616</v>
      </c>
      <c r="D50" s="149">
        <v>332410</v>
      </c>
      <c r="E50" s="149" t="s">
        <v>1466</v>
      </c>
      <c r="F50" s="149" t="s">
        <v>1461</v>
      </c>
      <c r="G50" t="s">
        <v>308</v>
      </c>
      <c r="H50" t="s">
        <v>301</v>
      </c>
      <c r="I50" t="s">
        <v>1611</v>
      </c>
      <c r="J50" t="s">
        <v>951</v>
      </c>
      <c r="K50" t="s">
        <v>308</v>
      </c>
      <c r="L50">
        <v>1411728</v>
      </c>
      <c r="M50">
        <v>70.636944400000004</v>
      </c>
      <c r="N50">
        <v>-160.03833330000001</v>
      </c>
      <c r="O50" t="s">
        <v>10</v>
      </c>
      <c r="P50" t="s">
        <v>308</v>
      </c>
      <c r="Q50">
        <v>240</v>
      </c>
    </row>
    <row r="51" spans="1:17" x14ac:dyDescent="0.25">
      <c r="A51" t="s">
        <v>1231</v>
      </c>
      <c r="B51" t="s">
        <v>1522</v>
      </c>
      <c r="C51" s="149">
        <v>26616</v>
      </c>
      <c r="D51" s="149">
        <v>332350</v>
      </c>
      <c r="E51" s="149" t="s">
        <v>1466</v>
      </c>
      <c r="F51" s="149" t="s">
        <v>1461</v>
      </c>
      <c r="G51" t="s">
        <v>302</v>
      </c>
      <c r="H51" t="s">
        <v>301</v>
      </c>
      <c r="I51" t="s">
        <v>1614</v>
      </c>
      <c r="J51" t="s">
        <v>939</v>
      </c>
      <c r="K51" t="s">
        <v>302</v>
      </c>
      <c r="L51">
        <v>1398235</v>
      </c>
      <c r="M51">
        <v>68.143333299999995</v>
      </c>
      <c r="N51">
        <v>-151.7358333</v>
      </c>
      <c r="O51" t="s">
        <v>10</v>
      </c>
      <c r="P51" t="s">
        <v>302</v>
      </c>
      <c r="Q51">
        <v>240</v>
      </c>
    </row>
    <row r="52" spans="1:17" x14ac:dyDescent="0.25">
      <c r="A52" t="s">
        <v>1232</v>
      </c>
      <c r="B52" t="s">
        <v>1522</v>
      </c>
      <c r="C52" s="149">
        <v>26616</v>
      </c>
      <c r="D52" s="149">
        <v>332360</v>
      </c>
      <c r="E52" s="149" t="s">
        <v>1466</v>
      </c>
      <c r="F52" s="149" t="s">
        <v>1461</v>
      </c>
      <c r="G52" t="s">
        <v>303</v>
      </c>
      <c r="H52" t="s">
        <v>301</v>
      </c>
      <c r="I52" t="s">
        <v>1664</v>
      </c>
      <c r="J52" t="s">
        <v>941</v>
      </c>
      <c r="K52" t="s">
        <v>303</v>
      </c>
      <c r="L52">
        <v>1406178</v>
      </c>
      <c r="M52">
        <v>70.469166700000002</v>
      </c>
      <c r="N52">
        <v>-157.39944439999999</v>
      </c>
      <c r="O52" t="s">
        <v>10</v>
      </c>
      <c r="P52" t="s">
        <v>303</v>
      </c>
      <c r="Q52">
        <v>240</v>
      </c>
    </row>
    <row r="53" spans="1:17" x14ac:dyDescent="0.25">
      <c r="A53" t="s">
        <v>1233</v>
      </c>
      <c r="B53" t="s">
        <v>1522</v>
      </c>
      <c r="C53" s="149">
        <v>26616</v>
      </c>
      <c r="D53" s="149">
        <v>332370</v>
      </c>
      <c r="E53" s="149" t="s">
        <v>1466</v>
      </c>
      <c r="F53" s="149" t="s">
        <v>1461</v>
      </c>
      <c r="G53" t="s">
        <v>304</v>
      </c>
      <c r="H53" t="s">
        <v>301</v>
      </c>
      <c r="I53" t="s">
        <v>1749</v>
      </c>
      <c r="J53" t="s">
        <v>943</v>
      </c>
      <c r="K53" t="s">
        <v>304</v>
      </c>
      <c r="L53">
        <v>1404349</v>
      </c>
      <c r="M53">
        <v>70.131944399999995</v>
      </c>
      <c r="N53">
        <v>-143.6238889</v>
      </c>
      <c r="O53" t="s">
        <v>10</v>
      </c>
      <c r="P53" t="s">
        <v>304</v>
      </c>
      <c r="Q53">
        <v>240</v>
      </c>
    </row>
    <row r="54" spans="1:17" x14ac:dyDescent="0.25">
      <c r="A54" t="s">
        <v>1205</v>
      </c>
      <c r="B54" t="s">
        <v>1760</v>
      </c>
      <c r="C54" s="149" t="s">
        <v>1469</v>
      </c>
      <c r="D54" s="149">
        <v>332080</v>
      </c>
      <c r="E54" s="149" t="s">
        <v>1428</v>
      </c>
      <c r="F54" s="149" t="s">
        <v>1461</v>
      </c>
      <c r="G54" t="s">
        <v>401</v>
      </c>
      <c r="H54" t="s">
        <v>400</v>
      </c>
      <c r="I54" t="s">
        <v>1761</v>
      </c>
      <c r="J54" t="s">
        <v>869</v>
      </c>
      <c r="K54" t="s">
        <v>401</v>
      </c>
      <c r="L54">
        <v>1404781</v>
      </c>
      <c r="M54">
        <v>59.938888900000002</v>
      </c>
      <c r="N54">
        <v>-164.04138889999999</v>
      </c>
      <c r="O54" t="s">
        <v>9</v>
      </c>
      <c r="P54" t="s">
        <v>401</v>
      </c>
      <c r="Q54">
        <v>242</v>
      </c>
    </row>
    <row r="55" spans="1:17" x14ac:dyDescent="0.25">
      <c r="A55" t="s">
        <v>1256</v>
      </c>
      <c r="B55" t="s">
        <v>1585</v>
      </c>
      <c r="C55" s="149">
        <v>18474</v>
      </c>
      <c r="D55" s="149">
        <v>332600</v>
      </c>
      <c r="E55" s="149" t="s">
        <v>1466</v>
      </c>
      <c r="F55" s="149" t="s">
        <v>1461</v>
      </c>
      <c r="G55" t="s">
        <v>352</v>
      </c>
      <c r="H55" t="s">
        <v>351</v>
      </c>
      <c r="I55" t="s">
        <v>1586</v>
      </c>
      <c r="J55" t="s">
        <v>995</v>
      </c>
      <c r="K55" t="s">
        <v>352</v>
      </c>
      <c r="L55">
        <v>1410629</v>
      </c>
      <c r="M55">
        <v>65.171944400000001</v>
      </c>
      <c r="N55">
        <v>-152.07888890000001</v>
      </c>
      <c r="O55" t="s">
        <v>14</v>
      </c>
      <c r="P55" t="s">
        <v>352</v>
      </c>
      <c r="Q55">
        <v>256</v>
      </c>
    </row>
    <row r="56" spans="1:17" x14ac:dyDescent="0.25">
      <c r="A56" t="s">
        <v>1183</v>
      </c>
      <c r="B56" t="s">
        <v>1714</v>
      </c>
      <c r="C56" s="149">
        <v>5553</v>
      </c>
      <c r="D56" s="149">
        <v>331940</v>
      </c>
      <c r="E56" s="149" t="s">
        <v>1466</v>
      </c>
      <c r="F56" s="149" t="s">
        <v>1461</v>
      </c>
      <c r="G56" t="s">
        <v>205</v>
      </c>
      <c r="H56" t="s">
        <v>204</v>
      </c>
      <c r="I56" t="s">
        <v>1715</v>
      </c>
      <c r="J56" t="s">
        <v>808</v>
      </c>
      <c r="K56" t="s">
        <v>205</v>
      </c>
      <c r="L56">
        <v>1401686</v>
      </c>
      <c r="M56">
        <v>58.215555600000002</v>
      </c>
      <c r="N56">
        <v>-157.37583330000001</v>
      </c>
      <c r="O56" t="s">
        <v>6</v>
      </c>
      <c r="P56" t="s">
        <v>205</v>
      </c>
      <c r="Q56">
        <v>264</v>
      </c>
    </row>
    <row r="57" spans="1:17" x14ac:dyDescent="0.25">
      <c r="A57" t="s">
        <v>1183</v>
      </c>
      <c r="B57" t="s">
        <v>1714</v>
      </c>
      <c r="C57" s="149">
        <v>57351</v>
      </c>
      <c r="D57" s="149"/>
      <c r="E57" s="149" t="s">
        <v>1466</v>
      </c>
      <c r="F57" s="149" t="s">
        <v>1461</v>
      </c>
      <c r="G57" t="s">
        <v>205</v>
      </c>
      <c r="H57" t="s">
        <v>204</v>
      </c>
      <c r="I57" t="s">
        <v>1715</v>
      </c>
      <c r="J57" t="s">
        <v>808</v>
      </c>
      <c r="K57" t="s">
        <v>205</v>
      </c>
      <c r="L57">
        <v>1401686</v>
      </c>
      <c r="M57">
        <v>58.215555600000002</v>
      </c>
      <c r="N57">
        <v>-157.37583330000001</v>
      </c>
      <c r="O57" t="s">
        <v>6</v>
      </c>
      <c r="P57" t="s">
        <v>205</v>
      </c>
      <c r="Q57">
        <v>264</v>
      </c>
    </row>
    <row r="58" spans="1:17" x14ac:dyDescent="0.25">
      <c r="A58" t="s">
        <v>1127</v>
      </c>
      <c r="B58" t="s">
        <v>1465</v>
      </c>
      <c r="C58" s="149">
        <v>221</v>
      </c>
      <c r="D58" s="149">
        <v>331420</v>
      </c>
      <c r="E58" s="149" t="s">
        <v>1466</v>
      </c>
      <c r="F58" s="149" t="s">
        <v>1461</v>
      </c>
      <c r="G58" t="s">
        <v>122</v>
      </c>
      <c r="H58" t="s">
        <v>101</v>
      </c>
      <c r="I58" t="s">
        <v>1467</v>
      </c>
      <c r="J58" t="s">
        <v>664</v>
      </c>
      <c r="K58" t="s">
        <v>122</v>
      </c>
      <c r="L58">
        <v>1404981</v>
      </c>
      <c r="M58">
        <v>64.931944400000006</v>
      </c>
      <c r="N58">
        <v>-161.15694439999999</v>
      </c>
      <c r="O58" t="s">
        <v>5</v>
      </c>
      <c r="P58" t="s">
        <v>122</v>
      </c>
      <c r="Q58">
        <v>274</v>
      </c>
    </row>
    <row r="59" spans="1:17" x14ac:dyDescent="0.25">
      <c r="A59" t="s">
        <v>1128</v>
      </c>
      <c r="B59" t="s">
        <v>1465</v>
      </c>
      <c r="C59" s="149">
        <v>221</v>
      </c>
      <c r="D59" s="149">
        <v>331430</v>
      </c>
      <c r="E59" s="149" t="s">
        <v>1466</v>
      </c>
      <c r="F59" s="149" t="s">
        <v>1461</v>
      </c>
      <c r="G59" t="s">
        <v>395</v>
      </c>
      <c r="H59" t="s">
        <v>101</v>
      </c>
      <c r="I59" t="s">
        <v>1481</v>
      </c>
      <c r="J59" t="s">
        <v>700</v>
      </c>
      <c r="K59" t="s">
        <v>395</v>
      </c>
      <c r="L59">
        <v>1405763</v>
      </c>
      <c r="M59">
        <v>61.512222199999997</v>
      </c>
      <c r="N59">
        <v>-160.3580556</v>
      </c>
      <c r="O59" t="s">
        <v>9</v>
      </c>
      <c r="P59" t="s">
        <v>395</v>
      </c>
      <c r="Q59">
        <v>274</v>
      </c>
    </row>
    <row r="60" spans="1:17" x14ac:dyDescent="0.25">
      <c r="A60" t="s">
        <v>1129</v>
      </c>
      <c r="B60" t="s">
        <v>1465</v>
      </c>
      <c r="C60" s="149">
        <v>221</v>
      </c>
      <c r="D60" s="149">
        <v>331440</v>
      </c>
      <c r="E60" s="149" t="s">
        <v>1466</v>
      </c>
      <c r="F60" s="149" t="s">
        <v>1461</v>
      </c>
      <c r="G60" t="s">
        <v>123</v>
      </c>
      <c r="H60" t="s">
        <v>101</v>
      </c>
      <c r="I60" t="s">
        <v>1488</v>
      </c>
      <c r="J60" t="s">
        <v>666</v>
      </c>
      <c r="K60" t="s">
        <v>123</v>
      </c>
      <c r="L60">
        <v>1405984</v>
      </c>
      <c r="M60">
        <v>61.877777799999997</v>
      </c>
      <c r="N60">
        <v>-162.08111109999999</v>
      </c>
      <c r="O60" t="s">
        <v>9</v>
      </c>
      <c r="P60" t="s">
        <v>123</v>
      </c>
      <c r="Q60">
        <v>274</v>
      </c>
    </row>
    <row r="61" spans="1:17" x14ac:dyDescent="0.25">
      <c r="A61" t="s">
        <v>1130</v>
      </c>
      <c r="B61" t="s">
        <v>1465</v>
      </c>
      <c r="C61" s="149">
        <v>221</v>
      </c>
      <c r="D61" s="149">
        <v>331450</v>
      </c>
      <c r="E61" s="149" t="s">
        <v>1466</v>
      </c>
      <c r="F61" s="149" t="s">
        <v>1461</v>
      </c>
      <c r="G61" t="s">
        <v>124</v>
      </c>
      <c r="H61" t="s">
        <v>101</v>
      </c>
      <c r="I61" t="s">
        <v>1491</v>
      </c>
      <c r="J61" t="s">
        <v>718</v>
      </c>
      <c r="K61" t="s">
        <v>124</v>
      </c>
      <c r="L61">
        <v>1406211</v>
      </c>
      <c r="M61">
        <v>60.388055600000001</v>
      </c>
      <c r="N61">
        <v>-166.185</v>
      </c>
      <c r="O61" t="s">
        <v>9</v>
      </c>
      <c r="P61" t="s">
        <v>124</v>
      </c>
      <c r="Q61">
        <v>274</v>
      </c>
    </row>
    <row r="62" spans="1:17" x14ac:dyDescent="0.25">
      <c r="A62" t="s">
        <v>1131</v>
      </c>
      <c r="B62" t="s">
        <v>1465</v>
      </c>
      <c r="C62" s="149">
        <v>221</v>
      </c>
      <c r="D62" s="149">
        <v>331460</v>
      </c>
      <c r="E62" s="149" t="s">
        <v>1466</v>
      </c>
      <c r="F62" s="149" t="s">
        <v>1461</v>
      </c>
      <c r="G62" t="s">
        <v>125</v>
      </c>
      <c r="H62" t="s">
        <v>101</v>
      </c>
      <c r="I62" t="s">
        <v>1494</v>
      </c>
      <c r="J62" t="s">
        <v>720</v>
      </c>
      <c r="K62" t="s">
        <v>125</v>
      </c>
      <c r="L62">
        <v>1406419</v>
      </c>
      <c r="M62">
        <v>65.150411000000005</v>
      </c>
      <c r="N62">
        <v>-149.34970799999999</v>
      </c>
      <c r="O62" t="s">
        <v>14</v>
      </c>
      <c r="P62" t="s">
        <v>125</v>
      </c>
      <c r="Q62">
        <v>274</v>
      </c>
    </row>
    <row r="63" spans="1:17" x14ac:dyDescent="0.25">
      <c r="A63" t="s">
        <v>1132</v>
      </c>
      <c r="B63" t="s">
        <v>1465</v>
      </c>
      <c r="C63" s="149">
        <v>221</v>
      </c>
      <c r="D63" s="149">
        <v>331470</v>
      </c>
      <c r="E63" s="149" t="s">
        <v>1466</v>
      </c>
      <c r="F63" s="149" t="s">
        <v>1461</v>
      </c>
      <c r="G63" t="s">
        <v>126</v>
      </c>
      <c r="H63" t="s">
        <v>101</v>
      </c>
      <c r="I63" t="s">
        <v>1495</v>
      </c>
      <c r="J63" t="s">
        <v>668</v>
      </c>
      <c r="K63" t="s">
        <v>126</v>
      </c>
      <c r="L63">
        <v>1406655</v>
      </c>
      <c r="M63">
        <v>62.085555599999999</v>
      </c>
      <c r="N63">
        <v>-163.72944440000001</v>
      </c>
      <c r="O63" t="s">
        <v>9</v>
      </c>
      <c r="P63" t="s">
        <v>126</v>
      </c>
      <c r="Q63">
        <v>274</v>
      </c>
    </row>
    <row r="64" spans="1:17" x14ac:dyDescent="0.25">
      <c r="A64" t="s">
        <v>1133</v>
      </c>
      <c r="B64" t="s">
        <v>1465</v>
      </c>
      <c r="C64" s="149">
        <v>221</v>
      </c>
      <c r="D64" s="149">
        <v>331480</v>
      </c>
      <c r="E64" s="149" t="s">
        <v>1466</v>
      </c>
      <c r="F64" s="149" t="s">
        <v>1461</v>
      </c>
      <c r="G64" t="s">
        <v>127</v>
      </c>
      <c r="H64" t="s">
        <v>101</v>
      </c>
      <c r="I64" t="s">
        <v>1507</v>
      </c>
      <c r="J64" t="s">
        <v>1111</v>
      </c>
      <c r="K64" t="s">
        <v>127</v>
      </c>
      <c r="L64">
        <v>1406972</v>
      </c>
      <c r="M64">
        <v>59.4527778</v>
      </c>
      <c r="N64">
        <v>-157.31194439999999</v>
      </c>
      <c r="O64" t="s">
        <v>6</v>
      </c>
      <c r="P64" t="s">
        <v>127</v>
      </c>
      <c r="Q64">
        <v>274</v>
      </c>
    </row>
    <row r="65" spans="1:17" x14ac:dyDescent="0.25">
      <c r="A65" t="s">
        <v>1134</v>
      </c>
      <c r="B65" t="s">
        <v>1465</v>
      </c>
      <c r="C65" s="149">
        <v>221</v>
      </c>
      <c r="D65" s="149">
        <v>331490</v>
      </c>
      <c r="E65" s="149" t="s">
        <v>1466</v>
      </c>
      <c r="F65" s="149" t="s">
        <v>1461</v>
      </c>
      <c r="G65" t="s">
        <v>128</v>
      </c>
      <c r="H65" t="s">
        <v>101</v>
      </c>
      <c r="I65" t="s">
        <v>1510</v>
      </c>
      <c r="J65" t="s">
        <v>698</v>
      </c>
      <c r="K65" t="s">
        <v>128</v>
      </c>
      <c r="L65">
        <v>1407008</v>
      </c>
      <c r="M65">
        <v>60.479444399999998</v>
      </c>
      <c r="N65">
        <v>-164.72388889999999</v>
      </c>
      <c r="O65" t="s">
        <v>9</v>
      </c>
      <c r="P65" t="s">
        <v>128</v>
      </c>
      <c r="Q65">
        <v>274</v>
      </c>
    </row>
    <row r="66" spans="1:17" x14ac:dyDescent="0.25">
      <c r="A66" t="s">
        <v>1135</v>
      </c>
      <c r="B66" t="s">
        <v>1465</v>
      </c>
      <c r="C66" s="149">
        <v>221</v>
      </c>
      <c r="D66" s="149">
        <v>331500</v>
      </c>
      <c r="E66" s="149" t="s">
        <v>1466</v>
      </c>
      <c r="F66" s="149" t="s">
        <v>1461</v>
      </c>
      <c r="G66" t="s">
        <v>129</v>
      </c>
      <c r="H66" t="s">
        <v>101</v>
      </c>
      <c r="I66" t="s">
        <v>1515</v>
      </c>
      <c r="J66" t="s">
        <v>672</v>
      </c>
      <c r="K66" t="s">
        <v>129</v>
      </c>
      <c r="L66">
        <v>1413638</v>
      </c>
      <c r="M66">
        <v>67.571111099999996</v>
      </c>
      <c r="N66">
        <v>-162.9652778</v>
      </c>
      <c r="O66" t="s">
        <v>11</v>
      </c>
      <c r="P66" t="s">
        <v>129</v>
      </c>
      <c r="Q66">
        <v>274</v>
      </c>
    </row>
    <row r="67" spans="1:17" x14ac:dyDescent="0.25">
      <c r="A67" t="s">
        <v>1136</v>
      </c>
      <c r="B67" t="s">
        <v>1465</v>
      </c>
      <c r="C67" s="149">
        <v>221</v>
      </c>
      <c r="D67" s="149">
        <v>331510</v>
      </c>
      <c r="E67" s="149" t="s">
        <v>1466</v>
      </c>
      <c r="F67" s="149" t="s">
        <v>1461</v>
      </c>
      <c r="G67" t="s">
        <v>130</v>
      </c>
      <c r="H67" t="s">
        <v>101</v>
      </c>
      <c r="I67" t="s">
        <v>1518</v>
      </c>
      <c r="J67" t="s">
        <v>674</v>
      </c>
      <c r="K67" t="s">
        <v>130</v>
      </c>
      <c r="L67">
        <v>1413646</v>
      </c>
      <c r="M67">
        <v>66.838333300000002</v>
      </c>
      <c r="N67">
        <v>-161.03277779999999</v>
      </c>
      <c r="O67" t="s">
        <v>11</v>
      </c>
      <c r="P67" t="s">
        <v>130</v>
      </c>
      <c r="Q67">
        <v>274</v>
      </c>
    </row>
    <row r="68" spans="1:17" x14ac:dyDescent="0.25">
      <c r="A68" t="s">
        <v>1137</v>
      </c>
      <c r="B68" t="s">
        <v>1465</v>
      </c>
      <c r="C68" s="149">
        <v>221</v>
      </c>
      <c r="D68" s="149">
        <v>331520</v>
      </c>
      <c r="E68" s="149" t="s">
        <v>1466</v>
      </c>
      <c r="F68" s="149" t="s">
        <v>1461</v>
      </c>
      <c r="G68" t="s">
        <v>131</v>
      </c>
      <c r="H68" t="s">
        <v>101</v>
      </c>
      <c r="I68" t="s">
        <v>1524</v>
      </c>
      <c r="J68" t="s">
        <v>722</v>
      </c>
      <c r="K68" t="s">
        <v>131</v>
      </c>
      <c r="L68">
        <v>1407321</v>
      </c>
      <c r="M68">
        <v>64.7194444</v>
      </c>
      <c r="N68">
        <v>-158.1030556</v>
      </c>
      <c r="O68" t="s">
        <v>14</v>
      </c>
      <c r="P68" t="s">
        <v>131</v>
      </c>
      <c r="Q68">
        <v>274</v>
      </c>
    </row>
    <row r="69" spans="1:17" x14ac:dyDescent="0.25">
      <c r="A69" t="s">
        <v>1138</v>
      </c>
      <c r="B69" t="s">
        <v>1465</v>
      </c>
      <c r="C69" s="149">
        <v>221</v>
      </c>
      <c r="D69" s="149">
        <v>331530</v>
      </c>
      <c r="E69" s="149" t="s">
        <v>1466</v>
      </c>
      <c r="F69" s="149" t="s">
        <v>1461</v>
      </c>
      <c r="G69" t="s">
        <v>132</v>
      </c>
      <c r="H69" t="s">
        <v>101</v>
      </c>
      <c r="I69" t="s">
        <v>1527</v>
      </c>
      <c r="J69" t="s">
        <v>656</v>
      </c>
      <c r="K69" t="s">
        <v>132</v>
      </c>
      <c r="L69">
        <v>1407339</v>
      </c>
      <c r="M69">
        <v>60.896944400000002</v>
      </c>
      <c r="N69">
        <v>-162.4594444</v>
      </c>
      <c r="O69" t="s">
        <v>9</v>
      </c>
      <c r="P69" t="s">
        <v>132</v>
      </c>
      <c r="Q69">
        <v>274</v>
      </c>
    </row>
    <row r="70" spans="1:17" x14ac:dyDescent="0.25">
      <c r="A70" t="s">
        <v>1139</v>
      </c>
      <c r="B70" t="s">
        <v>1465</v>
      </c>
      <c r="C70" s="149">
        <v>221</v>
      </c>
      <c r="D70" s="149">
        <v>331540</v>
      </c>
      <c r="E70" s="149" t="s">
        <v>1466</v>
      </c>
      <c r="F70" s="149" t="s">
        <v>1461</v>
      </c>
      <c r="G70" t="s">
        <v>133</v>
      </c>
      <c r="H70" t="s">
        <v>101</v>
      </c>
      <c r="I70" t="s">
        <v>1528</v>
      </c>
      <c r="J70" t="s">
        <v>724</v>
      </c>
      <c r="K70" t="s">
        <v>133</v>
      </c>
      <c r="L70">
        <v>1407483</v>
      </c>
      <c r="M70">
        <v>57.2027778</v>
      </c>
      <c r="N70">
        <v>-153.3038889</v>
      </c>
      <c r="O70" t="s">
        <v>8</v>
      </c>
      <c r="P70" t="s">
        <v>133</v>
      </c>
      <c r="Q70">
        <v>274</v>
      </c>
    </row>
    <row r="71" spans="1:17" x14ac:dyDescent="0.25">
      <c r="A71" t="s">
        <v>1140</v>
      </c>
      <c r="B71" t="s">
        <v>1465</v>
      </c>
      <c r="C71" s="149">
        <v>221</v>
      </c>
      <c r="D71" s="149">
        <v>331550</v>
      </c>
      <c r="E71" s="149" t="s">
        <v>1466</v>
      </c>
      <c r="F71" s="149" t="s">
        <v>1461</v>
      </c>
      <c r="G71" t="s">
        <v>134</v>
      </c>
      <c r="H71" t="s">
        <v>101</v>
      </c>
      <c r="I71" t="s">
        <v>1541</v>
      </c>
      <c r="J71" t="s">
        <v>676</v>
      </c>
      <c r="K71" t="s">
        <v>134</v>
      </c>
      <c r="L71">
        <v>1407993</v>
      </c>
      <c r="M71">
        <v>61.938888900000002</v>
      </c>
      <c r="N71">
        <v>-162.875</v>
      </c>
      <c r="O71" t="s">
        <v>9</v>
      </c>
      <c r="P71" t="s">
        <v>134</v>
      </c>
      <c r="Q71">
        <v>274</v>
      </c>
    </row>
    <row r="72" spans="1:17" x14ac:dyDescent="0.25">
      <c r="A72" t="s">
        <v>1141</v>
      </c>
      <c r="B72" t="s">
        <v>1465</v>
      </c>
      <c r="C72" s="149">
        <v>221</v>
      </c>
      <c r="D72" s="149">
        <v>331560</v>
      </c>
      <c r="E72" s="149" t="s">
        <v>1466</v>
      </c>
      <c r="F72" s="149" t="s">
        <v>1461</v>
      </c>
      <c r="G72" t="s">
        <v>396</v>
      </c>
      <c r="H72" t="s">
        <v>101</v>
      </c>
      <c r="I72" t="s">
        <v>1542</v>
      </c>
      <c r="J72" t="s">
        <v>680</v>
      </c>
      <c r="K72" t="s">
        <v>396</v>
      </c>
      <c r="L72">
        <v>1408054</v>
      </c>
      <c r="M72">
        <v>62.032777799999998</v>
      </c>
      <c r="N72">
        <v>-163.28777779999999</v>
      </c>
      <c r="O72" t="s">
        <v>9</v>
      </c>
      <c r="P72" t="s">
        <v>396</v>
      </c>
      <c r="Q72">
        <v>274</v>
      </c>
    </row>
    <row r="73" spans="1:17" x14ac:dyDescent="0.25">
      <c r="A73" t="s">
        <v>1142</v>
      </c>
      <c r="B73" t="s">
        <v>1465</v>
      </c>
      <c r="C73" s="149">
        <v>221</v>
      </c>
      <c r="D73" s="149">
        <v>331570</v>
      </c>
      <c r="E73" s="149" t="s">
        <v>1466</v>
      </c>
      <c r="F73" s="149" t="s">
        <v>1461</v>
      </c>
      <c r="G73" t="s">
        <v>135</v>
      </c>
      <c r="H73" t="s">
        <v>101</v>
      </c>
      <c r="I73" t="s">
        <v>1551</v>
      </c>
      <c r="J73" t="s">
        <v>678</v>
      </c>
      <c r="K73" t="s">
        <v>135</v>
      </c>
      <c r="L73">
        <v>1408462</v>
      </c>
      <c r="M73">
        <v>59.748888899999997</v>
      </c>
      <c r="N73">
        <v>-161.9158333</v>
      </c>
      <c r="O73" t="s">
        <v>9</v>
      </c>
      <c r="P73" t="s">
        <v>135</v>
      </c>
      <c r="Q73">
        <v>274</v>
      </c>
    </row>
    <row r="74" spans="1:17" x14ac:dyDescent="0.25">
      <c r="A74" t="s">
        <v>1143</v>
      </c>
      <c r="B74" t="s">
        <v>1465</v>
      </c>
      <c r="C74" s="149">
        <v>221</v>
      </c>
      <c r="D74" s="149">
        <v>331580</v>
      </c>
      <c r="E74" s="149" t="s">
        <v>1466</v>
      </c>
      <c r="F74" s="149" t="s">
        <v>1461</v>
      </c>
      <c r="G74" t="s">
        <v>136</v>
      </c>
      <c r="H74" t="s">
        <v>101</v>
      </c>
      <c r="I74" t="s">
        <v>1560</v>
      </c>
      <c r="J74" t="s">
        <v>726</v>
      </c>
      <c r="K74" t="s">
        <v>136</v>
      </c>
      <c r="L74">
        <v>1408925</v>
      </c>
      <c r="M74">
        <v>61.784999999999997</v>
      </c>
      <c r="N74">
        <v>-161.32027780000001</v>
      </c>
      <c r="O74" t="s">
        <v>9</v>
      </c>
      <c r="P74" t="s">
        <v>136</v>
      </c>
      <c r="Q74">
        <v>274</v>
      </c>
    </row>
    <row r="75" spans="1:17" x14ac:dyDescent="0.25">
      <c r="A75" t="s">
        <v>1144</v>
      </c>
      <c r="B75" t="s">
        <v>1465</v>
      </c>
      <c r="C75" s="149">
        <v>221</v>
      </c>
      <c r="D75" s="149">
        <v>331660</v>
      </c>
      <c r="E75" s="149" t="s">
        <v>1466</v>
      </c>
      <c r="F75" s="149" t="s">
        <v>1461</v>
      </c>
      <c r="G75" t="s">
        <v>1145</v>
      </c>
      <c r="H75" t="s">
        <v>101</v>
      </c>
      <c r="I75" t="s">
        <v>1495</v>
      </c>
      <c r="J75" t="s">
        <v>680</v>
      </c>
      <c r="K75" t="s">
        <v>137</v>
      </c>
      <c r="L75">
        <v>1398261</v>
      </c>
      <c r="M75">
        <v>62.0530556</v>
      </c>
      <c r="N75">
        <v>-163.1658333</v>
      </c>
      <c r="O75" t="s">
        <v>9</v>
      </c>
      <c r="P75" t="s">
        <v>1145</v>
      </c>
      <c r="Q75">
        <v>274</v>
      </c>
    </row>
    <row r="76" spans="1:17" x14ac:dyDescent="0.25">
      <c r="A76" t="s">
        <v>1146</v>
      </c>
      <c r="B76" t="s">
        <v>1465</v>
      </c>
      <c r="C76" s="149">
        <v>221</v>
      </c>
      <c r="D76" s="149">
        <v>331670</v>
      </c>
      <c r="E76" s="149" t="s">
        <v>1466</v>
      </c>
      <c r="F76" s="149" t="s">
        <v>1461</v>
      </c>
      <c r="G76" t="s">
        <v>138</v>
      </c>
      <c r="H76" t="s">
        <v>101</v>
      </c>
      <c r="I76" t="s">
        <v>1563</v>
      </c>
      <c r="J76" t="s">
        <v>694</v>
      </c>
      <c r="K76" t="s">
        <v>138</v>
      </c>
      <c r="L76">
        <v>1408977</v>
      </c>
      <c r="M76">
        <v>63.478055599999998</v>
      </c>
      <c r="N76">
        <v>-162.03916670000001</v>
      </c>
      <c r="O76" t="s">
        <v>5</v>
      </c>
      <c r="P76" t="s">
        <v>138</v>
      </c>
      <c r="Q76">
        <v>274</v>
      </c>
    </row>
    <row r="77" spans="1:17" x14ac:dyDescent="0.25">
      <c r="A77" t="s">
        <v>1147</v>
      </c>
      <c r="B77" t="s">
        <v>1465</v>
      </c>
      <c r="C77" s="149">
        <v>221</v>
      </c>
      <c r="D77" s="149">
        <v>331590</v>
      </c>
      <c r="E77" s="149" t="s">
        <v>1466</v>
      </c>
      <c r="F77" s="149" t="s">
        <v>1461</v>
      </c>
      <c r="G77" t="s">
        <v>139</v>
      </c>
      <c r="H77" t="s">
        <v>101</v>
      </c>
      <c r="I77" t="s">
        <v>1568</v>
      </c>
      <c r="J77" t="s">
        <v>683</v>
      </c>
      <c r="K77" t="s">
        <v>139</v>
      </c>
      <c r="L77">
        <v>1409106</v>
      </c>
      <c r="M77">
        <v>63.694166699999997</v>
      </c>
      <c r="N77">
        <v>-170.47888889999999</v>
      </c>
      <c r="O77" t="s">
        <v>5</v>
      </c>
      <c r="P77" t="s">
        <v>139</v>
      </c>
      <c r="Q77">
        <v>274</v>
      </c>
    </row>
    <row r="78" spans="1:17" x14ac:dyDescent="0.25">
      <c r="A78" t="s">
        <v>1148</v>
      </c>
      <c r="B78" t="s">
        <v>1465</v>
      </c>
      <c r="C78" s="149">
        <v>221</v>
      </c>
      <c r="D78" s="149">
        <v>331600</v>
      </c>
      <c r="E78" s="149" t="s">
        <v>1466</v>
      </c>
      <c r="F78" s="149" t="s">
        <v>1461</v>
      </c>
      <c r="G78" t="s">
        <v>140</v>
      </c>
      <c r="H78" t="s">
        <v>101</v>
      </c>
      <c r="I78" t="s">
        <v>1569</v>
      </c>
      <c r="J78" t="s">
        <v>685</v>
      </c>
      <c r="K78" t="s">
        <v>140</v>
      </c>
      <c r="L78">
        <v>1409133</v>
      </c>
      <c r="M78">
        <v>61.8427778</v>
      </c>
      <c r="N78">
        <v>-165.5816667</v>
      </c>
      <c r="O78" t="s">
        <v>9</v>
      </c>
      <c r="P78" t="s">
        <v>140</v>
      </c>
      <c r="Q78">
        <v>274</v>
      </c>
    </row>
    <row r="79" spans="1:17" x14ac:dyDescent="0.25">
      <c r="A79" t="s">
        <v>1149</v>
      </c>
      <c r="B79" t="s">
        <v>1465</v>
      </c>
      <c r="C79" s="149">
        <v>221</v>
      </c>
      <c r="D79" s="149">
        <v>331610</v>
      </c>
      <c r="E79" s="149" t="s">
        <v>1466</v>
      </c>
      <c r="F79" s="149" t="s">
        <v>1461</v>
      </c>
      <c r="G79" t="s">
        <v>141</v>
      </c>
      <c r="H79" t="s">
        <v>101</v>
      </c>
      <c r="I79" t="s">
        <v>1570</v>
      </c>
      <c r="J79" t="s">
        <v>687</v>
      </c>
      <c r="K79" t="s">
        <v>141</v>
      </c>
      <c r="L79">
        <v>1413930</v>
      </c>
      <c r="M79">
        <v>66.603888900000001</v>
      </c>
      <c r="N79">
        <v>-160.00694440000001</v>
      </c>
      <c r="O79" t="s">
        <v>11</v>
      </c>
      <c r="P79" t="s">
        <v>141</v>
      </c>
      <c r="Q79">
        <v>274</v>
      </c>
    </row>
    <row r="80" spans="1:17" x14ac:dyDescent="0.25">
      <c r="A80" t="s">
        <v>1102</v>
      </c>
      <c r="B80" t="s">
        <v>1465</v>
      </c>
      <c r="C80" s="149">
        <v>221</v>
      </c>
      <c r="D80" s="149">
        <v>331240</v>
      </c>
      <c r="E80" s="149" t="s">
        <v>1466</v>
      </c>
      <c r="F80" s="149" t="s">
        <v>1461</v>
      </c>
      <c r="G80" t="s">
        <v>102</v>
      </c>
      <c r="H80" t="s">
        <v>101</v>
      </c>
      <c r="I80" t="s">
        <v>1571</v>
      </c>
      <c r="J80" t="s">
        <v>638</v>
      </c>
      <c r="K80" t="s">
        <v>102</v>
      </c>
      <c r="L80">
        <v>1398042</v>
      </c>
      <c r="M80">
        <v>62.688888900000002</v>
      </c>
      <c r="N80">
        <v>-164.6152778</v>
      </c>
      <c r="O80" t="s">
        <v>9</v>
      </c>
      <c r="P80" t="s">
        <v>102</v>
      </c>
      <c r="Q80">
        <v>274</v>
      </c>
    </row>
    <row r="81" spans="1:17" x14ac:dyDescent="0.25">
      <c r="A81" t="s">
        <v>1150</v>
      </c>
      <c r="B81" t="s">
        <v>1465</v>
      </c>
      <c r="C81" s="149">
        <v>221</v>
      </c>
      <c r="D81" s="149">
        <v>331620</v>
      </c>
      <c r="E81" s="149" t="s">
        <v>1466</v>
      </c>
      <c r="F81" s="149" t="s">
        <v>1461</v>
      </c>
      <c r="G81" t="s">
        <v>142</v>
      </c>
      <c r="H81" t="s">
        <v>101</v>
      </c>
      <c r="I81" t="s">
        <v>1572</v>
      </c>
      <c r="J81" t="s">
        <v>728</v>
      </c>
      <c r="K81" t="s">
        <v>142</v>
      </c>
      <c r="L81">
        <v>1409306</v>
      </c>
      <c r="M81">
        <v>62.682222199999998</v>
      </c>
      <c r="N81">
        <v>-159.56194439999999</v>
      </c>
      <c r="O81" t="s">
        <v>14</v>
      </c>
      <c r="P81" t="s">
        <v>142</v>
      </c>
      <c r="Q81">
        <v>274</v>
      </c>
    </row>
    <row r="82" spans="1:17" x14ac:dyDescent="0.25">
      <c r="A82" t="s">
        <v>1151</v>
      </c>
      <c r="B82" t="s">
        <v>1465</v>
      </c>
      <c r="C82" s="149">
        <v>221</v>
      </c>
      <c r="D82" s="149">
        <v>331630</v>
      </c>
      <c r="E82" s="149" t="s">
        <v>1466</v>
      </c>
      <c r="F82" s="149" t="s">
        <v>1461</v>
      </c>
      <c r="G82" t="s">
        <v>143</v>
      </c>
      <c r="H82" t="s">
        <v>101</v>
      </c>
      <c r="I82" t="s">
        <v>1573</v>
      </c>
      <c r="J82" t="s">
        <v>730</v>
      </c>
      <c r="K82" t="s">
        <v>143</v>
      </c>
      <c r="L82">
        <v>1669434</v>
      </c>
      <c r="M82">
        <v>64.333888900000005</v>
      </c>
      <c r="N82">
        <v>-161.1538889</v>
      </c>
      <c r="O82" t="s">
        <v>5</v>
      </c>
      <c r="P82" t="s">
        <v>143</v>
      </c>
      <c r="Q82">
        <v>274</v>
      </c>
    </row>
    <row r="83" spans="1:17" x14ac:dyDescent="0.25">
      <c r="A83" t="s">
        <v>1152</v>
      </c>
      <c r="B83" t="s">
        <v>1465</v>
      </c>
      <c r="C83" s="149">
        <v>221</v>
      </c>
      <c r="D83" s="149">
        <v>331640</v>
      </c>
      <c r="E83" s="149" t="s">
        <v>1466</v>
      </c>
      <c r="F83" s="149" t="s">
        <v>1461</v>
      </c>
      <c r="G83" t="s">
        <v>144</v>
      </c>
      <c r="H83" t="s">
        <v>101</v>
      </c>
      <c r="I83" t="s">
        <v>1574</v>
      </c>
      <c r="J83" t="s">
        <v>689</v>
      </c>
      <c r="K83" t="s">
        <v>144</v>
      </c>
      <c r="L83">
        <v>1409434</v>
      </c>
      <c r="M83">
        <v>66.256666699999997</v>
      </c>
      <c r="N83">
        <v>-166.07194440000001</v>
      </c>
      <c r="O83" t="s">
        <v>5</v>
      </c>
      <c r="P83" t="s">
        <v>144</v>
      </c>
      <c r="Q83">
        <v>274</v>
      </c>
    </row>
    <row r="84" spans="1:17" x14ac:dyDescent="0.25">
      <c r="A84" t="s">
        <v>1153</v>
      </c>
      <c r="B84" t="s">
        <v>1465</v>
      </c>
      <c r="C84" s="149">
        <v>221</v>
      </c>
      <c r="D84" s="149">
        <v>331650</v>
      </c>
      <c r="E84" s="149" t="s">
        <v>1466</v>
      </c>
      <c r="F84" s="149" t="s">
        <v>1461</v>
      </c>
      <c r="G84" t="s">
        <v>145</v>
      </c>
      <c r="H84" t="s">
        <v>101</v>
      </c>
      <c r="I84" t="s">
        <v>1575</v>
      </c>
      <c r="J84" t="s">
        <v>691</v>
      </c>
      <c r="K84" t="s">
        <v>145</v>
      </c>
      <c r="L84">
        <v>1413983</v>
      </c>
      <c r="M84">
        <v>66.888055600000001</v>
      </c>
      <c r="N84">
        <v>-157.13638889999999</v>
      </c>
      <c r="O84" t="s">
        <v>11</v>
      </c>
      <c r="P84" t="s">
        <v>145</v>
      </c>
      <c r="Q84">
        <v>274</v>
      </c>
    </row>
    <row r="85" spans="1:17" x14ac:dyDescent="0.25">
      <c r="A85" t="s">
        <v>1154</v>
      </c>
      <c r="B85" t="s">
        <v>1465</v>
      </c>
      <c r="C85" s="149">
        <v>221</v>
      </c>
      <c r="D85">
        <v>331680</v>
      </c>
      <c r="E85" s="149" t="s">
        <v>1466</v>
      </c>
      <c r="F85" s="149" t="s">
        <v>1461</v>
      </c>
      <c r="G85" t="s">
        <v>146</v>
      </c>
      <c r="H85" t="s">
        <v>101</v>
      </c>
      <c r="I85" t="s">
        <v>1563</v>
      </c>
      <c r="J85" t="s">
        <v>694</v>
      </c>
      <c r="K85" t="s">
        <v>146</v>
      </c>
      <c r="L85">
        <v>1410158</v>
      </c>
      <c r="M85">
        <v>63.522222200000002</v>
      </c>
      <c r="N85">
        <v>-162.28805560000001</v>
      </c>
      <c r="O85" t="s">
        <v>5</v>
      </c>
      <c r="P85" t="s">
        <v>146</v>
      </c>
      <c r="Q85">
        <v>274</v>
      </c>
    </row>
    <row r="86" spans="1:17" x14ac:dyDescent="0.25">
      <c r="A86" t="s">
        <v>1156</v>
      </c>
      <c r="B86" t="s">
        <v>1465</v>
      </c>
      <c r="C86" s="149">
        <v>221</v>
      </c>
      <c r="D86" s="149">
        <v>331690</v>
      </c>
      <c r="E86" s="149" t="s">
        <v>1466</v>
      </c>
      <c r="F86" s="149" t="s">
        <v>1461</v>
      </c>
      <c r="G86" t="s">
        <v>148</v>
      </c>
      <c r="H86" t="s">
        <v>101</v>
      </c>
      <c r="I86" t="s">
        <v>1597</v>
      </c>
      <c r="J86" t="s">
        <v>696</v>
      </c>
      <c r="K86" t="s">
        <v>148</v>
      </c>
      <c r="L86">
        <v>1411039</v>
      </c>
      <c r="M86">
        <v>59.061944400000002</v>
      </c>
      <c r="N86">
        <v>-160.37638889999999</v>
      </c>
      <c r="O86" t="s">
        <v>6</v>
      </c>
      <c r="P86" t="s">
        <v>148</v>
      </c>
      <c r="Q86">
        <v>274</v>
      </c>
    </row>
    <row r="87" spans="1:17" x14ac:dyDescent="0.25">
      <c r="A87" t="s">
        <v>1157</v>
      </c>
      <c r="B87" t="s">
        <v>1465</v>
      </c>
      <c r="C87" s="149">
        <v>221</v>
      </c>
      <c r="D87" s="149">
        <v>331700</v>
      </c>
      <c r="E87" s="149" t="s">
        <v>1466</v>
      </c>
      <c r="F87" s="149" t="s">
        <v>1461</v>
      </c>
      <c r="G87" t="s">
        <v>149</v>
      </c>
      <c r="H87" t="s">
        <v>101</v>
      </c>
      <c r="I87" t="s">
        <v>1510</v>
      </c>
      <c r="J87" t="s">
        <v>698</v>
      </c>
      <c r="K87" t="s">
        <v>149</v>
      </c>
      <c r="L87">
        <v>1411060</v>
      </c>
      <c r="M87">
        <v>60.533775200000001</v>
      </c>
      <c r="N87">
        <v>-165.1036627</v>
      </c>
      <c r="O87" t="s">
        <v>9</v>
      </c>
      <c r="P87" t="s">
        <v>149</v>
      </c>
      <c r="Q87">
        <v>274</v>
      </c>
    </row>
    <row r="88" spans="1:17" x14ac:dyDescent="0.25">
      <c r="A88" t="s">
        <v>1103</v>
      </c>
      <c r="B88" t="s">
        <v>1465</v>
      </c>
      <c r="C88" s="149">
        <v>221</v>
      </c>
      <c r="D88" s="149">
        <v>331250</v>
      </c>
      <c r="E88" s="149" t="s">
        <v>1466</v>
      </c>
      <c r="F88" s="149" t="s">
        <v>1461</v>
      </c>
      <c r="G88" t="s">
        <v>103</v>
      </c>
      <c r="H88" t="s">
        <v>101</v>
      </c>
      <c r="I88" t="s">
        <v>1598</v>
      </c>
      <c r="J88" t="s">
        <v>640</v>
      </c>
      <c r="K88" t="s">
        <v>103</v>
      </c>
      <c r="L88">
        <v>1412509</v>
      </c>
      <c r="M88">
        <v>67.086111099999997</v>
      </c>
      <c r="N88">
        <v>-157.85138889999999</v>
      </c>
      <c r="O88" t="s">
        <v>11</v>
      </c>
      <c r="P88" t="s">
        <v>103</v>
      </c>
      <c r="Q88">
        <v>274</v>
      </c>
    </row>
    <row r="89" spans="1:17" x14ac:dyDescent="0.25">
      <c r="A89" t="s">
        <v>1158</v>
      </c>
      <c r="B89" t="s">
        <v>1465</v>
      </c>
      <c r="C89" s="205">
        <v>221</v>
      </c>
      <c r="D89" s="149">
        <v>331710</v>
      </c>
      <c r="E89" s="149" t="s">
        <v>1466</v>
      </c>
      <c r="F89" s="149" t="s">
        <v>1461</v>
      </c>
      <c r="G89" s="206" t="s">
        <v>150</v>
      </c>
      <c r="H89" s="206" t="s">
        <v>101</v>
      </c>
      <c r="I89" t="s">
        <v>1510</v>
      </c>
      <c r="J89" t="s">
        <v>698</v>
      </c>
      <c r="K89" t="s">
        <v>150</v>
      </c>
      <c r="L89">
        <v>1410644</v>
      </c>
      <c r="M89">
        <v>60.585555599999999</v>
      </c>
      <c r="N89">
        <v>-165.25583330000001</v>
      </c>
      <c r="O89" t="s">
        <v>9</v>
      </c>
      <c r="P89" t="s">
        <v>150</v>
      </c>
      <c r="Q89">
        <v>274</v>
      </c>
    </row>
    <row r="90" spans="1:17" x14ac:dyDescent="0.25">
      <c r="A90" t="s">
        <v>1159</v>
      </c>
      <c r="B90" t="s">
        <v>1465</v>
      </c>
      <c r="C90" s="149">
        <v>221</v>
      </c>
      <c r="D90" s="149">
        <v>331730</v>
      </c>
      <c r="E90" s="149" t="s">
        <v>1466</v>
      </c>
      <c r="F90" s="149" t="s">
        <v>1461</v>
      </c>
      <c r="G90" t="s">
        <v>151</v>
      </c>
      <c r="H90" t="s">
        <v>101</v>
      </c>
      <c r="I90" t="s">
        <v>1612</v>
      </c>
      <c r="J90" t="s">
        <v>734</v>
      </c>
      <c r="K90" t="s">
        <v>151</v>
      </c>
      <c r="L90">
        <v>1404755</v>
      </c>
      <c r="M90">
        <v>65.609166700000003</v>
      </c>
      <c r="N90">
        <v>-168.08750000000001</v>
      </c>
      <c r="O90" t="s">
        <v>5</v>
      </c>
      <c r="P90" t="s">
        <v>151</v>
      </c>
      <c r="Q90">
        <v>274</v>
      </c>
    </row>
    <row r="91" spans="1:17" x14ac:dyDescent="0.25">
      <c r="A91" t="s">
        <v>1160</v>
      </c>
      <c r="B91" t="s">
        <v>1617</v>
      </c>
      <c r="C91" s="149">
        <v>221</v>
      </c>
      <c r="D91" s="149">
        <v>332900</v>
      </c>
      <c r="E91" s="149" t="s">
        <v>1466</v>
      </c>
      <c r="F91" s="149" t="s">
        <v>1461</v>
      </c>
      <c r="G91" t="s">
        <v>382</v>
      </c>
      <c r="H91" t="s">
        <v>101</v>
      </c>
      <c r="I91" t="s">
        <v>1618</v>
      </c>
      <c r="J91" t="s">
        <v>702</v>
      </c>
      <c r="K91" t="s">
        <v>382</v>
      </c>
      <c r="L91">
        <v>1415858</v>
      </c>
      <c r="M91">
        <v>59.546944400000001</v>
      </c>
      <c r="N91">
        <v>-139.7272222</v>
      </c>
      <c r="O91" t="s">
        <v>13</v>
      </c>
      <c r="P91" t="s">
        <v>382</v>
      </c>
      <c r="Q91">
        <v>274</v>
      </c>
    </row>
    <row r="92" spans="1:17" x14ac:dyDescent="0.25">
      <c r="A92" t="s">
        <v>1104</v>
      </c>
      <c r="B92" t="s">
        <v>1465</v>
      </c>
      <c r="C92" s="149">
        <v>221</v>
      </c>
      <c r="D92" s="149">
        <v>331260</v>
      </c>
      <c r="E92" s="149" t="s">
        <v>1466</v>
      </c>
      <c r="F92" s="149" t="s">
        <v>1461</v>
      </c>
      <c r="G92" t="s">
        <v>104</v>
      </c>
      <c r="H92" t="s">
        <v>101</v>
      </c>
      <c r="I92" t="s">
        <v>1655</v>
      </c>
      <c r="J92" t="s">
        <v>704</v>
      </c>
      <c r="K92" t="s">
        <v>104</v>
      </c>
      <c r="L92">
        <v>1398335</v>
      </c>
      <c r="M92">
        <v>62.656111099999997</v>
      </c>
      <c r="N92">
        <v>-160.2066667</v>
      </c>
      <c r="O92" t="s">
        <v>14</v>
      </c>
      <c r="P92" t="s">
        <v>104</v>
      </c>
      <c r="Q92">
        <v>274</v>
      </c>
    </row>
    <row r="93" spans="1:17" x14ac:dyDescent="0.25">
      <c r="A93" t="s">
        <v>1107</v>
      </c>
      <c r="B93" t="s">
        <v>1465</v>
      </c>
      <c r="C93" s="149">
        <v>221</v>
      </c>
      <c r="D93" s="149">
        <v>331270</v>
      </c>
      <c r="E93" s="149" t="s">
        <v>1466</v>
      </c>
      <c r="F93" s="149" t="s">
        <v>1461</v>
      </c>
      <c r="G93" t="s">
        <v>105</v>
      </c>
      <c r="H93" t="s">
        <v>101</v>
      </c>
      <c r="I93" t="s">
        <v>1672</v>
      </c>
      <c r="J93" t="s">
        <v>645</v>
      </c>
      <c r="K93" t="s">
        <v>105</v>
      </c>
      <c r="L93">
        <v>1420670</v>
      </c>
      <c r="M93">
        <v>65.334722200000002</v>
      </c>
      <c r="N93">
        <v>-166.4891667</v>
      </c>
      <c r="O93" t="s">
        <v>5</v>
      </c>
      <c r="P93" t="s">
        <v>105</v>
      </c>
      <c r="Q93">
        <v>274</v>
      </c>
    </row>
    <row r="94" spans="1:17" x14ac:dyDescent="0.25">
      <c r="A94" t="s">
        <v>1108</v>
      </c>
      <c r="B94" t="s">
        <v>1465</v>
      </c>
      <c r="C94" s="149">
        <v>221</v>
      </c>
      <c r="D94" s="149">
        <v>331280</v>
      </c>
      <c r="E94" s="149" t="s">
        <v>1466</v>
      </c>
      <c r="F94" s="149" t="s">
        <v>1461</v>
      </c>
      <c r="G94" t="s">
        <v>106</v>
      </c>
      <c r="H94" t="s">
        <v>101</v>
      </c>
      <c r="I94" t="s">
        <v>1685</v>
      </c>
      <c r="J94" t="s">
        <v>647</v>
      </c>
      <c r="K94" t="s">
        <v>106</v>
      </c>
      <c r="L94">
        <v>1400219</v>
      </c>
      <c r="M94">
        <v>61.527777800000003</v>
      </c>
      <c r="N94">
        <v>-165.5863889</v>
      </c>
      <c r="O94" t="s">
        <v>9</v>
      </c>
      <c r="P94" t="s">
        <v>106</v>
      </c>
      <c r="Q94">
        <v>274</v>
      </c>
    </row>
    <row r="95" spans="1:17" x14ac:dyDescent="0.25">
      <c r="A95" t="s">
        <v>1109</v>
      </c>
      <c r="B95" t="s">
        <v>1465</v>
      </c>
      <c r="C95" s="149">
        <v>221</v>
      </c>
      <c r="D95" s="149">
        <v>331290</v>
      </c>
      <c r="E95" s="149" t="s">
        <v>1466</v>
      </c>
      <c r="F95" s="149" t="s">
        <v>1461</v>
      </c>
      <c r="G95" t="s">
        <v>107</v>
      </c>
      <c r="H95" t="s">
        <v>101</v>
      </c>
      <c r="I95" t="s">
        <v>1713</v>
      </c>
      <c r="J95" t="s">
        <v>706</v>
      </c>
      <c r="K95" t="s">
        <v>107</v>
      </c>
      <c r="L95">
        <v>1401666</v>
      </c>
      <c r="M95">
        <v>60.218888900000003</v>
      </c>
      <c r="N95">
        <v>-162.02444439999999</v>
      </c>
      <c r="O95" t="s">
        <v>9</v>
      </c>
      <c r="P95" t="s">
        <v>107</v>
      </c>
      <c r="Q95">
        <v>274</v>
      </c>
    </row>
    <row r="96" spans="1:17" x14ac:dyDescent="0.25">
      <c r="A96" t="s">
        <v>1112</v>
      </c>
      <c r="B96" t="s">
        <v>1465</v>
      </c>
      <c r="C96" s="149">
        <v>221</v>
      </c>
      <c r="D96" s="149">
        <v>331300</v>
      </c>
      <c r="E96" s="149" t="s">
        <v>1466</v>
      </c>
      <c r="F96" s="149" t="s">
        <v>1461</v>
      </c>
      <c r="G96" t="s">
        <v>109</v>
      </c>
      <c r="H96" t="s">
        <v>101</v>
      </c>
      <c r="I96" t="s">
        <v>1720</v>
      </c>
      <c r="J96" t="s">
        <v>649</v>
      </c>
      <c r="K96" t="s">
        <v>109</v>
      </c>
      <c r="L96">
        <v>1401788</v>
      </c>
      <c r="M96">
        <v>64.617500000000007</v>
      </c>
      <c r="N96">
        <v>-162.2605556</v>
      </c>
      <c r="O96" t="s">
        <v>5</v>
      </c>
      <c r="P96" t="s">
        <v>109</v>
      </c>
      <c r="Q96">
        <v>274</v>
      </c>
    </row>
    <row r="97" spans="1:17" x14ac:dyDescent="0.25">
      <c r="A97" t="s">
        <v>1113</v>
      </c>
      <c r="B97" t="s">
        <v>1465</v>
      </c>
      <c r="C97" s="149">
        <v>221</v>
      </c>
      <c r="D97" s="149">
        <v>331310</v>
      </c>
      <c r="E97" s="149" t="s">
        <v>1466</v>
      </c>
      <c r="F97" s="149" t="s">
        <v>1461</v>
      </c>
      <c r="G97" t="s">
        <v>110</v>
      </c>
      <c r="H97" t="s">
        <v>101</v>
      </c>
      <c r="I97" t="s">
        <v>1571</v>
      </c>
      <c r="J97" t="s">
        <v>638</v>
      </c>
      <c r="K97" t="s">
        <v>110</v>
      </c>
      <c r="L97">
        <v>1401837</v>
      </c>
      <c r="M97">
        <v>62.777777800000003</v>
      </c>
      <c r="N97">
        <v>-164.52305559999999</v>
      </c>
      <c r="O97" t="s">
        <v>9</v>
      </c>
      <c r="P97" t="s">
        <v>110</v>
      </c>
      <c r="Q97">
        <v>274</v>
      </c>
    </row>
    <row r="98" spans="1:17" x14ac:dyDescent="0.25">
      <c r="A98" t="s">
        <v>1114</v>
      </c>
      <c r="B98" t="s">
        <v>1465</v>
      </c>
      <c r="C98" s="149">
        <v>221</v>
      </c>
      <c r="D98" s="149">
        <v>331320</v>
      </c>
      <c r="E98" s="149" t="s">
        <v>1466</v>
      </c>
      <c r="F98" s="149" t="s">
        <v>1461</v>
      </c>
      <c r="G98" t="s">
        <v>111</v>
      </c>
      <c r="H98" t="s">
        <v>101</v>
      </c>
      <c r="I98" t="s">
        <v>1727</v>
      </c>
      <c r="J98" t="s">
        <v>652</v>
      </c>
      <c r="K98" t="s">
        <v>111</v>
      </c>
      <c r="L98">
        <v>1402463</v>
      </c>
      <c r="M98">
        <v>63.779722200000002</v>
      </c>
      <c r="N98">
        <v>-171.74111110000001</v>
      </c>
      <c r="O98" t="s">
        <v>5</v>
      </c>
      <c r="P98" t="s">
        <v>111</v>
      </c>
      <c r="Q98">
        <v>274</v>
      </c>
    </row>
    <row r="99" spans="1:17" x14ac:dyDescent="0.25">
      <c r="A99" t="s">
        <v>1115</v>
      </c>
      <c r="B99" t="s">
        <v>1465</v>
      </c>
      <c r="C99" s="149">
        <v>221</v>
      </c>
      <c r="D99" s="149">
        <v>331330</v>
      </c>
      <c r="E99" s="149" t="s">
        <v>1466</v>
      </c>
      <c r="F99" s="149" t="s">
        <v>1461</v>
      </c>
      <c r="G99" t="s">
        <v>112</v>
      </c>
      <c r="H99" t="s">
        <v>101</v>
      </c>
      <c r="I99" t="s">
        <v>1730</v>
      </c>
      <c r="J99" t="s">
        <v>708</v>
      </c>
      <c r="K99" t="s">
        <v>112</v>
      </c>
      <c r="L99">
        <v>1415910</v>
      </c>
      <c r="M99">
        <v>59.118888900000002</v>
      </c>
      <c r="N99">
        <v>-161.58750000000001</v>
      </c>
      <c r="O99" t="s">
        <v>9</v>
      </c>
      <c r="P99" t="s">
        <v>112</v>
      </c>
      <c r="Q99">
        <v>274</v>
      </c>
    </row>
    <row r="100" spans="1:17" x14ac:dyDescent="0.25">
      <c r="A100" t="s">
        <v>1116</v>
      </c>
      <c r="B100" t="s">
        <v>1465</v>
      </c>
      <c r="C100" s="149">
        <v>221</v>
      </c>
      <c r="D100" s="149">
        <v>331340</v>
      </c>
      <c r="E100" s="149" t="s">
        <v>1466</v>
      </c>
      <c r="F100" s="149" t="s">
        <v>1461</v>
      </c>
      <c r="G100" t="s">
        <v>113</v>
      </c>
      <c r="H100" t="s">
        <v>101</v>
      </c>
      <c r="I100" t="s">
        <v>1731</v>
      </c>
      <c r="J100" t="s">
        <v>710</v>
      </c>
      <c r="K100" t="s">
        <v>113</v>
      </c>
      <c r="L100">
        <v>1402921</v>
      </c>
      <c r="M100">
        <v>62.903611099999999</v>
      </c>
      <c r="N100">
        <v>-160.06472220000001</v>
      </c>
      <c r="O100" t="s">
        <v>14</v>
      </c>
      <c r="P100" t="s">
        <v>113</v>
      </c>
      <c r="Q100">
        <v>274</v>
      </c>
    </row>
    <row r="101" spans="1:17" x14ac:dyDescent="0.25">
      <c r="A101" t="s">
        <v>1117</v>
      </c>
      <c r="B101" t="s">
        <v>1465</v>
      </c>
      <c r="C101" s="149">
        <v>221</v>
      </c>
      <c r="D101" s="149">
        <v>331350</v>
      </c>
      <c r="E101" s="149" t="s">
        <v>1466</v>
      </c>
      <c r="F101" s="149" t="s">
        <v>1461</v>
      </c>
      <c r="G101" t="s">
        <v>114</v>
      </c>
      <c r="H101" t="s">
        <v>101</v>
      </c>
      <c r="I101" t="s">
        <v>1737</v>
      </c>
      <c r="J101" t="s">
        <v>712</v>
      </c>
      <c r="K101" t="s">
        <v>114</v>
      </c>
      <c r="L101">
        <v>1403447</v>
      </c>
      <c r="M101">
        <v>62.199444399999997</v>
      </c>
      <c r="N101">
        <v>-159.77138890000001</v>
      </c>
      <c r="O101" t="s">
        <v>14</v>
      </c>
      <c r="P101" t="s">
        <v>114</v>
      </c>
      <c r="Q101">
        <v>274</v>
      </c>
    </row>
    <row r="102" spans="1:17" x14ac:dyDescent="0.25">
      <c r="A102" t="s">
        <v>1118</v>
      </c>
      <c r="B102" t="s">
        <v>1465</v>
      </c>
      <c r="C102" s="149">
        <v>221</v>
      </c>
      <c r="D102" s="149">
        <v>331360</v>
      </c>
      <c r="E102" s="149" t="s">
        <v>1466</v>
      </c>
      <c r="F102" s="149" t="s">
        <v>1461</v>
      </c>
      <c r="G102" t="s">
        <v>115</v>
      </c>
      <c r="H102" t="s">
        <v>101</v>
      </c>
      <c r="I102" t="s">
        <v>1739</v>
      </c>
      <c r="J102" t="s">
        <v>654</v>
      </c>
      <c r="K102" t="s">
        <v>115</v>
      </c>
      <c r="L102">
        <v>1403493</v>
      </c>
      <c r="M102">
        <v>61.531111099999997</v>
      </c>
      <c r="N102">
        <v>-166.09666669999999</v>
      </c>
      <c r="O102" t="s">
        <v>9</v>
      </c>
      <c r="P102" t="s">
        <v>115</v>
      </c>
      <c r="Q102">
        <v>274</v>
      </c>
    </row>
    <row r="103" spans="1:17" x14ac:dyDescent="0.25">
      <c r="A103" t="s">
        <v>1119</v>
      </c>
      <c r="B103" t="s">
        <v>1465</v>
      </c>
      <c r="C103" s="149">
        <v>221</v>
      </c>
      <c r="D103" s="149">
        <v>331370</v>
      </c>
      <c r="E103" s="149" t="s">
        <v>1466</v>
      </c>
      <c r="F103" s="149" t="s">
        <v>1461</v>
      </c>
      <c r="G103" t="s">
        <v>116</v>
      </c>
      <c r="H103" t="s">
        <v>101</v>
      </c>
      <c r="I103" t="s">
        <v>1742</v>
      </c>
      <c r="J103" t="s">
        <v>714</v>
      </c>
      <c r="K103" t="s">
        <v>116</v>
      </c>
      <c r="L103">
        <v>1403644</v>
      </c>
      <c r="M103">
        <v>65.698611099999994</v>
      </c>
      <c r="N103">
        <v>-156.39972220000001</v>
      </c>
      <c r="O103" t="s">
        <v>14</v>
      </c>
      <c r="P103" t="s">
        <v>116</v>
      </c>
      <c r="Q103">
        <v>274</v>
      </c>
    </row>
    <row r="104" spans="1:17" x14ac:dyDescent="0.25">
      <c r="A104" t="s">
        <v>1120</v>
      </c>
      <c r="B104" t="s">
        <v>1465</v>
      </c>
      <c r="C104" s="149">
        <v>221</v>
      </c>
      <c r="D104" s="149">
        <v>331720</v>
      </c>
      <c r="E104" s="149" t="s">
        <v>1466</v>
      </c>
      <c r="F104" s="149" t="s">
        <v>1461</v>
      </c>
      <c r="G104" t="s">
        <v>394</v>
      </c>
      <c r="H104" t="s">
        <v>101</v>
      </c>
      <c r="I104" t="s">
        <v>1481</v>
      </c>
      <c r="J104" t="s">
        <v>700</v>
      </c>
      <c r="K104" t="s">
        <v>394</v>
      </c>
      <c r="L104">
        <v>1404378</v>
      </c>
      <c r="M104">
        <v>61.537222200000002</v>
      </c>
      <c r="N104">
        <v>-160.3052778</v>
      </c>
      <c r="O104" t="s">
        <v>9</v>
      </c>
      <c r="P104" t="s">
        <v>394</v>
      </c>
      <c r="Q104">
        <v>274</v>
      </c>
    </row>
    <row r="105" spans="1:17" x14ac:dyDescent="0.25">
      <c r="A105" t="s">
        <v>1121</v>
      </c>
      <c r="B105" t="s">
        <v>1465</v>
      </c>
      <c r="C105" s="149">
        <v>221</v>
      </c>
      <c r="D105" s="149">
        <v>331380</v>
      </c>
      <c r="E105" s="149" t="s">
        <v>1466</v>
      </c>
      <c r="F105" s="149" t="s">
        <v>1461</v>
      </c>
      <c r="G105" t="s">
        <v>117</v>
      </c>
      <c r="H105" t="s">
        <v>101</v>
      </c>
      <c r="I105" t="s">
        <v>1750</v>
      </c>
      <c r="J105" t="s">
        <v>716</v>
      </c>
      <c r="K105" t="s">
        <v>117</v>
      </c>
      <c r="L105">
        <v>1404379</v>
      </c>
      <c r="M105">
        <v>64.327222199999994</v>
      </c>
      <c r="N105">
        <v>-158.72194440000001</v>
      </c>
      <c r="O105" t="s">
        <v>14</v>
      </c>
      <c r="P105" t="s">
        <v>117</v>
      </c>
      <c r="Q105">
        <v>274</v>
      </c>
    </row>
    <row r="106" spans="1:17" x14ac:dyDescent="0.25">
      <c r="A106" t="s">
        <v>1122</v>
      </c>
      <c r="B106" t="s">
        <v>1465</v>
      </c>
      <c r="C106" s="149">
        <v>221</v>
      </c>
      <c r="D106" s="149">
        <v>331390</v>
      </c>
      <c r="E106" s="149" t="s">
        <v>1466</v>
      </c>
      <c r="F106" s="149" t="s">
        <v>1461</v>
      </c>
      <c r="G106" t="s">
        <v>118</v>
      </c>
      <c r="H106" t="s">
        <v>101</v>
      </c>
      <c r="I106" t="s">
        <v>1527</v>
      </c>
      <c r="J106" t="s">
        <v>656</v>
      </c>
      <c r="K106" t="s">
        <v>118</v>
      </c>
      <c r="L106">
        <v>1404483</v>
      </c>
      <c r="M106">
        <v>60.895555600000002</v>
      </c>
      <c r="N106">
        <v>-162.5180556</v>
      </c>
      <c r="O106" t="s">
        <v>9</v>
      </c>
      <c r="P106" t="s">
        <v>118</v>
      </c>
      <c r="Q106">
        <v>274</v>
      </c>
    </row>
    <row r="107" spans="1:17" x14ac:dyDescent="0.25">
      <c r="A107" t="s">
        <v>1123</v>
      </c>
      <c r="B107" t="s">
        <v>1465</v>
      </c>
      <c r="C107" s="149">
        <v>221</v>
      </c>
      <c r="D107" s="149">
        <v>331400</v>
      </c>
      <c r="E107" s="149" t="s">
        <v>1466</v>
      </c>
      <c r="F107" s="149" t="s">
        <v>1461</v>
      </c>
      <c r="G107" t="s">
        <v>119</v>
      </c>
      <c r="H107" t="s">
        <v>101</v>
      </c>
      <c r="I107" t="s">
        <v>1753</v>
      </c>
      <c r="J107" t="s">
        <v>658</v>
      </c>
      <c r="K107" t="s">
        <v>119</v>
      </c>
      <c r="L107">
        <v>1413311</v>
      </c>
      <c r="M107">
        <v>66.974999999999994</v>
      </c>
      <c r="N107">
        <v>-160.42277780000001</v>
      </c>
      <c r="O107" t="s">
        <v>11</v>
      </c>
      <c r="P107" t="s">
        <v>119</v>
      </c>
      <c r="Q107">
        <v>274</v>
      </c>
    </row>
    <row r="108" spans="1:17" x14ac:dyDescent="0.25">
      <c r="A108" t="s">
        <v>1124</v>
      </c>
      <c r="B108" t="s">
        <v>1465</v>
      </c>
      <c r="C108" s="149">
        <v>221</v>
      </c>
      <c r="D108" s="149">
        <v>331410</v>
      </c>
      <c r="E108" s="149" t="s">
        <v>1466</v>
      </c>
      <c r="F108" s="149" t="s">
        <v>1461</v>
      </c>
      <c r="G108" t="s">
        <v>120</v>
      </c>
      <c r="H108" t="s">
        <v>101</v>
      </c>
      <c r="I108" t="s">
        <v>1762</v>
      </c>
      <c r="J108" t="s">
        <v>660</v>
      </c>
      <c r="K108" t="s">
        <v>120</v>
      </c>
      <c r="L108">
        <v>1413348</v>
      </c>
      <c r="M108">
        <v>67.726944399999994</v>
      </c>
      <c r="N108">
        <v>-164.53333330000001</v>
      </c>
      <c r="O108" t="s">
        <v>11</v>
      </c>
      <c r="P108" t="s">
        <v>120</v>
      </c>
      <c r="Q108">
        <v>274</v>
      </c>
    </row>
    <row r="109" spans="1:17" x14ac:dyDescent="0.25">
      <c r="A109" t="s">
        <v>1265</v>
      </c>
      <c r="B109" t="s">
        <v>1513</v>
      </c>
      <c r="C109" s="149" t="s">
        <v>1469</v>
      </c>
      <c r="D109" s="149">
        <v>332740</v>
      </c>
      <c r="E109" s="149" t="s">
        <v>1428</v>
      </c>
      <c r="F109" s="149" t="s">
        <v>1461</v>
      </c>
      <c r="G109" t="s">
        <v>370</v>
      </c>
      <c r="H109" t="s">
        <v>369</v>
      </c>
      <c r="I109" t="s">
        <v>1514</v>
      </c>
      <c r="J109" t="s">
        <v>1026</v>
      </c>
      <c r="K109" t="s">
        <v>370</v>
      </c>
      <c r="L109">
        <v>1418954</v>
      </c>
      <c r="M109">
        <v>52.938055599999998</v>
      </c>
      <c r="N109">
        <v>-168.8677778</v>
      </c>
      <c r="O109" t="s">
        <v>4</v>
      </c>
      <c r="P109" t="s">
        <v>370</v>
      </c>
      <c r="Q109">
        <v>280</v>
      </c>
    </row>
    <row r="110" spans="1:17" x14ac:dyDescent="0.25">
      <c r="A110" t="s">
        <v>1165</v>
      </c>
      <c r="B110" t="s">
        <v>1660</v>
      </c>
      <c r="C110" s="149">
        <v>653</v>
      </c>
      <c r="D110" s="149">
        <v>331750</v>
      </c>
      <c r="E110" s="149" t="s">
        <v>1466</v>
      </c>
      <c r="F110" s="149" t="s">
        <v>1461</v>
      </c>
      <c r="G110" t="s">
        <v>162</v>
      </c>
      <c r="H110" t="s">
        <v>1661</v>
      </c>
      <c r="I110" t="s">
        <v>1659</v>
      </c>
      <c r="J110" t="s">
        <v>746</v>
      </c>
      <c r="K110" t="s">
        <v>162</v>
      </c>
      <c r="L110">
        <v>1418170</v>
      </c>
      <c r="M110">
        <v>52.196111100000003</v>
      </c>
      <c r="N110">
        <v>-174.2005556</v>
      </c>
      <c r="O110" t="s">
        <v>4</v>
      </c>
      <c r="P110" t="s">
        <v>162</v>
      </c>
      <c r="Q110">
        <v>281</v>
      </c>
    </row>
    <row r="111" spans="1:17" x14ac:dyDescent="0.25">
      <c r="A111" t="s">
        <v>1126</v>
      </c>
      <c r="B111" t="s">
        <v>1770</v>
      </c>
      <c r="C111" s="207">
        <v>9898</v>
      </c>
      <c r="D111" s="173">
        <v>332120</v>
      </c>
      <c r="E111" s="149" t="s">
        <v>1466</v>
      </c>
      <c r="F111" s="149" t="s">
        <v>1461</v>
      </c>
      <c r="G111" s="208" t="s">
        <v>121</v>
      </c>
      <c r="H111" s="137" t="s">
        <v>1291</v>
      </c>
      <c r="I111" t="s">
        <v>1771</v>
      </c>
      <c r="J111" s="137" t="s">
        <v>662</v>
      </c>
      <c r="K111" s="137" t="s">
        <v>121</v>
      </c>
      <c r="L111">
        <v>1404964</v>
      </c>
      <c r="M111">
        <v>63.0341667</v>
      </c>
      <c r="N111">
        <v>-163.55333329999999</v>
      </c>
      <c r="O111" t="s">
        <v>9</v>
      </c>
      <c r="P111" t="s">
        <v>121</v>
      </c>
      <c r="Q111">
        <v>285</v>
      </c>
    </row>
    <row r="112" spans="1:17" x14ac:dyDescent="0.25">
      <c r="A112" s="195" t="s">
        <v>1259</v>
      </c>
      <c r="B112" s="195" t="s">
        <v>1482</v>
      </c>
      <c r="C112" s="209">
        <v>11591</v>
      </c>
      <c r="D112" s="210">
        <v>332200</v>
      </c>
      <c r="E112" s="149" t="s">
        <v>1466</v>
      </c>
      <c r="F112" s="149" t="s">
        <v>1461</v>
      </c>
      <c r="G112" s="211" t="s">
        <v>360</v>
      </c>
      <c r="H112" s="211" t="s">
        <v>1284</v>
      </c>
      <c r="I112" s="195" t="s">
        <v>1483</v>
      </c>
      <c r="J112" s="195" t="s">
        <v>1003</v>
      </c>
      <c r="K112" s="195" t="s">
        <v>360</v>
      </c>
      <c r="L112" s="195">
        <v>1405922</v>
      </c>
      <c r="M112" s="195">
        <v>65.001111100000003</v>
      </c>
      <c r="N112" s="195">
        <v>-150.63388889999999</v>
      </c>
      <c r="O112" s="195" t="s">
        <v>14</v>
      </c>
      <c r="P112" s="195" t="s">
        <v>360</v>
      </c>
      <c r="Q112">
        <v>289</v>
      </c>
    </row>
    <row r="113" spans="1:17" x14ac:dyDescent="0.25">
      <c r="A113" s="195" t="s">
        <v>1246</v>
      </c>
      <c r="B113" s="195" t="s">
        <v>1552</v>
      </c>
      <c r="C113" s="209" t="s">
        <v>1469</v>
      </c>
      <c r="D113" s="210">
        <v>332520</v>
      </c>
      <c r="E113" s="149" t="s">
        <v>1428</v>
      </c>
      <c r="F113" s="149" t="s">
        <v>1461</v>
      </c>
      <c r="G113" s="211" t="s">
        <v>331</v>
      </c>
      <c r="H113" s="211" t="s">
        <v>330</v>
      </c>
      <c r="I113" s="195" t="s">
        <v>1553</v>
      </c>
      <c r="J113" s="195" t="s">
        <v>973</v>
      </c>
      <c r="K113" s="195" t="s">
        <v>331</v>
      </c>
      <c r="L113" s="195">
        <v>1408519</v>
      </c>
      <c r="M113" s="195">
        <v>65.504999999999995</v>
      </c>
      <c r="N113" s="195">
        <v>-150.16999999999999</v>
      </c>
      <c r="O113" s="195" t="s">
        <v>14</v>
      </c>
      <c r="P113" t="s">
        <v>331</v>
      </c>
      <c r="Q113">
        <v>289</v>
      </c>
    </row>
    <row r="114" spans="1:17" x14ac:dyDescent="0.25">
      <c r="A114" s="195" t="s">
        <v>1274</v>
      </c>
      <c r="B114" s="195" t="s">
        <v>1533</v>
      </c>
      <c r="C114" s="210">
        <v>29297</v>
      </c>
      <c r="D114" s="210">
        <v>332460</v>
      </c>
      <c r="E114" s="149" t="s">
        <v>1466</v>
      </c>
      <c r="F114" s="149" t="s">
        <v>1461</v>
      </c>
      <c r="G114" s="195" t="s">
        <v>318</v>
      </c>
      <c r="H114" s="195" t="s">
        <v>317</v>
      </c>
      <c r="I114" s="195" t="s">
        <v>1534</v>
      </c>
      <c r="J114" s="195" t="s">
        <v>962</v>
      </c>
      <c r="K114" s="195" t="s">
        <v>318</v>
      </c>
      <c r="L114" s="195">
        <v>1424201</v>
      </c>
      <c r="M114" s="195">
        <v>57.960833299999997</v>
      </c>
      <c r="N114" s="195">
        <v>-136.22749999999999</v>
      </c>
      <c r="O114" s="195" t="s">
        <v>13</v>
      </c>
      <c r="P114" s="195" t="s">
        <v>318</v>
      </c>
      <c r="Q114">
        <v>291</v>
      </c>
    </row>
    <row r="115" spans="1:17" x14ac:dyDescent="0.25">
      <c r="A115" t="s">
        <v>1208</v>
      </c>
      <c r="B115" t="s">
        <v>1772</v>
      </c>
      <c r="C115" s="149">
        <v>10451</v>
      </c>
      <c r="D115" s="149">
        <v>332130</v>
      </c>
      <c r="E115" s="149" t="s">
        <v>1466</v>
      </c>
      <c r="F115" s="149" t="s">
        <v>1461</v>
      </c>
      <c r="G115" t="s">
        <v>259</v>
      </c>
      <c r="H115" t="s">
        <v>258</v>
      </c>
      <c r="I115" t="s">
        <v>1773</v>
      </c>
      <c r="J115" t="s">
        <v>889</v>
      </c>
      <c r="K115" t="s">
        <v>259</v>
      </c>
      <c r="L115">
        <v>1413378</v>
      </c>
      <c r="M115">
        <v>66.898333300000004</v>
      </c>
      <c r="N115">
        <v>-162.59666669999999</v>
      </c>
      <c r="O115" t="s">
        <v>11</v>
      </c>
      <c r="P115" t="s">
        <v>259</v>
      </c>
      <c r="Q115">
        <v>291</v>
      </c>
    </row>
    <row r="116" spans="1:17" x14ac:dyDescent="0.25">
      <c r="A116" s="195" t="s">
        <v>1177</v>
      </c>
      <c r="B116" s="195" t="s">
        <v>1669</v>
      </c>
      <c r="C116" s="209">
        <v>3522</v>
      </c>
      <c r="D116" s="210"/>
      <c r="E116" s="149" t="s">
        <v>1461</v>
      </c>
      <c r="F116" s="149" t="s">
        <v>1428</v>
      </c>
      <c r="G116" s="211" t="s">
        <v>187</v>
      </c>
      <c r="H116" s="211" t="s">
        <v>187</v>
      </c>
      <c r="I116" s="195" t="s">
        <v>1634</v>
      </c>
      <c r="J116" s="195" t="s">
        <v>596</v>
      </c>
      <c r="K116" s="195" t="s">
        <v>155</v>
      </c>
      <c r="L116" s="195">
        <v>1398242</v>
      </c>
      <c r="M116" s="195">
        <v>61.2180556</v>
      </c>
      <c r="N116" s="195">
        <v>-149.9002778</v>
      </c>
      <c r="O116" s="195" t="s">
        <v>12</v>
      </c>
      <c r="P116" s="195" t="s">
        <v>536</v>
      </c>
      <c r="Q116">
        <v>293</v>
      </c>
    </row>
    <row r="117" spans="1:17" x14ac:dyDescent="0.25">
      <c r="A117" s="195" t="s">
        <v>1166</v>
      </c>
      <c r="B117" s="195" t="s">
        <v>1662</v>
      </c>
      <c r="C117" s="209">
        <v>878</v>
      </c>
      <c r="D117" s="210">
        <v>331780</v>
      </c>
      <c r="E117" s="149" t="s">
        <v>1466</v>
      </c>
      <c r="F117" s="149" t="s">
        <v>1461</v>
      </c>
      <c r="G117" s="211" t="s">
        <v>164</v>
      </c>
      <c r="H117" s="195" t="s">
        <v>163</v>
      </c>
      <c r="I117" s="195" t="s">
        <v>1663</v>
      </c>
      <c r="J117" s="195" t="s">
        <v>748</v>
      </c>
      <c r="K117" s="195" t="s">
        <v>164</v>
      </c>
      <c r="L117" s="195">
        <v>1699811</v>
      </c>
      <c r="M117" s="195">
        <v>60.866944400000001</v>
      </c>
      <c r="N117" s="195">
        <v>-162.27305559999999</v>
      </c>
      <c r="O117" s="195" t="s">
        <v>9</v>
      </c>
      <c r="P117" s="195" t="s">
        <v>164</v>
      </c>
      <c r="Q117">
        <v>319</v>
      </c>
    </row>
    <row r="118" spans="1:17" x14ac:dyDescent="0.25">
      <c r="A118" t="s">
        <v>1175</v>
      </c>
      <c r="B118" t="s">
        <v>1686</v>
      </c>
      <c r="C118" s="149">
        <v>3421</v>
      </c>
      <c r="D118" s="149">
        <v>331860</v>
      </c>
      <c r="E118" s="149" t="s">
        <v>1466</v>
      </c>
      <c r="F118" s="149" t="s">
        <v>1461</v>
      </c>
      <c r="G118" t="s">
        <v>180</v>
      </c>
      <c r="H118" t="s">
        <v>179</v>
      </c>
      <c r="I118" t="s">
        <v>1687</v>
      </c>
      <c r="J118" t="s">
        <v>770</v>
      </c>
      <c r="K118" t="s">
        <v>180</v>
      </c>
      <c r="L118">
        <v>1400269</v>
      </c>
      <c r="M118">
        <v>56.295277800000001</v>
      </c>
      <c r="N118">
        <v>-158.40222220000001</v>
      </c>
      <c r="O118" t="s">
        <v>6</v>
      </c>
      <c r="P118" t="s">
        <v>180</v>
      </c>
      <c r="Q118">
        <v>330</v>
      </c>
    </row>
    <row r="119" spans="1:17" x14ac:dyDescent="0.25">
      <c r="A119" s="195" t="s">
        <v>1192</v>
      </c>
      <c r="B119" s="195" t="s">
        <v>1704</v>
      </c>
      <c r="C119" s="210">
        <v>19558</v>
      </c>
      <c r="D119" s="210"/>
      <c r="E119" s="149" t="s">
        <v>1461</v>
      </c>
      <c r="F119" s="149" t="s">
        <v>1428</v>
      </c>
      <c r="G119" s="212" t="s">
        <v>227</v>
      </c>
      <c r="H119" s="212" t="s">
        <v>227</v>
      </c>
      <c r="I119" s="195" t="s">
        <v>1634</v>
      </c>
      <c r="J119" s="195" t="s">
        <v>596</v>
      </c>
      <c r="K119" s="195" t="s">
        <v>837</v>
      </c>
      <c r="L119" s="195">
        <v>1413141</v>
      </c>
      <c r="M119" s="195">
        <v>59.642499999999998</v>
      </c>
      <c r="N119" s="195">
        <v>-151.5483333</v>
      </c>
      <c r="O119" s="195" t="s">
        <v>12</v>
      </c>
      <c r="P119" s="195" t="s">
        <v>1193</v>
      </c>
      <c r="Q119">
        <v>337</v>
      </c>
    </row>
    <row r="120" spans="1:17" x14ac:dyDescent="0.25">
      <c r="A120" s="195" t="s">
        <v>1244</v>
      </c>
      <c r="B120" s="195" t="s">
        <v>1549</v>
      </c>
      <c r="C120" s="210" t="s">
        <v>1469</v>
      </c>
      <c r="D120" s="210">
        <v>332500</v>
      </c>
      <c r="E120" s="149" t="s">
        <v>1428</v>
      </c>
      <c r="F120" s="149" t="s">
        <v>1461</v>
      </c>
      <c r="G120" s="212" t="s">
        <v>327</v>
      </c>
      <c r="H120" s="212" t="s">
        <v>326</v>
      </c>
      <c r="I120" s="195" t="s">
        <v>1550</v>
      </c>
      <c r="J120" s="195" t="s">
        <v>969</v>
      </c>
      <c r="K120" s="195" t="s">
        <v>327</v>
      </c>
      <c r="L120" s="195">
        <v>1419072</v>
      </c>
      <c r="M120" s="195">
        <v>56.932561399999997</v>
      </c>
      <c r="N120" s="195">
        <v>-158.6249699</v>
      </c>
      <c r="O120" s="195" t="s">
        <v>6</v>
      </c>
      <c r="P120" s="195" t="s">
        <v>327</v>
      </c>
      <c r="Q120">
        <v>339</v>
      </c>
    </row>
    <row r="121" spans="1:17" x14ac:dyDescent="0.25">
      <c r="A121" t="s">
        <v>1188</v>
      </c>
      <c r="B121" t="s">
        <v>1677</v>
      </c>
      <c r="C121" s="149">
        <v>6111</v>
      </c>
      <c r="D121" s="149">
        <v>331830</v>
      </c>
      <c r="E121" s="149" t="s">
        <v>1466</v>
      </c>
      <c r="F121" s="149" t="s">
        <v>1461</v>
      </c>
      <c r="G121" s="26" t="s">
        <v>217</v>
      </c>
      <c r="H121" s="26" t="s">
        <v>1678</v>
      </c>
      <c r="I121" t="s">
        <v>1676</v>
      </c>
      <c r="J121" t="s">
        <v>821</v>
      </c>
      <c r="K121" t="s">
        <v>217</v>
      </c>
      <c r="L121">
        <v>1400106</v>
      </c>
      <c r="M121">
        <v>65.572500000000005</v>
      </c>
      <c r="N121">
        <v>-144.80305559999999</v>
      </c>
      <c r="O121" t="s">
        <v>14</v>
      </c>
      <c r="P121" t="s">
        <v>217</v>
      </c>
      <c r="Q121">
        <v>340</v>
      </c>
    </row>
    <row r="122" spans="1:17" x14ac:dyDescent="0.25">
      <c r="A122" t="s">
        <v>1213</v>
      </c>
      <c r="B122" t="s">
        <v>1477</v>
      </c>
      <c r="C122" s="149" t="s">
        <v>1469</v>
      </c>
      <c r="D122" s="149">
        <v>332180</v>
      </c>
      <c r="E122" s="149" t="s">
        <v>1428</v>
      </c>
      <c r="F122" s="149" t="s">
        <v>1461</v>
      </c>
      <c r="G122" s="26" t="s">
        <v>269</v>
      </c>
      <c r="H122" s="26" t="s">
        <v>268</v>
      </c>
      <c r="I122" t="s">
        <v>1478</v>
      </c>
      <c r="J122" t="s">
        <v>899</v>
      </c>
      <c r="K122" t="s">
        <v>269</v>
      </c>
      <c r="L122">
        <v>1405300</v>
      </c>
      <c r="M122">
        <v>59.114166699999998</v>
      </c>
      <c r="N122">
        <v>-156.85888890000001</v>
      </c>
      <c r="O122" t="s">
        <v>6</v>
      </c>
      <c r="P122" t="s">
        <v>269</v>
      </c>
      <c r="Q122">
        <v>343</v>
      </c>
    </row>
    <row r="123" spans="1:17" x14ac:dyDescent="0.25">
      <c r="A123" s="195" t="s">
        <v>1174</v>
      </c>
      <c r="B123" s="195" t="s">
        <v>1691</v>
      </c>
      <c r="C123" s="210" t="s">
        <v>1469</v>
      </c>
      <c r="D123" s="210">
        <v>331880</v>
      </c>
      <c r="E123" s="149" t="s">
        <v>1428</v>
      </c>
      <c r="F123" s="149" t="s">
        <v>1461</v>
      </c>
      <c r="G123" s="212" t="s">
        <v>184</v>
      </c>
      <c r="H123" s="212" t="s">
        <v>183</v>
      </c>
      <c r="I123" s="195" t="s">
        <v>1692</v>
      </c>
      <c r="J123" s="195" t="s">
        <v>768</v>
      </c>
      <c r="K123" s="195" t="s">
        <v>184</v>
      </c>
      <c r="L123" s="195">
        <v>1893911</v>
      </c>
      <c r="M123" s="195">
        <v>56.255555600000001</v>
      </c>
      <c r="N123" s="195">
        <v>-158.76249999999999</v>
      </c>
      <c r="O123" s="195" t="s">
        <v>6</v>
      </c>
      <c r="P123" s="195" t="s">
        <v>184</v>
      </c>
      <c r="Q123">
        <v>344</v>
      </c>
    </row>
    <row r="124" spans="1:17" x14ac:dyDescent="0.25">
      <c r="A124" t="s">
        <v>1435</v>
      </c>
      <c r="B124" t="s">
        <v>1642</v>
      </c>
      <c r="C124" s="149">
        <v>288</v>
      </c>
      <c r="D124" s="149"/>
      <c r="E124" s="149" t="s">
        <v>1466</v>
      </c>
      <c r="F124" s="149" t="s">
        <v>1428</v>
      </c>
      <c r="G124" s="26" t="s">
        <v>1302</v>
      </c>
      <c r="H124" s="26" t="s">
        <v>1302</v>
      </c>
      <c r="I124" t="s">
        <v>1634</v>
      </c>
      <c r="J124" t="s">
        <v>596</v>
      </c>
      <c r="O124" t="s">
        <v>12</v>
      </c>
      <c r="Q124">
        <v>345</v>
      </c>
    </row>
    <row r="125" spans="1:17" x14ac:dyDescent="0.25">
      <c r="A125" t="s">
        <v>1070</v>
      </c>
      <c r="B125" t="s">
        <v>1556</v>
      </c>
      <c r="C125" s="149">
        <v>24486</v>
      </c>
      <c r="D125" s="149">
        <v>331040</v>
      </c>
      <c r="E125" s="149" t="s">
        <v>1466</v>
      </c>
      <c r="F125" s="149" t="s">
        <v>1461</v>
      </c>
      <c r="G125" t="s">
        <v>66</v>
      </c>
      <c r="H125" t="s">
        <v>65</v>
      </c>
      <c r="I125" t="s">
        <v>1557</v>
      </c>
      <c r="J125" t="s">
        <v>580</v>
      </c>
      <c r="K125" t="s">
        <v>66</v>
      </c>
      <c r="L125">
        <v>1418123</v>
      </c>
      <c r="M125">
        <v>54.135555600000004</v>
      </c>
      <c r="N125">
        <v>-165.77305559999999</v>
      </c>
      <c r="O125" t="s">
        <v>4</v>
      </c>
      <c r="P125" t="s">
        <v>66</v>
      </c>
      <c r="Q125">
        <v>353</v>
      </c>
    </row>
    <row r="126" spans="1:17" x14ac:dyDescent="0.25">
      <c r="A126" s="195" t="s">
        <v>1179</v>
      </c>
      <c r="B126" s="195" t="s">
        <v>1698</v>
      </c>
      <c r="C126" s="210" t="s">
        <v>1469</v>
      </c>
      <c r="D126" s="210">
        <v>331910</v>
      </c>
      <c r="E126" s="149" t="s">
        <v>1428</v>
      </c>
      <c r="F126" s="149" t="s">
        <v>1461</v>
      </c>
      <c r="G126" s="212" t="s">
        <v>194</v>
      </c>
      <c r="H126" s="212" t="s">
        <v>193</v>
      </c>
      <c r="I126" s="195" t="s">
        <v>1699</v>
      </c>
      <c r="J126" s="195" t="s">
        <v>782</v>
      </c>
      <c r="K126" s="195" t="s">
        <v>194</v>
      </c>
      <c r="L126" s="195">
        <v>1400426</v>
      </c>
      <c r="M126" s="195">
        <v>58.844166700000002</v>
      </c>
      <c r="N126" s="195">
        <v>-158.55083329999999</v>
      </c>
      <c r="O126" s="195" t="s">
        <v>6</v>
      </c>
      <c r="P126" s="195" t="s">
        <v>194</v>
      </c>
      <c r="Q126">
        <v>357</v>
      </c>
    </row>
    <row r="127" spans="1:17" x14ac:dyDescent="0.25">
      <c r="A127" s="195" t="s">
        <v>1251</v>
      </c>
      <c r="B127" s="195" t="s">
        <v>1621</v>
      </c>
      <c r="C127" s="210">
        <v>17271</v>
      </c>
      <c r="D127" s="210"/>
      <c r="E127" s="149" t="s">
        <v>1466</v>
      </c>
      <c r="F127" s="149" t="s">
        <v>1461</v>
      </c>
      <c r="G127" s="212" t="s">
        <v>340</v>
      </c>
      <c r="H127" s="212" t="s">
        <v>340</v>
      </c>
      <c r="I127" s="195" t="s">
        <v>1622</v>
      </c>
      <c r="J127" s="195" t="s">
        <v>982</v>
      </c>
      <c r="K127" s="195" t="s">
        <v>341</v>
      </c>
      <c r="L127" s="195">
        <v>1414736</v>
      </c>
      <c r="M127" s="195">
        <v>57.0530556</v>
      </c>
      <c r="N127" s="195">
        <v>-135.33000000000001</v>
      </c>
      <c r="O127" s="195" t="s">
        <v>13</v>
      </c>
      <c r="P127" s="195" t="s">
        <v>341</v>
      </c>
      <c r="Q127">
        <v>360</v>
      </c>
    </row>
    <row r="128" spans="1:17" x14ac:dyDescent="0.25">
      <c r="A128" s="195" t="s">
        <v>1243</v>
      </c>
      <c r="B128" s="195" t="s">
        <v>1537</v>
      </c>
      <c r="C128" s="210" t="s">
        <v>1469</v>
      </c>
      <c r="D128" s="210">
        <v>332480</v>
      </c>
      <c r="E128" s="149" t="s">
        <v>1428</v>
      </c>
      <c r="F128" s="149" t="s">
        <v>1461</v>
      </c>
      <c r="G128" s="212" t="s">
        <v>323</v>
      </c>
      <c r="H128" s="212" t="s">
        <v>322</v>
      </c>
      <c r="I128" s="195" t="s">
        <v>1538</v>
      </c>
      <c r="J128" s="195" t="s">
        <v>967</v>
      </c>
      <c r="K128" s="195" t="s">
        <v>323</v>
      </c>
      <c r="L128" s="195">
        <v>1407992</v>
      </c>
      <c r="M128" s="195">
        <v>57.564166700000001</v>
      </c>
      <c r="N128" s="195">
        <v>-157.5791667</v>
      </c>
      <c r="O128" s="195" t="s">
        <v>6</v>
      </c>
      <c r="P128" s="195" t="s">
        <v>323</v>
      </c>
      <c r="Q128">
        <v>363</v>
      </c>
    </row>
    <row r="129" spans="1:17" x14ac:dyDescent="0.25">
      <c r="A129" t="s">
        <v>1182</v>
      </c>
      <c r="B129" t="s">
        <v>1710</v>
      </c>
      <c r="C129" s="149" t="s">
        <v>1469</v>
      </c>
      <c r="D129" s="149">
        <v>331930</v>
      </c>
      <c r="E129" s="149" t="s">
        <v>1428</v>
      </c>
      <c r="F129" s="149" t="s">
        <v>1461</v>
      </c>
      <c r="G129" t="s">
        <v>398</v>
      </c>
      <c r="H129" t="s">
        <v>397</v>
      </c>
      <c r="I129" t="s">
        <v>1711</v>
      </c>
      <c r="J129" t="s">
        <v>797</v>
      </c>
      <c r="K129" t="s">
        <v>398</v>
      </c>
      <c r="L129">
        <v>1401213</v>
      </c>
      <c r="M129">
        <v>65.753765200000004</v>
      </c>
      <c r="N129">
        <v>-168.92314999999999</v>
      </c>
      <c r="O129" t="s">
        <v>5</v>
      </c>
      <c r="P129" t="s">
        <v>398</v>
      </c>
      <c r="Q129">
        <v>364</v>
      </c>
    </row>
    <row r="130" spans="1:17" x14ac:dyDescent="0.25">
      <c r="A130" t="s">
        <v>1227</v>
      </c>
      <c r="B130" t="s">
        <v>1505</v>
      </c>
      <c r="C130" s="149">
        <v>13477</v>
      </c>
      <c r="D130" s="149">
        <v>332320</v>
      </c>
      <c r="E130" s="149" t="s">
        <v>1466</v>
      </c>
      <c r="F130" s="149" t="s">
        <v>1461</v>
      </c>
      <c r="G130" t="s">
        <v>294</v>
      </c>
      <c r="H130" t="s">
        <v>293</v>
      </c>
      <c r="I130" t="s">
        <v>1506</v>
      </c>
      <c r="J130" t="s">
        <v>931</v>
      </c>
      <c r="K130" t="s">
        <v>294</v>
      </c>
      <c r="L130">
        <v>1418948</v>
      </c>
      <c r="M130">
        <v>56.000615199999999</v>
      </c>
      <c r="N130">
        <v>-161.206974</v>
      </c>
      <c r="O130" t="s">
        <v>4</v>
      </c>
      <c r="P130" t="s">
        <v>294</v>
      </c>
      <c r="Q130">
        <v>365</v>
      </c>
    </row>
    <row r="131" spans="1:17" x14ac:dyDescent="0.25">
      <c r="A131" t="s">
        <v>1178</v>
      </c>
      <c r="B131" t="s">
        <v>1696</v>
      </c>
      <c r="C131" s="149" t="s">
        <v>1469</v>
      </c>
      <c r="D131" s="149">
        <v>331900</v>
      </c>
      <c r="E131" s="149" t="s">
        <v>1428</v>
      </c>
      <c r="F131" s="149" t="s">
        <v>1461</v>
      </c>
      <c r="G131" t="s">
        <v>192</v>
      </c>
      <c r="H131" t="s">
        <v>191</v>
      </c>
      <c r="I131" t="s">
        <v>1697</v>
      </c>
      <c r="J131" t="s">
        <v>778</v>
      </c>
      <c r="K131" t="s">
        <v>192</v>
      </c>
      <c r="L131">
        <v>1400404</v>
      </c>
      <c r="M131">
        <v>65.825555600000001</v>
      </c>
      <c r="N131">
        <v>-144.06055559999999</v>
      </c>
      <c r="O131" t="s">
        <v>14</v>
      </c>
      <c r="P131" t="s">
        <v>192</v>
      </c>
      <c r="Q131">
        <v>369</v>
      </c>
    </row>
    <row r="132" spans="1:17" x14ac:dyDescent="0.25">
      <c r="A132" t="s">
        <v>1167</v>
      </c>
      <c r="B132" t="s">
        <v>1623</v>
      </c>
      <c r="C132" s="149">
        <v>1276</v>
      </c>
      <c r="D132" s="149"/>
      <c r="E132" s="149" t="s">
        <v>1466</v>
      </c>
      <c r="F132" s="149" t="s">
        <v>1461</v>
      </c>
      <c r="G132" t="s">
        <v>167</v>
      </c>
      <c r="H132" t="s">
        <v>167</v>
      </c>
      <c r="I132" t="s">
        <v>1624</v>
      </c>
      <c r="J132" t="s">
        <v>753</v>
      </c>
      <c r="K132" t="s">
        <v>752</v>
      </c>
      <c r="L132">
        <v>1398635</v>
      </c>
      <c r="M132">
        <v>71.290555600000005</v>
      </c>
      <c r="N132">
        <v>-156.7886111</v>
      </c>
      <c r="O132" t="s">
        <v>10</v>
      </c>
      <c r="P132" t="s">
        <v>752</v>
      </c>
      <c r="Q132">
        <v>373</v>
      </c>
    </row>
    <row r="133" spans="1:17" x14ac:dyDescent="0.25">
      <c r="A133" t="s">
        <v>1441</v>
      </c>
      <c r="B133" t="s">
        <v>1652</v>
      </c>
      <c r="C133" s="149">
        <v>19511</v>
      </c>
      <c r="D133" s="149"/>
      <c r="E133" s="149" t="s">
        <v>1466</v>
      </c>
      <c r="F133" s="149" t="s">
        <v>1428</v>
      </c>
      <c r="G133" t="s">
        <v>1038</v>
      </c>
      <c r="H133" t="s">
        <v>1038</v>
      </c>
      <c r="I133" t="s">
        <v>1634</v>
      </c>
      <c r="J133" t="s">
        <v>596</v>
      </c>
      <c r="O133" t="s">
        <v>12</v>
      </c>
      <c r="P133" t="s">
        <v>1038</v>
      </c>
      <c r="Q133">
        <v>375</v>
      </c>
    </row>
    <row r="134" spans="1:17" x14ac:dyDescent="0.25">
      <c r="A134" t="s">
        <v>1165</v>
      </c>
      <c r="B134" t="s">
        <v>1658</v>
      </c>
      <c r="C134" s="149">
        <v>56256</v>
      </c>
      <c r="D134" s="149">
        <v>331750</v>
      </c>
      <c r="E134" s="149" t="s">
        <v>1466</v>
      </c>
      <c r="F134" s="149" t="s">
        <v>1461</v>
      </c>
      <c r="G134" t="s">
        <v>162</v>
      </c>
      <c r="H134" t="s">
        <v>161</v>
      </c>
      <c r="I134" t="s">
        <v>1659</v>
      </c>
      <c r="J134" t="s">
        <v>746</v>
      </c>
      <c r="K134" t="s">
        <v>162</v>
      </c>
      <c r="L134">
        <v>1418170</v>
      </c>
      <c r="M134">
        <v>52.196111100000003</v>
      </c>
      <c r="N134">
        <v>-174.2005556</v>
      </c>
      <c r="O134" t="s">
        <v>4</v>
      </c>
      <c r="P134" t="s">
        <v>162</v>
      </c>
      <c r="Q134">
        <v>376</v>
      </c>
    </row>
    <row r="135" spans="1:17" x14ac:dyDescent="0.25">
      <c r="A135" t="s">
        <v>1267</v>
      </c>
      <c r="B135" t="s">
        <v>1607</v>
      </c>
      <c r="C135" s="149">
        <v>19454</v>
      </c>
      <c r="D135" s="149">
        <v>332860</v>
      </c>
      <c r="E135" s="149" t="s">
        <v>1466</v>
      </c>
      <c r="F135" s="149" t="s">
        <v>1461</v>
      </c>
      <c r="G135" t="s">
        <v>407</v>
      </c>
      <c r="H135" t="s">
        <v>373</v>
      </c>
      <c r="I135" t="s">
        <v>1608</v>
      </c>
      <c r="J135" t="s">
        <v>1030</v>
      </c>
      <c r="K135" t="s">
        <v>407</v>
      </c>
      <c r="L135">
        <v>1419424</v>
      </c>
      <c r="M135">
        <v>53.873611099999998</v>
      </c>
      <c r="N135">
        <v>-166.53666670000001</v>
      </c>
      <c r="O135" t="s">
        <v>4</v>
      </c>
      <c r="P135" t="s">
        <v>407</v>
      </c>
      <c r="Q135">
        <v>383</v>
      </c>
    </row>
    <row r="136" spans="1:17" x14ac:dyDescent="0.25">
      <c r="A136" t="s">
        <v>1125</v>
      </c>
      <c r="B136" t="s">
        <v>1763</v>
      </c>
      <c r="C136" s="149" t="s">
        <v>1469</v>
      </c>
      <c r="D136" s="149">
        <v>332090</v>
      </c>
      <c r="E136" s="149" t="s">
        <v>1428</v>
      </c>
      <c r="F136" s="149" t="s">
        <v>1461</v>
      </c>
      <c r="G136" t="s">
        <v>254</v>
      </c>
      <c r="H136" t="s">
        <v>253</v>
      </c>
      <c r="I136" t="s">
        <v>1575</v>
      </c>
      <c r="J136" t="s">
        <v>691</v>
      </c>
      <c r="K136" t="s">
        <v>254</v>
      </c>
      <c r="L136">
        <v>1413362</v>
      </c>
      <c r="M136">
        <v>66.907222200000007</v>
      </c>
      <c r="N136">
        <v>-156.8811111</v>
      </c>
      <c r="O136" t="s">
        <v>11</v>
      </c>
      <c r="P136" t="s">
        <v>254</v>
      </c>
      <c r="Q136">
        <v>394</v>
      </c>
    </row>
    <row r="137" spans="1:17" x14ac:dyDescent="0.25">
      <c r="A137" t="s">
        <v>1211</v>
      </c>
      <c r="B137" t="s">
        <v>1473</v>
      </c>
      <c r="C137" s="149">
        <v>10491</v>
      </c>
      <c r="D137" s="149">
        <v>332160</v>
      </c>
      <c r="E137" s="149" t="s">
        <v>1466</v>
      </c>
      <c r="F137" s="149" t="s">
        <v>1461</v>
      </c>
      <c r="G137" t="s">
        <v>265</v>
      </c>
      <c r="H137" t="s">
        <v>264</v>
      </c>
      <c r="I137" t="s">
        <v>1474</v>
      </c>
      <c r="J137" t="s">
        <v>895</v>
      </c>
      <c r="K137" t="s">
        <v>265</v>
      </c>
      <c r="L137">
        <v>1405122</v>
      </c>
      <c r="M137">
        <v>59.864444399999996</v>
      </c>
      <c r="N137">
        <v>-163.13416670000001</v>
      </c>
      <c r="O137" t="s">
        <v>9</v>
      </c>
      <c r="P137" t="s">
        <v>265</v>
      </c>
      <c r="Q137">
        <v>395</v>
      </c>
    </row>
    <row r="138" spans="1:17" x14ac:dyDescent="0.25">
      <c r="A138" s="195" t="s">
        <v>1268</v>
      </c>
      <c r="B138" s="195" t="s">
        <v>1508</v>
      </c>
      <c r="C138" s="210" t="s">
        <v>1469</v>
      </c>
      <c r="D138" s="210">
        <v>332870</v>
      </c>
      <c r="E138" s="149" t="s">
        <v>1428</v>
      </c>
      <c r="F138" s="149" t="s">
        <v>1461</v>
      </c>
      <c r="G138" s="195" t="s">
        <v>409</v>
      </c>
      <c r="H138" s="195" t="s">
        <v>408</v>
      </c>
      <c r="I138" s="195" t="s">
        <v>1509</v>
      </c>
      <c r="J138" s="195" t="s">
        <v>1033</v>
      </c>
      <c r="K138" s="195" t="s">
        <v>409</v>
      </c>
      <c r="L138" s="195">
        <v>1406985</v>
      </c>
      <c r="M138" s="195">
        <v>60.942777800000002</v>
      </c>
      <c r="N138" s="195">
        <v>-164.62944440000001</v>
      </c>
      <c r="O138" s="195" t="s">
        <v>9</v>
      </c>
      <c r="P138" t="s">
        <v>409</v>
      </c>
      <c r="Q138">
        <v>399</v>
      </c>
    </row>
    <row r="139" spans="1:17" x14ac:dyDescent="0.25">
      <c r="A139" t="s">
        <v>1196</v>
      </c>
      <c r="B139" t="s">
        <v>1746</v>
      </c>
      <c r="C139" s="149">
        <v>9188</v>
      </c>
      <c r="D139" s="149">
        <v>332050</v>
      </c>
      <c r="E139" s="149" t="s">
        <v>1466</v>
      </c>
      <c r="F139" s="149" t="s">
        <v>1461</v>
      </c>
      <c r="G139" t="s">
        <v>849</v>
      </c>
      <c r="H139" t="s">
        <v>236</v>
      </c>
      <c r="I139" t="s">
        <v>1747</v>
      </c>
      <c r="J139" t="s">
        <v>848</v>
      </c>
      <c r="K139" t="s">
        <v>546</v>
      </c>
      <c r="L139">
        <v>1403763</v>
      </c>
      <c r="M139">
        <v>59.7567965</v>
      </c>
      <c r="N139">
        <v>-154.91108370000001</v>
      </c>
      <c r="O139" t="s">
        <v>6</v>
      </c>
      <c r="P139" t="s">
        <v>849</v>
      </c>
      <c r="Q139">
        <v>407</v>
      </c>
    </row>
    <row r="140" spans="1:17" x14ac:dyDescent="0.25">
      <c r="A140" t="s">
        <v>1212</v>
      </c>
      <c r="B140" t="s">
        <v>1475</v>
      </c>
      <c r="C140" s="149">
        <v>10716</v>
      </c>
      <c r="D140" s="149">
        <v>332170</v>
      </c>
      <c r="E140" s="149" t="s">
        <v>1466</v>
      </c>
      <c r="F140" s="149" t="s">
        <v>1461</v>
      </c>
      <c r="G140" t="s">
        <v>267</v>
      </c>
      <c r="H140" t="s">
        <v>266</v>
      </c>
      <c r="I140" t="s">
        <v>1476</v>
      </c>
      <c r="J140" t="s">
        <v>897</v>
      </c>
      <c r="K140" t="s">
        <v>267</v>
      </c>
      <c r="L140">
        <v>1405216</v>
      </c>
      <c r="M140">
        <v>57.54</v>
      </c>
      <c r="N140">
        <v>-153.97861109999999</v>
      </c>
      <c r="O140" t="s">
        <v>8</v>
      </c>
      <c r="P140" t="s">
        <v>267</v>
      </c>
      <c r="Q140">
        <v>408</v>
      </c>
    </row>
    <row r="141" spans="1:17" x14ac:dyDescent="0.25">
      <c r="A141" t="s">
        <v>1245</v>
      </c>
      <c r="B141" t="s">
        <v>1768</v>
      </c>
      <c r="C141" s="149" t="s">
        <v>1469</v>
      </c>
      <c r="D141" s="149">
        <v>332510</v>
      </c>
      <c r="E141" s="149" t="s">
        <v>1428</v>
      </c>
      <c r="F141" s="149" t="s">
        <v>1461</v>
      </c>
      <c r="G141" t="s">
        <v>329</v>
      </c>
      <c r="H141" t="s">
        <v>328</v>
      </c>
      <c r="I141" t="s">
        <v>1769</v>
      </c>
      <c r="J141" t="s">
        <v>971</v>
      </c>
      <c r="K141" t="s">
        <v>329</v>
      </c>
      <c r="L141">
        <v>1404934</v>
      </c>
      <c r="M141">
        <v>59.953273099999997</v>
      </c>
      <c r="N141">
        <v>-162.8951327</v>
      </c>
      <c r="O141" t="s">
        <v>9</v>
      </c>
      <c r="P141" t="s">
        <v>329</v>
      </c>
      <c r="Q141">
        <v>410</v>
      </c>
    </row>
    <row r="142" spans="1:17" x14ac:dyDescent="0.25">
      <c r="A142" t="s">
        <v>1163</v>
      </c>
      <c r="B142" t="s">
        <v>1650</v>
      </c>
      <c r="C142" s="149">
        <v>4959</v>
      </c>
      <c r="D142" s="149">
        <v>331760</v>
      </c>
      <c r="E142" s="149" t="s">
        <v>1466</v>
      </c>
      <c r="F142" s="149" t="s">
        <v>1461</v>
      </c>
      <c r="G142" t="s">
        <v>158</v>
      </c>
      <c r="H142" t="s">
        <v>157</v>
      </c>
      <c r="I142" t="s">
        <v>1651</v>
      </c>
      <c r="J142" t="s">
        <v>742</v>
      </c>
      <c r="K142" t="s">
        <v>158</v>
      </c>
      <c r="L142">
        <v>1398286</v>
      </c>
      <c r="M142">
        <v>61.578333299999997</v>
      </c>
      <c r="N142">
        <v>-159.52222219999999</v>
      </c>
      <c r="O142" t="s">
        <v>9</v>
      </c>
      <c r="P142" t="s">
        <v>158</v>
      </c>
      <c r="Q142">
        <v>412</v>
      </c>
    </row>
    <row r="143" spans="1:17" x14ac:dyDescent="0.25">
      <c r="A143" t="s">
        <v>1220</v>
      </c>
      <c r="B143" t="s">
        <v>1554</v>
      </c>
      <c r="C143" s="205">
        <v>12485</v>
      </c>
      <c r="D143" s="149">
        <v>332250</v>
      </c>
      <c r="E143" s="149" t="s">
        <v>1466</v>
      </c>
      <c r="F143" s="149" t="s">
        <v>1461</v>
      </c>
      <c r="G143" t="s">
        <v>282</v>
      </c>
      <c r="H143" t="s">
        <v>279</v>
      </c>
      <c r="I143" t="s">
        <v>1555</v>
      </c>
      <c r="J143" t="s">
        <v>918</v>
      </c>
      <c r="K143" t="s">
        <v>282</v>
      </c>
      <c r="L143">
        <v>1408580</v>
      </c>
      <c r="M143">
        <v>61.761111100000001</v>
      </c>
      <c r="N143">
        <v>-157.3125</v>
      </c>
      <c r="O143" t="s">
        <v>9</v>
      </c>
      <c r="P143" t="s">
        <v>282</v>
      </c>
      <c r="Q143">
        <v>416</v>
      </c>
    </row>
    <row r="144" spans="1:17" s="195" customFormat="1" x14ac:dyDescent="0.25">
      <c r="A144" t="s">
        <v>1221</v>
      </c>
      <c r="B144" t="s">
        <v>1554</v>
      </c>
      <c r="C144" s="149">
        <v>12485</v>
      </c>
      <c r="D144" s="149">
        <v>332260</v>
      </c>
      <c r="E144" s="149" t="s">
        <v>1466</v>
      </c>
      <c r="F144" s="149" t="s">
        <v>1461</v>
      </c>
      <c r="G144" t="s">
        <v>283</v>
      </c>
      <c r="H144" t="s">
        <v>279</v>
      </c>
      <c r="I144" t="s">
        <v>1578</v>
      </c>
      <c r="J144" t="s">
        <v>920</v>
      </c>
      <c r="K144" t="s">
        <v>283</v>
      </c>
      <c r="L144">
        <v>1409747</v>
      </c>
      <c r="M144">
        <v>61.702500000000001</v>
      </c>
      <c r="N144">
        <v>-157.1697222</v>
      </c>
      <c r="O144" t="s">
        <v>9</v>
      </c>
      <c r="P144" t="s">
        <v>283</v>
      </c>
      <c r="Q144">
        <v>416</v>
      </c>
    </row>
    <row r="145" spans="1:17" s="195" customFormat="1" x14ac:dyDescent="0.25">
      <c r="A145" t="s">
        <v>1222</v>
      </c>
      <c r="B145" t="s">
        <v>1554</v>
      </c>
      <c r="C145" s="149">
        <v>12485</v>
      </c>
      <c r="D145" s="149">
        <v>332270</v>
      </c>
      <c r="E145" s="149" t="s">
        <v>1466</v>
      </c>
      <c r="F145" s="149" t="s">
        <v>1461</v>
      </c>
      <c r="G145" t="s">
        <v>284</v>
      </c>
      <c r="H145" t="s">
        <v>279</v>
      </c>
      <c r="I145" t="s">
        <v>1581</v>
      </c>
      <c r="J145" t="s">
        <v>922</v>
      </c>
      <c r="K145" t="s">
        <v>284</v>
      </c>
      <c r="L145">
        <v>1410241</v>
      </c>
      <c r="M145">
        <v>61.783055599999997</v>
      </c>
      <c r="N145">
        <v>-156.58805559999999</v>
      </c>
      <c r="O145" t="s">
        <v>9</v>
      </c>
      <c r="P145" t="s">
        <v>284</v>
      </c>
      <c r="Q145">
        <v>416</v>
      </c>
    </row>
    <row r="146" spans="1:17" s="195" customFormat="1" x14ac:dyDescent="0.25">
      <c r="A146" t="s">
        <v>1218</v>
      </c>
      <c r="B146" t="s">
        <v>1554</v>
      </c>
      <c r="C146" s="149">
        <v>12485</v>
      </c>
      <c r="D146" s="149">
        <v>332230</v>
      </c>
      <c r="E146" s="149" t="s">
        <v>1466</v>
      </c>
      <c r="F146" s="149" t="s">
        <v>1461</v>
      </c>
      <c r="G146" t="s">
        <v>280</v>
      </c>
      <c r="H146" t="s">
        <v>279</v>
      </c>
      <c r="I146" t="s">
        <v>1695</v>
      </c>
      <c r="J146" t="s">
        <v>914</v>
      </c>
      <c r="K146" t="s">
        <v>280</v>
      </c>
      <c r="L146">
        <v>1400376</v>
      </c>
      <c r="M146">
        <v>61.5719444</v>
      </c>
      <c r="N146">
        <v>-159.245</v>
      </c>
      <c r="O146" t="s">
        <v>9</v>
      </c>
      <c r="P146" t="s">
        <v>280</v>
      </c>
      <c r="Q146">
        <v>416</v>
      </c>
    </row>
    <row r="147" spans="1:17" s="195" customFormat="1" x14ac:dyDescent="0.25">
      <c r="A147" t="s">
        <v>1219</v>
      </c>
      <c r="B147" t="s">
        <v>1554</v>
      </c>
      <c r="C147" s="149">
        <v>12485</v>
      </c>
      <c r="D147" s="149">
        <v>332240</v>
      </c>
      <c r="E147" s="149" t="s">
        <v>1466</v>
      </c>
      <c r="F147" s="149" t="s">
        <v>1461</v>
      </c>
      <c r="G147" t="s">
        <v>281</v>
      </c>
      <c r="H147" t="s">
        <v>279</v>
      </c>
      <c r="I147" t="s">
        <v>1705</v>
      </c>
      <c r="J147" t="s">
        <v>916</v>
      </c>
      <c r="K147" t="s">
        <v>281</v>
      </c>
      <c r="L147">
        <v>1400824</v>
      </c>
      <c r="M147">
        <v>61.87</v>
      </c>
      <c r="N147">
        <v>-158.1108333</v>
      </c>
      <c r="O147" t="s">
        <v>9</v>
      </c>
      <c r="P147" t="s">
        <v>281</v>
      </c>
      <c r="Q147">
        <v>416</v>
      </c>
    </row>
    <row r="148" spans="1:17" s="195" customFormat="1" x14ac:dyDescent="0.25">
      <c r="A148" t="s">
        <v>1260</v>
      </c>
      <c r="B148" t="s">
        <v>1463</v>
      </c>
      <c r="C148" s="149">
        <v>19277</v>
      </c>
      <c r="D148" s="149"/>
      <c r="E148" s="149" t="s">
        <v>1461</v>
      </c>
      <c r="F148" s="149" t="s">
        <v>1428</v>
      </c>
      <c r="G148" t="s">
        <v>1005</v>
      </c>
      <c r="H148" t="s">
        <v>1005</v>
      </c>
      <c r="I148" t="s">
        <v>1464</v>
      </c>
      <c r="J148" t="s">
        <v>1008</v>
      </c>
      <c r="K148" t="s">
        <v>1007</v>
      </c>
      <c r="L148">
        <v>1866941</v>
      </c>
      <c r="M148">
        <v>70.205555599999997</v>
      </c>
      <c r="N148">
        <v>-148.51166670000001</v>
      </c>
      <c r="O148" t="s">
        <v>10</v>
      </c>
      <c r="P148" t="s">
        <v>1007</v>
      </c>
      <c r="Q148">
        <v>417</v>
      </c>
    </row>
    <row r="149" spans="1:17" s="195" customFormat="1" x14ac:dyDescent="0.25">
      <c r="A149" t="s">
        <v>1105</v>
      </c>
      <c r="B149" t="s">
        <v>1667</v>
      </c>
      <c r="C149" s="149">
        <v>1651</v>
      </c>
      <c r="D149" s="149">
        <v>331800</v>
      </c>
      <c r="E149" s="149" t="s">
        <v>1466</v>
      </c>
      <c r="F149" s="149" t="s">
        <v>1461</v>
      </c>
      <c r="G149" t="s">
        <v>1106</v>
      </c>
      <c r="H149" t="s">
        <v>1289</v>
      </c>
      <c r="I149" t="s">
        <v>1499</v>
      </c>
      <c r="J149" t="s">
        <v>642</v>
      </c>
      <c r="K149" t="s">
        <v>171</v>
      </c>
      <c r="L149">
        <v>1398908</v>
      </c>
      <c r="M149">
        <v>60.792222199999998</v>
      </c>
      <c r="N149">
        <v>-161.75583330000001</v>
      </c>
      <c r="O149" t="s">
        <v>9</v>
      </c>
      <c r="P149" t="s">
        <v>1106</v>
      </c>
      <c r="Q149">
        <v>420</v>
      </c>
    </row>
    <row r="150" spans="1:17" s="195" customFormat="1" x14ac:dyDescent="0.25">
      <c r="A150" s="195" t="s">
        <v>1176</v>
      </c>
      <c r="B150" s="195" t="s">
        <v>1693</v>
      </c>
      <c r="C150" s="210">
        <v>3465</v>
      </c>
      <c r="D150" s="210">
        <v>331890</v>
      </c>
      <c r="E150" s="149" t="s">
        <v>1466</v>
      </c>
      <c r="F150" s="149" t="s">
        <v>1461</v>
      </c>
      <c r="G150" s="195" t="s">
        <v>186</v>
      </c>
      <c r="H150" s="195" t="s">
        <v>185</v>
      </c>
      <c r="I150" s="195" t="s">
        <v>1694</v>
      </c>
      <c r="J150" s="195" t="s">
        <v>772</v>
      </c>
      <c r="K150" s="195" t="s">
        <v>186</v>
      </c>
      <c r="L150" s="195">
        <v>1400337</v>
      </c>
      <c r="M150" s="195">
        <v>61.515833299999997</v>
      </c>
      <c r="N150" s="195">
        <v>-144.43694439999999</v>
      </c>
      <c r="O150" s="195" t="s">
        <v>7</v>
      </c>
      <c r="P150" t="s">
        <v>186</v>
      </c>
      <c r="Q150">
        <v>425</v>
      </c>
    </row>
    <row r="151" spans="1:17" s="195" customFormat="1" x14ac:dyDescent="0.25">
      <c r="A151" t="s">
        <v>1434</v>
      </c>
      <c r="B151" t="s">
        <v>1641</v>
      </c>
      <c r="C151" s="149">
        <v>56503</v>
      </c>
      <c r="D151" s="149">
        <v>332200</v>
      </c>
      <c r="E151" s="149" t="s">
        <v>1466</v>
      </c>
      <c r="F151" s="149" t="s">
        <v>1461</v>
      </c>
      <c r="G151" t="s">
        <v>360</v>
      </c>
      <c r="H151" t="s">
        <v>359</v>
      </c>
      <c r="I151" t="s">
        <v>1483</v>
      </c>
      <c r="J151" t="s">
        <v>1003</v>
      </c>
      <c r="K151" t="s">
        <v>360</v>
      </c>
      <c r="L151">
        <v>1405922</v>
      </c>
      <c r="M151">
        <v>65.001111100000003</v>
      </c>
      <c r="N151">
        <v>-150.63388889999999</v>
      </c>
      <c r="O151" t="s">
        <v>14</v>
      </c>
      <c r="P151" t="s">
        <v>360</v>
      </c>
      <c r="Q151">
        <v>437</v>
      </c>
    </row>
    <row r="152" spans="1:17" s="195" customFormat="1" x14ac:dyDescent="0.25">
      <c r="A152" t="s">
        <v>1181</v>
      </c>
      <c r="B152" t="s">
        <v>1702</v>
      </c>
      <c r="C152" s="149">
        <v>40215</v>
      </c>
      <c r="D152" s="149">
        <v>331920</v>
      </c>
      <c r="E152" s="149" t="s">
        <v>1466</v>
      </c>
      <c r="F152" s="149" t="s">
        <v>1461</v>
      </c>
      <c r="G152" t="s">
        <v>793</v>
      </c>
      <c r="H152" t="s">
        <v>200</v>
      </c>
      <c r="I152" t="s">
        <v>1703</v>
      </c>
      <c r="J152" t="s">
        <v>792</v>
      </c>
      <c r="K152" t="s">
        <v>539</v>
      </c>
      <c r="L152">
        <v>1421215</v>
      </c>
      <c r="M152">
        <v>60.542777800000003</v>
      </c>
      <c r="N152">
        <v>-145.75749999999999</v>
      </c>
      <c r="O152" t="s">
        <v>7</v>
      </c>
      <c r="P152" t="s">
        <v>793</v>
      </c>
      <c r="Q152">
        <v>442</v>
      </c>
    </row>
    <row r="153" spans="1:17" s="195" customFormat="1" x14ac:dyDescent="0.25">
      <c r="A153" t="s">
        <v>1187</v>
      </c>
      <c r="B153" t="s">
        <v>1725</v>
      </c>
      <c r="C153" s="149">
        <v>6915</v>
      </c>
      <c r="D153" s="149">
        <v>331990</v>
      </c>
      <c r="E153" s="149" t="s">
        <v>1466</v>
      </c>
      <c r="F153" s="149" t="s">
        <v>1461</v>
      </c>
      <c r="G153" t="s">
        <v>213</v>
      </c>
      <c r="H153" t="s">
        <v>212</v>
      </c>
      <c r="I153" t="s">
        <v>1726</v>
      </c>
      <c r="J153" t="s">
        <v>819</v>
      </c>
      <c r="K153" t="s">
        <v>213</v>
      </c>
      <c r="L153">
        <v>1402457</v>
      </c>
      <c r="M153">
        <v>64.733333299999998</v>
      </c>
      <c r="N153">
        <v>-156.92750000000001</v>
      </c>
      <c r="O153" t="s">
        <v>14</v>
      </c>
      <c r="P153" t="s">
        <v>213</v>
      </c>
      <c r="Q153">
        <v>446</v>
      </c>
    </row>
    <row r="154" spans="1:17" s="195" customFormat="1" x14ac:dyDescent="0.25">
      <c r="A154" t="s">
        <v>1238</v>
      </c>
      <c r="B154" t="s">
        <v>1525</v>
      </c>
      <c r="C154" s="149" t="s">
        <v>1469</v>
      </c>
      <c r="D154" s="149">
        <v>332420</v>
      </c>
      <c r="E154" s="149" t="s">
        <v>1428</v>
      </c>
      <c r="F154" s="149" t="s">
        <v>1461</v>
      </c>
      <c r="G154" t="s">
        <v>310</v>
      </c>
      <c r="H154" t="s">
        <v>309</v>
      </c>
      <c r="I154" t="s">
        <v>1526</v>
      </c>
      <c r="J154" t="s">
        <v>953</v>
      </c>
      <c r="K154" t="s">
        <v>310</v>
      </c>
      <c r="L154">
        <v>1409405</v>
      </c>
      <c r="M154">
        <v>62.533611100000002</v>
      </c>
      <c r="N154">
        <v>-164.84111110000001</v>
      </c>
      <c r="O154" t="s">
        <v>9</v>
      </c>
      <c r="P154" t="s">
        <v>310</v>
      </c>
      <c r="Q154">
        <v>447</v>
      </c>
    </row>
    <row r="155" spans="1:17" s="195" customFormat="1" x14ac:dyDescent="0.25">
      <c r="A155" t="s">
        <v>1241</v>
      </c>
      <c r="B155" t="s">
        <v>1531</v>
      </c>
      <c r="C155" s="149">
        <v>14633</v>
      </c>
      <c r="D155" s="149">
        <v>332450</v>
      </c>
      <c r="E155" s="149" t="s">
        <v>1466</v>
      </c>
      <c r="F155" s="149" t="s">
        <v>1461</v>
      </c>
      <c r="G155" t="s">
        <v>316</v>
      </c>
      <c r="H155" t="s">
        <v>315</v>
      </c>
      <c r="I155" t="s">
        <v>1532</v>
      </c>
      <c r="J155" t="s">
        <v>960</v>
      </c>
      <c r="K155" t="s">
        <v>316</v>
      </c>
      <c r="L155">
        <v>1407862</v>
      </c>
      <c r="M155">
        <v>59.787222200000002</v>
      </c>
      <c r="N155">
        <v>-154.10611109999999</v>
      </c>
      <c r="O155" t="s">
        <v>6</v>
      </c>
      <c r="P155" t="s">
        <v>316</v>
      </c>
      <c r="Q155">
        <v>520</v>
      </c>
    </row>
    <row r="156" spans="1:17" x14ac:dyDescent="0.25">
      <c r="A156" t="s">
        <v>1169</v>
      </c>
      <c r="B156" t="s">
        <v>1670</v>
      </c>
      <c r="C156" s="149">
        <v>1747</v>
      </c>
      <c r="D156" s="149">
        <v>331810</v>
      </c>
      <c r="E156" s="149" t="s">
        <v>1466</v>
      </c>
      <c r="F156" s="149" t="s">
        <v>1461</v>
      </c>
      <c r="G156" t="s">
        <v>172</v>
      </c>
      <c r="H156" t="s">
        <v>757</v>
      </c>
      <c r="I156" t="s">
        <v>1671</v>
      </c>
      <c r="J156" t="s">
        <v>758</v>
      </c>
      <c r="K156" t="s">
        <v>172</v>
      </c>
      <c r="L156">
        <v>1399049</v>
      </c>
      <c r="M156">
        <v>66.259035499999996</v>
      </c>
      <c r="N156">
        <v>-145.81901680000001</v>
      </c>
      <c r="O156" t="s">
        <v>14</v>
      </c>
      <c r="P156" t="s">
        <v>172</v>
      </c>
      <c r="Q156">
        <v>523</v>
      </c>
    </row>
    <row r="157" spans="1:17" x14ac:dyDescent="0.25">
      <c r="A157" t="s">
        <v>1429</v>
      </c>
      <c r="B157" t="s">
        <v>1543</v>
      </c>
      <c r="C157" s="149" t="s">
        <v>1469</v>
      </c>
      <c r="D157" s="149">
        <v>332490</v>
      </c>
      <c r="E157" s="149" t="s">
        <v>1428</v>
      </c>
      <c r="F157" s="149" t="s">
        <v>1461</v>
      </c>
      <c r="G157" t="s">
        <v>325</v>
      </c>
      <c r="H157" t="s">
        <v>324</v>
      </c>
      <c r="I157" t="s">
        <v>1544</v>
      </c>
      <c r="J157" t="s">
        <v>1307</v>
      </c>
      <c r="K157" t="s">
        <v>325</v>
      </c>
      <c r="L157">
        <v>1408072</v>
      </c>
      <c r="M157">
        <v>59.013055600000001</v>
      </c>
      <c r="N157">
        <v>-161.81638889999999</v>
      </c>
      <c r="O157" t="s">
        <v>9</v>
      </c>
      <c r="P157" t="s">
        <v>325</v>
      </c>
      <c r="Q157">
        <v>549</v>
      </c>
    </row>
    <row r="158" spans="1:17" x14ac:dyDescent="0.25">
      <c r="A158" t="s">
        <v>1224</v>
      </c>
      <c r="B158" t="s">
        <v>1498</v>
      </c>
      <c r="C158" s="149">
        <v>13211</v>
      </c>
      <c r="D158" s="149">
        <v>332290</v>
      </c>
      <c r="E158" s="149" t="s">
        <v>1466</v>
      </c>
      <c r="F158" s="149" t="s">
        <v>1461</v>
      </c>
      <c r="G158" t="s">
        <v>288</v>
      </c>
      <c r="H158" t="s">
        <v>287</v>
      </c>
      <c r="I158" t="s">
        <v>1499</v>
      </c>
      <c r="J158" t="s">
        <v>642</v>
      </c>
      <c r="K158" t="s">
        <v>288</v>
      </c>
      <c r="L158">
        <v>1406829</v>
      </c>
      <c r="M158">
        <v>60.696666700000002</v>
      </c>
      <c r="N158">
        <v>-161.9519444</v>
      </c>
      <c r="O158" t="s">
        <v>9</v>
      </c>
      <c r="P158" t="s">
        <v>288</v>
      </c>
      <c r="Q158">
        <v>570</v>
      </c>
    </row>
    <row r="159" spans="1:17" x14ac:dyDescent="0.25">
      <c r="A159" t="s">
        <v>1248</v>
      </c>
      <c r="B159" t="s">
        <v>1561</v>
      </c>
      <c r="C159" s="149" t="s">
        <v>1469</v>
      </c>
      <c r="D159" s="149">
        <v>332550</v>
      </c>
      <c r="E159" s="149" t="s">
        <v>1428</v>
      </c>
      <c r="F159" s="149" t="s">
        <v>1461</v>
      </c>
      <c r="G159" t="s">
        <v>335</v>
      </c>
      <c r="H159" t="s">
        <v>334</v>
      </c>
      <c r="I159" t="s">
        <v>1562</v>
      </c>
      <c r="J159" t="s">
        <v>977</v>
      </c>
      <c r="K159" t="s">
        <v>335</v>
      </c>
      <c r="L159">
        <v>1419161</v>
      </c>
      <c r="M159">
        <v>56.6</v>
      </c>
      <c r="N159">
        <v>-169.54166670000001</v>
      </c>
      <c r="O159" t="s">
        <v>4</v>
      </c>
      <c r="P159" t="s">
        <v>335</v>
      </c>
      <c r="Q159">
        <v>586</v>
      </c>
    </row>
    <row r="160" spans="1:17" x14ac:dyDescent="0.25">
      <c r="A160" t="s">
        <v>1249</v>
      </c>
      <c r="B160" t="s">
        <v>1564</v>
      </c>
      <c r="C160" s="149">
        <v>17898</v>
      </c>
      <c r="D160" s="149">
        <v>332560</v>
      </c>
      <c r="E160" s="149" t="s">
        <v>1466</v>
      </c>
      <c r="F160" s="149" t="s">
        <v>1461</v>
      </c>
      <c r="G160" t="s">
        <v>337</v>
      </c>
      <c r="H160" t="s">
        <v>336</v>
      </c>
      <c r="I160" t="s">
        <v>1565</v>
      </c>
      <c r="J160" t="s">
        <v>979</v>
      </c>
      <c r="K160" t="s">
        <v>337</v>
      </c>
      <c r="L160">
        <v>1419163</v>
      </c>
      <c r="M160">
        <v>57.122222200000003</v>
      </c>
      <c r="N160">
        <v>-170.27500000000001</v>
      </c>
      <c r="O160" t="s">
        <v>4</v>
      </c>
      <c r="P160" t="s">
        <v>337</v>
      </c>
      <c r="Q160">
        <v>625</v>
      </c>
    </row>
    <row r="161" spans="1:17" x14ac:dyDescent="0.25">
      <c r="A161" s="195" t="s">
        <v>1091</v>
      </c>
      <c r="B161" s="195" t="s">
        <v>1492</v>
      </c>
      <c r="C161" s="210">
        <v>219</v>
      </c>
      <c r="D161" s="210">
        <v>331160</v>
      </c>
      <c r="E161" s="149" t="s">
        <v>1466</v>
      </c>
      <c r="F161" s="149" t="s">
        <v>1461</v>
      </c>
      <c r="G161" s="195" t="s">
        <v>392</v>
      </c>
      <c r="H161" s="195" t="s">
        <v>78</v>
      </c>
      <c r="I161" s="195" t="s">
        <v>1493</v>
      </c>
      <c r="J161" s="195" t="s">
        <v>619</v>
      </c>
      <c r="K161" s="195" t="s">
        <v>392</v>
      </c>
      <c r="L161" s="195">
        <v>1406241</v>
      </c>
      <c r="M161" s="195">
        <v>62.921111099999997</v>
      </c>
      <c r="N161" s="195">
        <v>-143.7691667</v>
      </c>
      <c r="O161" s="195" t="s">
        <v>7</v>
      </c>
      <c r="P161" s="195" t="s">
        <v>392</v>
      </c>
      <c r="Q161">
        <v>635</v>
      </c>
    </row>
    <row r="162" spans="1:17" x14ac:dyDescent="0.25">
      <c r="A162" t="s">
        <v>1092</v>
      </c>
      <c r="B162" t="s">
        <v>1492</v>
      </c>
      <c r="C162" s="149">
        <v>219</v>
      </c>
      <c r="D162" s="149">
        <v>331170</v>
      </c>
      <c r="E162" s="149" t="s">
        <v>1466</v>
      </c>
      <c r="F162" s="149" t="s">
        <v>1461</v>
      </c>
      <c r="G162" t="s">
        <v>91</v>
      </c>
      <c r="H162" t="s">
        <v>78</v>
      </c>
      <c r="I162" t="s">
        <v>1502</v>
      </c>
      <c r="J162" t="s">
        <v>598</v>
      </c>
      <c r="K162" t="s">
        <v>91</v>
      </c>
      <c r="L162">
        <v>1866964</v>
      </c>
      <c r="M162">
        <v>55.873611099999998</v>
      </c>
      <c r="N162">
        <v>-133.18472220000001</v>
      </c>
      <c r="O162" t="s">
        <v>13</v>
      </c>
      <c r="P162" t="s">
        <v>91</v>
      </c>
      <c r="Q162">
        <v>635</v>
      </c>
    </row>
    <row r="163" spans="1:17" x14ac:dyDescent="0.25">
      <c r="A163" t="s">
        <v>1093</v>
      </c>
      <c r="B163" t="s">
        <v>1492</v>
      </c>
      <c r="C163" s="149">
        <v>219</v>
      </c>
      <c r="D163" s="149">
        <v>331180</v>
      </c>
      <c r="E163" s="149" t="s">
        <v>1466</v>
      </c>
      <c r="F163" s="149" t="s">
        <v>1461</v>
      </c>
      <c r="G163" t="s">
        <v>616</v>
      </c>
      <c r="H163" t="s">
        <v>78</v>
      </c>
      <c r="I163" t="s">
        <v>1519</v>
      </c>
      <c r="J163" t="s">
        <v>615</v>
      </c>
      <c r="K163" t="s">
        <v>92</v>
      </c>
      <c r="L163">
        <v>1407253</v>
      </c>
      <c r="M163">
        <v>62.961666700000002</v>
      </c>
      <c r="N163">
        <v>-141.93722220000001</v>
      </c>
      <c r="O163" t="s">
        <v>14</v>
      </c>
      <c r="P163" t="s">
        <v>616</v>
      </c>
      <c r="Q163">
        <v>635</v>
      </c>
    </row>
    <row r="164" spans="1:17" x14ac:dyDescent="0.25">
      <c r="A164" t="s">
        <v>1094</v>
      </c>
      <c r="B164" t="s">
        <v>1492</v>
      </c>
      <c r="C164" s="149">
        <v>219</v>
      </c>
      <c r="D164" s="149">
        <v>331190</v>
      </c>
      <c r="E164" s="149" t="s">
        <v>1466</v>
      </c>
      <c r="F164" s="149" t="s">
        <v>1461</v>
      </c>
      <c r="G164" t="s">
        <v>93</v>
      </c>
      <c r="H164" t="s">
        <v>78</v>
      </c>
      <c r="I164" t="s">
        <v>1576</v>
      </c>
      <c r="J164" t="s">
        <v>1278</v>
      </c>
      <c r="K164" t="s">
        <v>93</v>
      </c>
      <c r="L164">
        <v>1414754</v>
      </c>
      <c r="M164">
        <v>59.4583333</v>
      </c>
      <c r="N164">
        <v>-135.31388889999999</v>
      </c>
      <c r="O164" t="s">
        <v>13</v>
      </c>
      <c r="P164" t="s">
        <v>93</v>
      </c>
      <c r="Q164">
        <v>635</v>
      </c>
    </row>
    <row r="165" spans="1:17" x14ac:dyDescent="0.25">
      <c r="A165" t="s">
        <v>1095</v>
      </c>
      <c r="B165" t="s">
        <v>1492</v>
      </c>
      <c r="C165" s="149">
        <v>219</v>
      </c>
      <c r="D165" s="149">
        <v>331195</v>
      </c>
      <c r="E165" s="149" t="s">
        <v>1466</v>
      </c>
      <c r="F165" s="149" t="s">
        <v>1461</v>
      </c>
      <c r="G165" t="s">
        <v>94</v>
      </c>
      <c r="H165" t="s">
        <v>78</v>
      </c>
      <c r="I165" t="s">
        <v>1577</v>
      </c>
      <c r="J165" t="s">
        <v>619</v>
      </c>
      <c r="K165" t="s">
        <v>94</v>
      </c>
      <c r="L165">
        <v>1409698</v>
      </c>
      <c r="M165">
        <v>62.706944399999998</v>
      </c>
      <c r="N165">
        <v>-143.96111110000001</v>
      </c>
      <c r="O165" t="s">
        <v>7</v>
      </c>
      <c r="P165" t="s">
        <v>94</v>
      </c>
      <c r="Q165">
        <v>635</v>
      </c>
    </row>
    <row r="166" spans="1:17" x14ac:dyDescent="0.25">
      <c r="A166" t="s">
        <v>1076</v>
      </c>
      <c r="B166" t="s">
        <v>1492</v>
      </c>
      <c r="C166" s="149">
        <v>219</v>
      </c>
      <c r="D166" s="149">
        <v>331050</v>
      </c>
      <c r="E166" s="149" t="s">
        <v>1466</v>
      </c>
      <c r="F166" s="149" t="s">
        <v>1461</v>
      </c>
      <c r="G166" t="s">
        <v>626</v>
      </c>
      <c r="H166" t="s">
        <v>78</v>
      </c>
      <c r="I166" t="s">
        <v>1582</v>
      </c>
      <c r="J166" t="s">
        <v>625</v>
      </c>
      <c r="K166" t="s">
        <v>79</v>
      </c>
      <c r="L166">
        <v>1398129</v>
      </c>
      <c r="M166">
        <v>66.565555599999996</v>
      </c>
      <c r="N166">
        <v>-152.64555559999999</v>
      </c>
      <c r="O166" t="s">
        <v>14</v>
      </c>
      <c r="P166" t="s">
        <v>626</v>
      </c>
      <c r="Q166">
        <v>635</v>
      </c>
    </row>
    <row r="167" spans="1:17" s="195" customFormat="1" x14ac:dyDescent="0.25">
      <c r="A167" t="s">
        <v>1096</v>
      </c>
      <c r="B167" t="s">
        <v>1492</v>
      </c>
      <c r="C167" s="149">
        <v>219</v>
      </c>
      <c r="D167" s="149">
        <v>331200</v>
      </c>
      <c r="E167" s="149" t="s">
        <v>1466</v>
      </c>
      <c r="F167" s="149" t="s">
        <v>1461</v>
      </c>
      <c r="G167" t="s">
        <v>393</v>
      </c>
      <c r="H167" t="s">
        <v>78</v>
      </c>
      <c r="I167" t="s">
        <v>1593</v>
      </c>
      <c r="J167" t="s">
        <v>622</v>
      </c>
      <c r="K167" t="s">
        <v>393</v>
      </c>
      <c r="L167">
        <v>1410765</v>
      </c>
      <c r="M167">
        <v>63.135051199999999</v>
      </c>
      <c r="N167">
        <v>-142.52387959999999</v>
      </c>
      <c r="O167" t="s">
        <v>14</v>
      </c>
      <c r="P167" t="s">
        <v>393</v>
      </c>
      <c r="Q167">
        <v>635</v>
      </c>
    </row>
    <row r="168" spans="1:17" s="195" customFormat="1" x14ac:dyDescent="0.25">
      <c r="A168" t="s">
        <v>1097</v>
      </c>
      <c r="B168" t="s">
        <v>1492</v>
      </c>
      <c r="C168" s="149">
        <v>219</v>
      </c>
      <c r="D168" s="149">
        <v>331210</v>
      </c>
      <c r="E168" s="149" t="s">
        <v>1466</v>
      </c>
      <c r="F168" s="149" t="s">
        <v>1461</v>
      </c>
      <c r="G168" t="s">
        <v>1098</v>
      </c>
      <c r="H168" t="s">
        <v>78</v>
      </c>
      <c r="I168" t="s">
        <v>1502</v>
      </c>
      <c r="J168" t="s">
        <v>598</v>
      </c>
      <c r="K168" t="s">
        <v>411</v>
      </c>
      <c r="L168">
        <v>1669435</v>
      </c>
      <c r="M168">
        <v>55.687777799999999</v>
      </c>
      <c r="N168">
        <v>-132.52222219999999</v>
      </c>
      <c r="O168" t="s">
        <v>13</v>
      </c>
      <c r="P168" t="s">
        <v>1098</v>
      </c>
      <c r="Q168">
        <v>635</v>
      </c>
    </row>
    <row r="169" spans="1:17" s="195" customFormat="1" x14ac:dyDescent="0.25">
      <c r="A169" t="s">
        <v>1099</v>
      </c>
      <c r="B169" t="s">
        <v>1492</v>
      </c>
      <c r="C169" s="149">
        <v>219</v>
      </c>
      <c r="D169" s="149">
        <v>331220</v>
      </c>
      <c r="E169" s="149" t="s">
        <v>1466</v>
      </c>
      <c r="F169" s="149" t="s">
        <v>1461</v>
      </c>
      <c r="G169" t="s">
        <v>1100</v>
      </c>
      <c r="H169" t="s">
        <v>78</v>
      </c>
      <c r="I169" t="s">
        <v>1593</v>
      </c>
      <c r="J169" t="s">
        <v>622</v>
      </c>
      <c r="K169" t="s">
        <v>98</v>
      </c>
      <c r="L169">
        <v>1411046</v>
      </c>
      <c r="M169">
        <v>63.336666700000002</v>
      </c>
      <c r="N169">
        <v>-142.9855556</v>
      </c>
      <c r="O169" t="s">
        <v>14</v>
      </c>
      <c r="P169" t="s">
        <v>1100</v>
      </c>
      <c r="Q169">
        <v>635</v>
      </c>
    </row>
    <row r="170" spans="1:17" s="195" customFormat="1" x14ac:dyDescent="0.25">
      <c r="A170" t="s">
        <v>1101</v>
      </c>
      <c r="B170" t="s">
        <v>1492</v>
      </c>
      <c r="C170" s="149">
        <v>219</v>
      </c>
      <c r="D170" s="149">
        <v>331230</v>
      </c>
      <c r="E170" s="149" t="s">
        <v>1466</v>
      </c>
      <c r="F170" s="149" t="s">
        <v>1461</v>
      </c>
      <c r="G170" t="s">
        <v>100</v>
      </c>
      <c r="H170" t="s">
        <v>78</v>
      </c>
      <c r="I170" t="s">
        <v>1613</v>
      </c>
      <c r="J170" t="s">
        <v>636</v>
      </c>
      <c r="K170" t="s">
        <v>100</v>
      </c>
      <c r="L170">
        <v>1744590</v>
      </c>
      <c r="M170">
        <v>56.115277800000001</v>
      </c>
      <c r="N170">
        <v>-133.12083329999999</v>
      </c>
      <c r="O170" t="s">
        <v>13</v>
      </c>
      <c r="P170" t="s">
        <v>100</v>
      </c>
      <c r="Q170">
        <v>635</v>
      </c>
    </row>
    <row r="171" spans="1:17" x14ac:dyDescent="0.25">
      <c r="A171" t="s">
        <v>1077</v>
      </c>
      <c r="B171" t="s">
        <v>1492</v>
      </c>
      <c r="C171" s="149">
        <v>219</v>
      </c>
      <c r="D171" s="149">
        <v>331060</v>
      </c>
      <c r="E171" s="149" t="s">
        <v>1466</v>
      </c>
      <c r="F171" s="149" t="s">
        <v>1461</v>
      </c>
      <c r="G171" t="s">
        <v>629</v>
      </c>
      <c r="H171" t="s">
        <v>78</v>
      </c>
      <c r="I171" t="s">
        <v>1668</v>
      </c>
      <c r="J171" t="s">
        <v>628</v>
      </c>
      <c r="K171" t="s">
        <v>80</v>
      </c>
      <c r="L171">
        <v>1926949</v>
      </c>
      <c r="M171">
        <v>66.918888899999999</v>
      </c>
      <c r="N171">
        <v>-151.51611109999999</v>
      </c>
      <c r="O171" t="s">
        <v>14</v>
      </c>
      <c r="P171" t="s">
        <v>629</v>
      </c>
      <c r="Q171">
        <v>635</v>
      </c>
    </row>
    <row r="172" spans="1:17" x14ac:dyDescent="0.25">
      <c r="A172" t="s">
        <v>1078</v>
      </c>
      <c r="B172" t="s">
        <v>1492</v>
      </c>
      <c r="C172" s="149">
        <v>219</v>
      </c>
      <c r="D172" s="149">
        <v>331070</v>
      </c>
      <c r="E172" s="149" t="s">
        <v>1466</v>
      </c>
      <c r="F172" s="149" t="s">
        <v>1461</v>
      </c>
      <c r="G172" t="s">
        <v>83</v>
      </c>
      <c r="H172" t="s">
        <v>78</v>
      </c>
      <c r="I172" t="s">
        <v>1577</v>
      </c>
      <c r="J172" t="s">
        <v>619</v>
      </c>
      <c r="K172" t="s">
        <v>83</v>
      </c>
      <c r="L172">
        <v>1400333</v>
      </c>
      <c r="M172">
        <v>62.571782800000001</v>
      </c>
      <c r="N172">
        <v>-144.6541704</v>
      </c>
      <c r="O172" t="s">
        <v>7</v>
      </c>
      <c r="P172" t="s">
        <v>83</v>
      </c>
      <c r="Q172">
        <v>635</v>
      </c>
    </row>
    <row r="173" spans="1:17" x14ac:dyDescent="0.25">
      <c r="A173" s="195" t="s">
        <v>1079</v>
      </c>
      <c r="B173" s="195" t="s">
        <v>1492</v>
      </c>
      <c r="C173" s="210">
        <v>219</v>
      </c>
      <c r="D173" s="210">
        <v>331080</v>
      </c>
      <c r="E173" s="149" t="s">
        <v>1466</v>
      </c>
      <c r="F173" s="149" t="s">
        <v>1461</v>
      </c>
      <c r="G173" s="195" t="s">
        <v>84</v>
      </c>
      <c r="H173" s="195" t="s">
        <v>78</v>
      </c>
      <c r="I173" s="195" t="s">
        <v>1502</v>
      </c>
      <c r="J173" s="195" t="s">
        <v>598</v>
      </c>
      <c r="K173" s="195" t="s">
        <v>84</v>
      </c>
      <c r="L173" s="195">
        <v>1669437</v>
      </c>
      <c r="M173" s="195">
        <v>56.013888899999998</v>
      </c>
      <c r="N173" s="195">
        <v>-132.82777780000001</v>
      </c>
      <c r="O173" s="195" t="s">
        <v>13</v>
      </c>
      <c r="P173" s="195" t="s">
        <v>84</v>
      </c>
      <c r="Q173">
        <v>635</v>
      </c>
    </row>
    <row r="174" spans="1:17" x14ac:dyDescent="0.25">
      <c r="A174" t="s">
        <v>1080</v>
      </c>
      <c r="B174" t="s">
        <v>1492</v>
      </c>
      <c r="C174" s="149">
        <v>219</v>
      </c>
      <c r="D174" s="149">
        <v>331090</v>
      </c>
      <c r="E174" s="149" t="s">
        <v>1466</v>
      </c>
      <c r="F174" s="149" t="s">
        <v>1461</v>
      </c>
      <c r="G174" t="s">
        <v>82</v>
      </c>
      <c r="H174" t="s">
        <v>78</v>
      </c>
      <c r="I174" t="s">
        <v>1502</v>
      </c>
      <c r="J174" t="s">
        <v>598</v>
      </c>
      <c r="K174" t="s">
        <v>82</v>
      </c>
      <c r="L174">
        <v>1421260</v>
      </c>
      <c r="M174">
        <v>55.476388900000003</v>
      </c>
      <c r="N174">
        <v>-133.14833329999999</v>
      </c>
      <c r="O174" t="s">
        <v>13</v>
      </c>
      <c r="P174" t="s">
        <v>82</v>
      </c>
      <c r="Q174">
        <v>635</v>
      </c>
    </row>
    <row r="175" spans="1:17" x14ac:dyDescent="0.25">
      <c r="A175" t="s">
        <v>1081</v>
      </c>
      <c r="B175" t="s">
        <v>1492</v>
      </c>
      <c r="C175" s="149">
        <v>219</v>
      </c>
      <c r="D175" s="149">
        <v>331100</v>
      </c>
      <c r="E175" s="149" t="s">
        <v>1466</v>
      </c>
      <c r="F175" s="149" t="s">
        <v>1461</v>
      </c>
      <c r="G175" t="s">
        <v>1082</v>
      </c>
      <c r="H175" t="s">
        <v>78</v>
      </c>
      <c r="I175" t="s">
        <v>1593</v>
      </c>
      <c r="J175" t="s">
        <v>622</v>
      </c>
      <c r="K175" t="s">
        <v>545</v>
      </c>
      <c r="L175">
        <v>1401364</v>
      </c>
      <c r="M175">
        <v>63.661388899999999</v>
      </c>
      <c r="N175">
        <v>-144.06444440000001</v>
      </c>
      <c r="O175" t="s">
        <v>14</v>
      </c>
      <c r="P175" t="s">
        <v>1082</v>
      </c>
      <c r="Q175">
        <v>635</v>
      </c>
    </row>
    <row r="176" spans="1:17" x14ac:dyDescent="0.25">
      <c r="A176" t="s">
        <v>1083</v>
      </c>
      <c r="B176" t="s">
        <v>1492</v>
      </c>
      <c r="C176" s="149">
        <v>219</v>
      </c>
      <c r="D176" s="149">
        <v>331110</v>
      </c>
      <c r="E176" s="149" t="s">
        <v>1466</v>
      </c>
      <c r="F176" s="149" t="s">
        <v>1461</v>
      </c>
      <c r="G176" t="s">
        <v>632</v>
      </c>
      <c r="H176" t="s">
        <v>78</v>
      </c>
      <c r="I176" t="s">
        <v>1712</v>
      </c>
      <c r="J176" t="s">
        <v>631</v>
      </c>
      <c r="K176" t="s">
        <v>85</v>
      </c>
      <c r="L176">
        <v>1401499</v>
      </c>
      <c r="M176">
        <v>64.788055600000007</v>
      </c>
      <c r="N176">
        <v>-141.19999999999999</v>
      </c>
      <c r="O176" t="s">
        <v>14</v>
      </c>
      <c r="P176" t="s">
        <v>632</v>
      </c>
      <c r="Q176">
        <v>635</v>
      </c>
    </row>
    <row r="177" spans="1:17" x14ac:dyDescent="0.25">
      <c r="A177" t="s">
        <v>1084</v>
      </c>
      <c r="B177" t="s">
        <v>1734</v>
      </c>
      <c r="C177" s="149">
        <v>219</v>
      </c>
      <c r="D177" s="149">
        <v>332010</v>
      </c>
      <c r="E177" s="149" t="s">
        <v>1466</v>
      </c>
      <c r="F177" s="149" t="s">
        <v>1461</v>
      </c>
      <c r="G177" t="s">
        <v>224</v>
      </c>
      <c r="H177" t="s">
        <v>78</v>
      </c>
      <c r="I177" t="s">
        <v>1735</v>
      </c>
      <c r="J177" t="s">
        <v>832</v>
      </c>
      <c r="K177" t="s">
        <v>224</v>
      </c>
      <c r="L177">
        <v>1403078</v>
      </c>
      <c r="M177">
        <v>58.413333299999998</v>
      </c>
      <c r="N177">
        <v>-135.7369444</v>
      </c>
      <c r="O177" t="s">
        <v>13</v>
      </c>
      <c r="P177" t="s">
        <v>224</v>
      </c>
      <c r="Q177">
        <v>635</v>
      </c>
    </row>
    <row r="178" spans="1:17" x14ac:dyDescent="0.25">
      <c r="A178" t="s">
        <v>1085</v>
      </c>
      <c r="B178" t="s">
        <v>1492</v>
      </c>
      <c r="C178" s="149">
        <v>219</v>
      </c>
      <c r="D178" s="149">
        <v>331120</v>
      </c>
      <c r="E178" s="149" t="s">
        <v>1466</v>
      </c>
      <c r="F178" s="149" t="s">
        <v>1461</v>
      </c>
      <c r="G178" t="s">
        <v>1086</v>
      </c>
      <c r="H178" t="s">
        <v>78</v>
      </c>
      <c r="I178" t="s">
        <v>1576</v>
      </c>
      <c r="J178" t="s">
        <v>1278</v>
      </c>
      <c r="K178" t="s">
        <v>87</v>
      </c>
      <c r="L178">
        <v>1422400</v>
      </c>
      <c r="M178">
        <v>59.228588999999999</v>
      </c>
      <c r="N178">
        <v>-135.44411400000001</v>
      </c>
      <c r="O178" t="s">
        <v>13</v>
      </c>
      <c r="P178" t="s">
        <v>1086</v>
      </c>
      <c r="Q178">
        <v>635</v>
      </c>
    </row>
    <row r="179" spans="1:17" x14ac:dyDescent="0.25">
      <c r="A179" t="s">
        <v>1087</v>
      </c>
      <c r="B179" t="s">
        <v>1492</v>
      </c>
      <c r="C179" s="149">
        <v>219</v>
      </c>
      <c r="D179" s="149">
        <v>331130</v>
      </c>
      <c r="E179" s="149" t="s">
        <v>1466</v>
      </c>
      <c r="F179" s="149" t="s">
        <v>1461</v>
      </c>
      <c r="G179" t="s">
        <v>88</v>
      </c>
      <c r="H179" t="s">
        <v>78</v>
      </c>
      <c r="I179" t="s">
        <v>1736</v>
      </c>
      <c r="J179" t="s">
        <v>634</v>
      </c>
      <c r="K179" t="s">
        <v>88</v>
      </c>
      <c r="L179">
        <v>2419534</v>
      </c>
      <c r="M179">
        <v>63.987230799999999</v>
      </c>
      <c r="N179">
        <v>-144.69983250000001</v>
      </c>
      <c r="O179" t="s">
        <v>14</v>
      </c>
      <c r="P179" t="s">
        <v>88</v>
      </c>
      <c r="Q179">
        <v>635</v>
      </c>
    </row>
    <row r="180" spans="1:17" x14ac:dyDescent="0.25">
      <c r="A180" t="s">
        <v>1088</v>
      </c>
      <c r="B180" t="s">
        <v>1492</v>
      </c>
      <c r="C180" s="149">
        <v>219</v>
      </c>
      <c r="D180" s="149">
        <v>331140</v>
      </c>
      <c r="E180" s="149" t="s">
        <v>1466</v>
      </c>
      <c r="F180" s="149" t="s">
        <v>1461</v>
      </c>
      <c r="G180" t="s">
        <v>89</v>
      </c>
      <c r="H180" t="s">
        <v>78</v>
      </c>
      <c r="I180" t="s">
        <v>1502</v>
      </c>
      <c r="J180" t="s">
        <v>598</v>
      </c>
      <c r="K180" t="s">
        <v>89</v>
      </c>
      <c r="L180">
        <v>1866952</v>
      </c>
      <c r="M180">
        <v>55.556666700000001</v>
      </c>
      <c r="N180">
        <v>-132.63638889999999</v>
      </c>
      <c r="O180" t="s">
        <v>13</v>
      </c>
      <c r="P180" t="s">
        <v>89</v>
      </c>
      <c r="Q180">
        <v>635</v>
      </c>
    </row>
    <row r="181" spans="1:17" x14ac:dyDescent="0.25">
      <c r="A181" t="s">
        <v>1089</v>
      </c>
      <c r="B181" t="s">
        <v>1492</v>
      </c>
      <c r="C181" s="149">
        <v>219</v>
      </c>
      <c r="D181" s="149">
        <v>331150</v>
      </c>
      <c r="E181" s="149" t="s">
        <v>1466</v>
      </c>
      <c r="F181" s="149" t="s">
        <v>1461</v>
      </c>
      <c r="G181" t="s">
        <v>90</v>
      </c>
      <c r="H181" t="s">
        <v>78</v>
      </c>
      <c r="I181" t="s">
        <v>1502</v>
      </c>
      <c r="J181" t="s">
        <v>598</v>
      </c>
      <c r="K181" t="s">
        <v>90</v>
      </c>
      <c r="L181">
        <v>1422709</v>
      </c>
      <c r="M181">
        <v>55.208055600000002</v>
      </c>
      <c r="N181">
        <v>-132.8266667</v>
      </c>
      <c r="O181" t="s">
        <v>13</v>
      </c>
      <c r="P181" t="s">
        <v>90</v>
      </c>
      <c r="Q181">
        <v>635</v>
      </c>
    </row>
    <row r="182" spans="1:17" x14ac:dyDescent="0.25">
      <c r="A182" t="s">
        <v>1090</v>
      </c>
      <c r="B182" t="s">
        <v>1492</v>
      </c>
      <c r="C182" s="149">
        <v>219</v>
      </c>
      <c r="D182" s="149">
        <v>331155</v>
      </c>
      <c r="E182" s="149" t="s">
        <v>1466</v>
      </c>
      <c r="F182" s="149" t="s">
        <v>1461</v>
      </c>
      <c r="G182" t="s">
        <v>96</v>
      </c>
      <c r="H182" t="s">
        <v>78</v>
      </c>
      <c r="I182" t="s">
        <v>1502</v>
      </c>
      <c r="J182" t="s">
        <v>598</v>
      </c>
      <c r="K182" t="s">
        <v>96</v>
      </c>
      <c r="L182">
        <v>1423100</v>
      </c>
      <c r="M182">
        <v>55.552222200000003</v>
      </c>
      <c r="N182">
        <v>-133.09583330000001</v>
      </c>
      <c r="O182" t="s">
        <v>13</v>
      </c>
      <c r="P182" t="s">
        <v>96</v>
      </c>
      <c r="Q182">
        <v>635</v>
      </c>
    </row>
    <row r="183" spans="1:17" x14ac:dyDescent="0.25">
      <c r="A183" t="s">
        <v>1207</v>
      </c>
      <c r="B183" t="s">
        <v>1764</v>
      </c>
      <c r="C183" s="149">
        <v>10455</v>
      </c>
      <c r="D183" s="149">
        <v>332100</v>
      </c>
      <c r="E183" s="149" t="s">
        <v>1466</v>
      </c>
      <c r="F183" s="149" t="s">
        <v>1461</v>
      </c>
      <c r="G183" t="s">
        <v>257</v>
      </c>
      <c r="H183" t="s">
        <v>256</v>
      </c>
      <c r="I183" t="s">
        <v>1765</v>
      </c>
      <c r="J183" t="s">
        <v>887</v>
      </c>
      <c r="K183" t="s">
        <v>257</v>
      </c>
      <c r="L183">
        <v>1404333</v>
      </c>
      <c r="M183">
        <v>59.439444399999999</v>
      </c>
      <c r="N183">
        <v>-154.77611110000001</v>
      </c>
      <c r="O183" t="s">
        <v>6</v>
      </c>
      <c r="P183" t="s">
        <v>257</v>
      </c>
      <c r="Q183">
        <v>640</v>
      </c>
    </row>
    <row r="184" spans="1:17" x14ac:dyDescent="0.25">
      <c r="A184" t="s">
        <v>1186</v>
      </c>
      <c r="B184" t="s">
        <v>1700</v>
      </c>
      <c r="C184" s="149">
        <v>6866</v>
      </c>
      <c r="D184" s="149">
        <v>331980</v>
      </c>
      <c r="E184" s="149" t="s">
        <v>1466</v>
      </c>
      <c r="F184" s="149" t="s">
        <v>1461</v>
      </c>
      <c r="G184" t="s">
        <v>215</v>
      </c>
      <c r="H184" t="s">
        <v>214</v>
      </c>
      <c r="I184" t="s">
        <v>1701</v>
      </c>
      <c r="J184" t="s">
        <v>816</v>
      </c>
      <c r="K184" t="s">
        <v>215</v>
      </c>
      <c r="L184">
        <v>1418448</v>
      </c>
      <c r="M184">
        <v>55.185833299999999</v>
      </c>
      <c r="N184">
        <v>-162.7211111</v>
      </c>
      <c r="O184" t="s">
        <v>4</v>
      </c>
      <c r="P184" t="s">
        <v>215</v>
      </c>
      <c r="Q184">
        <v>658</v>
      </c>
    </row>
    <row r="185" spans="1:17" x14ac:dyDescent="0.25">
      <c r="A185" t="s">
        <v>1226</v>
      </c>
      <c r="B185" t="s">
        <v>1681</v>
      </c>
      <c r="C185" s="149">
        <v>3422</v>
      </c>
      <c r="D185" s="149">
        <v>332310</v>
      </c>
      <c r="E185" s="149" t="s">
        <v>1466</v>
      </c>
      <c r="F185" s="149" t="s">
        <v>1461</v>
      </c>
      <c r="G185" t="s">
        <v>290</v>
      </c>
      <c r="H185" t="s">
        <v>289</v>
      </c>
      <c r="I185" t="s">
        <v>1682</v>
      </c>
      <c r="J185" t="s">
        <v>929</v>
      </c>
      <c r="K185" t="s">
        <v>290</v>
      </c>
      <c r="L185">
        <v>1400188</v>
      </c>
      <c r="M185">
        <v>60.16</v>
      </c>
      <c r="N185">
        <v>-164.2658333</v>
      </c>
      <c r="O185" t="s">
        <v>9</v>
      </c>
      <c r="P185" t="s">
        <v>290</v>
      </c>
      <c r="Q185">
        <v>659</v>
      </c>
    </row>
    <row r="186" spans="1:17" x14ac:dyDescent="0.25">
      <c r="A186" t="s">
        <v>1210</v>
      </c>
      <c r="B186" t="s">
        <v>1471</v>
      </c>
      <c r="C186" s="149">
        <v>9832</v>
      </c>
      <c r="D186" s="149">
        <v>332150</v>
      </c>
      <c r="E186" s="149" t="s">
        <v>1466</v>
      </c>
      <c r="F186" s="149" t="s">
        <v>1461</v>
      </c>
      <c r="G186" t="s">
        <v>263</v>
      </c>
      <c r="H186" t="s">
        <v>262</v>
      </c>
      <c r="I186" t="s">
        <v>1472</v>
      </c>
      <c r="J186" t="s">
        <v>893</v>
      </c>
      <c r="K186" t="s">
        <v>263</v>
      </c>
      <c r="L186">
        <v>1405119</v>
      </c>
      <c r="M186">
        <v>60.812222200000001</v>
      </c>
      <c r="N186">
        <v>-161.43583330000001</v>
      </c>
      <c r="O186" t="s">
        <v>9</v>
      </c>
      <c r="P186" t="s">
        <v>263</v>
      </c>
      <c r="Q186">
        <v>660</v>
      </c>
    </row>
    <row r="187" spans="1:17" x14ac:dyDescent="0.25">
      <c r="A187" t="s">
        <v>1188</v>
      </c>
      <c r="B187" t="s">
        <v>1675</v>
      </c>
      <c r="C187" s="149">
        <v>56739</v>
      </c>
      <c r="D187" s="149">
        <v>331830</v>
      </c>
      <c r="E187" s="149" t="s">
        <v>1466</v>
      </c>
      <c r="F187" s="149" t="s">
        <v>1461</v>
      </c>
      <c r="G187" t="s">
        <v>217</v>
      </c>
      <c r="H187" t="s">
        <v>216</v>
      </c>
      <c r="I187" t="s">
        <v>1676</v>
      </c>
      <c r="J187" t="s">
        <v>821</v>
      </c>
      <c r="K187" t="s">
        <v>217</v>
      </c>
      <c r="L187">
        <v>1400106</v>
      </c>
      <c r="M187">
        <v>65.572500000000005</v>
      </c>
      <c r="N187">
        <v>-144.80305559999999</v>
      </c>
      <c r="O187" t="s">
        <v>14</v>
      </c>
      <c r="P187" t="s">
        <v>217</v>
      </c>
      <c r="Q187">
        <v>661</v>
      </c>
    </row>
    <row r="188" spans="1:17" x14ac:dyDescent="0.25">
      <c r="A188" t="s">
        <v>1261</v>
      </c>
      <c r="B188" t="s">
        <v>1591</v>
      </c>
      <c r="C188" s="149">
        <v>18541</v>
      </c>
      <c r="D188" s="149">
        <v>332630</v>
      </c>
      <c r="E188" s="149" t="s">
        <v>1466</v>
      </c>
      <c r="F188" s="149" t="s">
        <v>1461</v>
      </c>
      <c r="G188" t="s">
        <v>362</v>
      </c>
      <c r="H188" t="s">
        <v>361</v>
      </c>
      <c r="I188" t="s">
        <v>1592</v>
      </c>
      <c r="J188" t="s">
        <v>1012</v>
      </c>
      <c r="K188" t="s">
        <v>362</v>
      </c>
      <c r="L188">
        <v>1415210</v>
      </c>
      <c r="M188">
        <v>57.780833299999998</v>
      </c>
      <c r="N188">
        <v>-135.2188889</v>
      </c>
      <c r="O188" t="s">
        <v>13</v>
      </c>
      <c r="P188" t="s">
        <v>362</v>
      </c>
      <c r="Q188">
        <v>662</v>
      </c>
    </row>
    <row r="189" spans="1:17" x14ac:dyDescent="0.25">
      <c r="A189" t="s">
        <v>1170</v>
      </c>
      <c r="B189" t="s">
        <v>1673</v>
      </c>
      <c r="C189" s="149" t="s">
        <v>1469</v>
      </c>
      <c r="D189" s="149">
        <v>331820</v>
      </c>
      <c r="E189" s="149" t="s">
        <v>1428</v>
      </c>
      <c r="F189" s="149" t="s">
        <v>1461</v>
      </c>
      <c r="G189" t="s">
        <v>174</v>
      </c>
      <c r="H189" t="s">
        <v>173</v>
      </c>
      <c r="I189" t="s">
        <v>1674</v>
      </c>
      <c r="J189" t="s">
        <v>760</v>
      </c>
      <c r="K189" t="s">
        <v>174</v>
      </c>
      <c r="L189">
        <v>1412684</v>
      </c>
      <c r="M189">
        <v>65.979722199999998</v>
      </c>
      <c r="N189">
        <v>-161.12305559999999</v>
      </c>
      <c r="O189" t="s">
        <v>11</v>
      </c>
      <c r="P189" t="s">
        <v>174</v>
      </c>
      <c r="Q189">
        <v>664</v>
      </c>
    </row>
    <row r="190" spans="1:17" x14ac:dyDescent="0.25">
      <c r="A190" t="s">
        <v>1197</v>
      </c>
      <c r="B190" t="s">
        <v>1636</v>
      </c>
      <c r="C190" s="149">
        <v>18963</v>
      </c>
      <c r="D190" s="149">
        <v>332650</v>
      </c>
      <c r="E190" s="149" t="s">
        <v>1466</v>
      </c>
      <c r="F190" s="149" t="s">
        <v>1461</v>
      </c>
      <c r="G190" t="s">
        <v>239</v>
      </c>
      <c r="H190" t="s">
        <v>238</v>
      </c>
      <c r="I190" t="s">
        <v>1637</v>
      </c>
      <c r="J190" t="s">
        <v>851</v>
      </c>
      <c r="K190" t="s">
        <v>239</v>
      </c>
      <c r="L190">
        <v>1420113</v>
      </c>
      <c r="M190">
        <v>57.503333300000001</v>
      </c>
      <c r="N190">
        <v>-134.58388890000001</v>
      </c>
      <c r="O190" t="s">
        <v>13</v>
      </c>
      <c r="P190" t="s">
        <v>239</v>
      </c>
      <c r="Q190">
        <v>681</v>
      </c>
    </row>
    <row r="191" spans="1:17" x14ac:dyDescent="0.25">
      <c r="A191" t="s">
        <v>1198</v>
      </c>
      <c r="B191" t="s">
        <v>1636</v>
      </c>
      <c r="C191" s="149">
        <v>18963</v>
      </c>
      <c r="D191" s="149">
        <v>332660</v>
      </c>
      <c r="E191" s="149" t="s">
        <v>1466</v>
      </c>
      <c r="F191" s="149" t="s">
        <v>1461</v>
      </c>
      <c r="G191" t="s">
        <v>240</v>
      </c>
      <c r="H191" t="s">
        <v>238</v>
      </c>
      <c r="I191" t="s">
        <v>1576</v>
      </c>
      <c r="J191" t="s">
        <v>1278</v>
      </c>
      <c r="K191" t="s">
        <v>240</v>
      </c>
      <c r="L191">
        <v>1421022</v>
      </c>
      <c r="M191">
        <v>59.399701999999998</v>
      </c>
      <c r="N191">
        <v>-135.89640890000001</v>
      </c>
      <c r="O191" t="s">
        <v>13</v>
      </c>
      <c r="P191" t="s">
        <v>240</v>
      </c>
      <c r="Q191">
        <v>681</v>
      </c>
    </row>
    <row r="192" spans="1:17" x14ac:dyDescent="0.25">
      <c r="A192" t="s">
        <v>1199</v>
      </c>
      <c r="B192" t="s">
        <v>1636</v>
      </c>
      <c r="C192" s="149">
        <v>18963</v>
      </c>
      <c r="D192" s="149">
        <v>332670</v>
      </c>
      <c r="E192" s="149" t="s">
        <v>1466</v>
      </c>
      <c r="F192" s="149" t="s">
        <v>1461</v>
      </c>
      <c r="G192" t="s">
        <v>241</v>
      </c>
      <c r="H192" t="s">
        <v>238</v>
      </c>
      <c r="I192" t="s">
        <v>1738</v>
      </c>
      <c r="J192" t="s">
        <v>853</v>
      </c>
      <c r="K192" t="s">
        <v>241</v>
      </c>
      <c r="L192">
        <v>1403488</v>
      </c>
      <c r="M192">
        <v>58.11</v>
      </c>
      <c r="N192">
        <v>-135.4436111</v>
      </c>
      <c r="O192" t="s">
        <v>13</v>
      </c>
      <c r="P192" t="s">
        <v>241</v>
      </c>
      <c r="Q192">
        <v>681</v>
      </c>
    </row>
    <row r="193" spans="1:17" x14ac:dyDescent="0.25">
      <c r="A193" t="s">
        <v>1200</v>
      </c>
      <c r="B193" t="s">
        <v>1636</v>
      </c>
      <c r="C193" s="149">
        <v>18963</v>
      </c>
      <c r="D193" s="149">
        <v>332680</v>
      </c>
      <c r="E193" s="149" t="s">
        <v>1466</v>
      </c>
      <c r="F193" s="149" t="s">
        <v>1461</v>
      </c>
      <c r="G193" t="s">
        <v>242</v>
      </c>
      <c r="H193" t="s">
        <v>238</v>
      </c>
      <c r="I193" t="s">
        <v>1748</v>
      </c>
      <c r="J193" t="s">
        <v>855</v>
      </c>
      <c r="K193" t="s">
        <v>242</v>
      </c>
      <c r="L193">
        <v>1422926</v>
      </c>
      <c r="M193">
        <v>56.975833299999998</v>
      </c>
      <c r="N193">
        <v>-133.9472222</v>
      </c>
      <c r="O193" t="s">
        <v>13</v>
      </c>
      <c r="P193" t="s">
        <v>242</v>
      </c>
      <c r="Q193">
        <v>681</v>
      </c>
    </row>
    <row r="194" spans="1:17" x14ac:dyDescent="0.25">
      <c r="A194" t="s">
        <v>1201</v>
      </c>
      <c r="B194" t="s">
        <v>1636</v>
      </c>
      <c r="C194" s="149">
        <v>18963</v>
      </c>
      <c r="D194" s="149">
        <v>332700</v>
      </c>
      <c r="E194" s="149" t="s">
        <v>1466</v>
      </c>
      <c r="F194" s="149" t="s">
        <v>1461</v>
      </c>
      <c r="G194" t="s">
        <v>399</v>
      </c>
      <c r="H194" t="s">
        <v>238</v>
      </c>
      <c r="I194" t="s">
        <v>1576</v>
      </c>
      <c r="J194" t="s">
        <v>1278</v>
      </c>
      <c r="K194" t="s">
        <v>399</v>
      </c>
      <c r="L194">
        <v>1866956</v>
      </c>
      <c r="M194">
        <v>59.403888899999998</v>
      </c>
      <c r="N194">
        <v>-135.88444440000001</v>
      </c>
      <c r="O194" t="s">
        <v>13</v>
      </c>
      <c r="P194" t="s">
        <v>399</v>
      </c>
      <c r="Q194">
        <v>681</v>
      </c>
    </row>
    <row r="195" spans="1:17" x14ac:dyDescent="0.25">
      <c r="A195" s="195" t="s">
        <v>1155</v>
      </c>
      <c r="B195" s="195" t="s">
        <v>1589</v>
      </c>
      <c r="C195" s="210">
        <v>18521</v>
      </c>
      <c r="D195" s="210">
        <v>331685</v>
      </c>
      <c r="E195" s="149" t="s">
        <v>1466</v>
      </c>
      <c r="F195" s="149" t="s">
        <v>1461</v>
      </c>
      <c r="G195" s="195" t="s">
        <v>147</v>
      </c>
      <c r="H195" s="195" t="s">
        <v>1285</v>
      </c>
      <c r="I195" s="195" t="s">
        <v>1590</v>
      </c>
      <c r="J195" s="195" t="s">
        <v>732</v>
      </c>
      <c r="K195" s="195" t="s">
        <v>147</v>
      </c>
      <c r="L195" s="195">
        <v>1410730</v>
      </c>
      <c r="M195" s="195">
        <v>65.263611100000006</v>
      </c>
      <c r="N195" s="195">
        <v>-166.3608333</v>
      </c>
      <c r="O195" s="195" t="s">
        <v>5</v>
      </c>
      <c r="P195" t="s">
        <v>147</v>
      </c>
      <c r="Q195">
        <v>682</v>
      </c>
    </row>
    <row r="196" spans="1:17" x14ac:dyDescent="0.25">
      <c r="A196" t="s">
        <v>1155</v>
      </c>
      <c r="B196" t="s">
        <v>1589</v>
      </c>
      <c r="C196" s="149">
        <v>18521</v>
      </c>
      <c r="D196" s="149">
        <v>332620</v>
      </c>
      <c r="E196" s="149" t="s">
        <v>1466</v>
      </c>
      <c r="F196" s="149" t="s">
        <v>1461</v>
      </c>
      <c r="G196" t="s">
        <v>147</v>
      </c>
      <c r="H196" t="s">
        <v>1285</v>
      </c>
      <c r="I196" t="s">
        <v>1590</v>
      </c>
      <c r="J196" t="s">
        <v>732</v>
      </c>
      <c r="K196" t="s">
        <v>147</v>
      </c>
      <c r="L196">
        <v>1410730</v>
      </c>
      <c r="M196">
        <v>65.263611100000006</v>
      </c>
      <c r="N196">
        <v>-166.3608333</v>
      </c>
      <c r="O196" t="s">
        <v>5</v>
      </c>
      <c r="P196" t="s">
        <v>147</v>
      </c>
      <c r="Q196">
        <v>682</v>
      </c>
    </row>
    <row r="197" spans="1:17" x14ac:dyDescent="0.25">
      <c r="A197" t="s">
        <v>1206</v>
      </c>
      <c r="B197" t="s">
        <v>1732</v>
      </c>
      <c r="C197" s="149">
        <v>10433</v>
      </c>
      <c r="D197" s="149"/>
      <c r="E197" s="149" t="s">
        <v>1461</v>
      </c>
      <c r="F197" s="149" t="s">
        <v>1428</v>
      </c>
      <c r="G197" t="s">
        <v>255</v>
      </c>
      <c r="H197" t="s">
        <v>255</v>
      </c>
      <c r="I197" t="s">
        <v>1733</v>
      </c>
      <c r="J197" t="s">
        <v>872</v>
      </c>
      <c r="K197" t="s">
        <v>8</v>
      </c>
      <c r="L197">
        <v>1404875</v>
      </c>
      <c r="M197">
        <v>57.79</v>
      </c>
      <c r="N197">
        <v>-152.40722220000001</v>
      </c>
      <c r="O197" t="s">
        <v>8</v>
      </c>
      <c r="P197" t="s">
        <v>543</v>
      </c>
      <c r="Q197">
        <v>683</v>
      </c>
    </row>
    <row r="198" spans="1:17" x14ac:dyDescent="0.25">
      <c r="A198" t="s">
        <v>1258</v>
      </c>
      <c r="B198" t="s">
        <v>1486</v>
      </c>
      <c r="C198" s="149" t="s">
        <v>1469</v>
      </c>
      <c r="D198" s="149">
        <v>331005</v>
      </c>
      <c r="E198" s="149" t="s">
        <v>1428</v>
      </c>
      <c r="F198" s="149" t="s">
        <v>1461</v>
      </c>
      <c r="G198" t="s">
        <v>356</v>
      </c>
      <c r="H198" t="s">
        <v>355</v>
      </c>
      <c r="I198" t="s">
        <v>1487</v>
      </c>
      <c r="J198" t="s">
        <v>999</v>
      </c>
      <c r="K198" t="s">
        <v>356</v>
      </c>
      <c r="L198">
        <v>1418109</v>
      </c>
      <c r="M198">
        <v>51.88</v>
      </c>
      <c r="N198">
        <v>-176.65805560000001</v>
      </c>
      <c r="O198" t="s">
        <v>4</v>
      </c>
      <c r="P198" t="s">
        <v>356</v>
      </c>
      <c r="Q198">
        <v>684</v>
      </c>
    </row>
    <row r="199" spans="1:17" x14ac:dyDescent="0.25">
      <c r="A199" t="s">
        <v>1068</v>
      </c>
      <c r="B199" t="s">
        <v>1520</v>
      </c>
      <c r="C199" s="149">
        <v>192</v>
      </c>
      <c r="D199" s="149">
        <v>331020</v>
      </c>
      <c r="E199" s="149" t="s">
        <v>1466</v>
      </c>
      <c r="F199" s="149" t="s">
        <v>1461</v>
      </c>
      <c r="G199" t="s">
        <v>62</v>
      </c>
      <c r="H199" t="s">
        <v>61</v>
      </c>
      <c r="I199" t="s">
        <v>1521</v>
      </c>
      <c r="J199" t="s">
        <v>576</v>
      </c>
      <c r="K199" t="s">
        <v>62</v>
      </c>
      <c r="L199">
        <v>1398011</v>
      </c>
      <c r="M199">
        <v>60.909444399999998</v>
      </c>
      <c r="N199">
        <v>-161.4313889</v>
      </c>
      <c r="O199" t="s">
        <v>9</v>
      </c>
      <c r="P199" t="s">
        <v>62</v>
      </c>
      <c r="Q199">
        <v>684</v>
      </c>
    </row>
    <row r="200" spans="1:17" x14ac:dyDescent="0.25">
      <c r="A200" t="s">
        <v>1191</v>
      </c>
      <c r="B200" t="s">
        <v>1723</v>
      </c>
      <c r="C200" s="149">
        <v>7833</v>
      </c>
      <c r="D200" s="149">
        <v>332020</v>
      </c>
      <c r="E200" s="149" t="s">
        <v>1466</v>
      </c>
      <c r="F200" s="149" t="s">
        <v>1461</v>
      </c>
      <c r="G200" t="s">
        <v>226</v>
      </c>
      <c r="H200" t="s">
        <v>225</v>
      </c>
      <c r="I200" t="s">
        <v>1724</v>
      </c>
      <c r="J200" t="s">
        <v>835</v>
      </c>
      <c r="K200" t="s">
        <v>226</v>
      </c>
      <c r="L200">
        <v>1402276</v>
      </c>
      <c r="M200">
        <v>66.564722200000006</v>
      </c>
      <c r="N200">
        <v>-145.2738889</v>
      </c>
      <c r="O200" t="s">
        <v>14</v>
      </c>
      <c r="P200" t="s">
        <v>226</v>
      </c>
      <c r="Q200">
        <v>686</v>
      </c>
    </row>
    <row r="201" spans="1:17" x14ac:dyDescent="0.25">
      <c r="A201" t="s">
        <v>1110</v>
      </c>
      <c r="B201" t="s">
        <v>1716</v>
      </c>
      <c r="C201" s="149" t="s">
        <v>1469</v>
      </c>
      <c r="D201" s="149">
        <v>331950</v>
      </c>
      <c r="E201" s="149" t="s">
        <v>1428</v>
      </c>
      <c r="F201" s="149" t="s">
        <v>1461</v>
      </c>
      <c r="G201" t="s">
        <v>108</v>
      </c>
      <c r="H201" t="s">
        <v>1290</v>
      </c>
      <c r="I201" t="s">
        <v>1507</v>
      </c>
      <c r="J201" t="s">
        <v>1111</v>
      </c>
      <c r="K201" t="s">
        <v>108</v>
      </c>
      <c r="L201">
        <v>1401738</v>
      </c>
      <c r="M201">
        <v>59.349722200000002</v>
      </c>
      <c r="N201">
        <v>-157.47527779999999</v>
      </c>
      <c r="O201" t="s">
        <v>6</v>
      </c>
      <c r="P201" t="s">
        <v>108</v>
      </c>
      <c r="Q201">
        <v>688</v>
      </c>
    </row>
    <row r="202" spans="1:17" x14ac:dyDescent="0.25">
      <c r="A202" t="s">
        <v>1230</v>
      </c>
      <c r="B202" t="s">
        <v>1516</v>
      </c>
      <c r="C202" s="149">
        <v>13642</v>
      </c>
      <c r="D202" s="149">
        <v>332340</v>
      </c>
      <c r="E202" s="149" t="s">
        <v>1466</v>
      </c>
      <c r="F202" s="149" t="s">
        <v>1461</v>
      </c>
      <c r="G202" t="s">
        <v>166</v>
      </c>
      <c r="H202" t="s">
        <v>299</v>
      </c>
      <c r="I202" t="s">
        <v>1517</v>
      </c>
      <c r="J202" t="s">
        <v>937</v>
      </c>
      <c r="K202" t="s">
        <v>166</v>
      </c>
      <c r="L202">
        <v>1407125</v>
      </c>
      <c r="M202">
        <v>64.501111100000003</v>
      </c>
      <c r="N202">
        <v>-165.4063889</v>
      </c>
      <c r="O202" t="s">
        <v>5</v>
      </c>
      <c r="P202" t="s">
        <v>166</v>
      </c>
      <c r="Q202">
        <v>701</v>
      </c>
    </row>
    <row r="203" spans="1:17" x14ac:dyDescent="0.25">
      <c r="A203" t="s">
        <v>1254</v>
      </c>
      <c r="B203" t="s">
        <v>1583</v>
      </c>
      <c r="C203" s="149" t="s">
        <v>1469</v>
      </c>
      <c r="D203" s="149">
        <v>332580</v>
      </c>
      <c r="E203" s="149" t="s">
        <v>1428</v>
      </c>
      <c r="F203" s="149" t="s">
        <v>1461</v>
      </c>
      <c r="G203" t="s">
        <v>348</v>
      </c>
      <c r="H203" t="s">
        <v>347</v>
      </c>
      <c r="I203" t="s">
        <v>1584</v>
      </c>
      <c r="J203" t="s">
        <v>991</v>
      </c>
      <c r="K203" t="s">
        <v>348</v>
      </c>
      <c r="L203">
        <v>1410562</v>
      </c>
      <c r="M203">
        <v>62.9886111</v>
      </c>
      <c r="N203">
        <v>-156.06416669999999</v>
      </c>
      <c r="O203" t="s">
        <v>14</v>
      </c>
      <c r="P203" t="s">
        <v>348</v>
      </c>
      <c r="Q203">
        <v>709</v>
      </c>
    </row>
    <row r="204" spans="1:17" x14ac:dyDescent="0.25">
      <c r="A204" t="s">
        <v>1262</v>
      </c>
      <c r="B204" t="s">
        <v>1599</v>
      </c>
      <c r="C204" s="149" t="s">
        <v>1469</v>
      </c>
      <c r="D204" s="149">
        <v>332710</v>
      </c>
      <c r="E204" s="149" t="s">
        <v>1428</v>
      </c>
      <c r="F204" s="149" t="s">
        <v>1461</v>
      </c>
      <c r="G204" t="s">
        <v>364</v>
      </c>
      <c r="H204" t="s">
        <v>363</v>
      </c>
      <c r="I204" t="s">
        <v>1600</v>
      </c>
      <c r="J204" t="s">
        <v>1017</v>
      </c>
      <c r="K204" t="s">
        <v>364</v>
      </c>
      <c r="L204">
        <v>1411295</v>
      </c>
      <c r="M204">
        <v>61.102499999999999</v>
      </c>
      <c r="N204">
        <v>-160.96166669999999</v>
      </c>
      <c r="O204" t="s">
        <v>9</v>
      </c>
      <c r="P204" t="s">
        <v>364</v>
      </c>
      <c r="Q204">
        <v>720</v>
      </c>
    </row>
    <row r="205" spans="1:17" x14ac:dyDescent="0.25">
      <c r="A205" t="s">
        <v>1209</v>
      </c>
      <c r="B205" t="s">
        <v>1468</v>
      </c>
      <c r="C205" s="149" t="s">
        <v>1469</v>
      </c>
      <c r="D205" s="149">
        <v>332140</v>
      </c>
      <c r="E205" s="149" t="s">
        <v>1428</v>
      </c>
      <c r="F205" s="149" t="s">
        <v>1461</v>
      </c>
      <c r="G205" t="s">
        <v>261</v>
      </c>
      <c r="H205" t="s">
        <v>260</v>
      </c>
      <c r="I205" t="s">
        <v>1470</v>
      </c>
      <c r="J205" t="s">
        <v>891</v>
      </c>
      <c r="K205" t="s">
        <v>261</v>
      </c>
      <c r="L205">
        <v>1404984</v>
      </c>
      <c r="M205">
        <v>64.880277800000002</v>
      </c>
      <c r="N205">
        <v>-157.7008333</v>
      </c>
      <c r="O205" t="s">
        <v>14</v>
      </c>
      <c r="P205" t="s">
        <v>261</v>
      </c>
      <c r="Q205">
        <v>724</v>
      </c>
    </row>
    <row r="206" spans="1:17" x14ac:dyDescent="0.25">
      <c r="A206" t="s">
        <v>1161</v>
      </c>
      <c r="B206" t="s">
        <v>1751</v>
      </c>
      <c r="C206" s="149" t="s">
        <v>1469</v>
      </c>
      <c r="D206" s="149">
        <v>331740</v>
      </c>
      <c r="E206" s="149" t="s">
        <v>1428</v>
      </c>
      <c r="F206" s="149" t="s">
        <v>1461</v>
      </c>
      <c r="G206" t="s">
        <v>153</v>
      </c>
      <c r="H206" t="s">
        <v>152</v>
      </c>
      <c r="I206" t="s">
        <v>1752</v>
      </c>
      <c r="J206" t="s">
        <v>736</v>
      </c>
      <c r="K206" t="s">
        <v>153</v>
      </c>
      <c r="L206">
        <v>1404456</v>
      </c>
      <c r="M206">
        <v>57.5719444</v>
      </c>
      <c r="N206">
        <v>-154.4555556</v>
      </c>
      <c r="O206" t="s">
        <v>8</v>
      </c>
      <c r="P206" t="s">
        <v>153</v>
      </c>
      <c r="Q206">
        <v>726</v>
      </c>
    </row>
    <row r="207" spans="1:17" x14ac:dyDescent="0.25">
      <c r="A207" t="s">
        <v>1185</v>
      </c>
      <c r="B207" t="s">
        <v>1721</v>
      </c>
      <c r="C207" s="149" t="s">
        <v>1469</v>
      </c>
      <c r="D207" s="149">
        <v>331970</v>
      </c>
      <c r="E207" s="149" t="s">
        <v>1428</v>
      </c>
      <c r="F207" s="149" t="s">
        <v>1461</v>
      </c>
      <c r="G207" t="s">
        <v>210</v>
      </c>
      <c r="H207" t="s">
        <v>209</v>
      </c>
      <c r="I207" t="s">
        <v>1722</v>
      </c>
      <c r="J207" t="s">
        <v>812</v>
      </c>
      <c r="K207" t="s">
        <v>210</v>
      </c>
      <c r="L207">
        <v>1418574</v>
      </c>
      <c r="M207">
        <v>54.850833299999998</v>
      </c>
      <c r="N207">
        <v>-163.41499999999999</v>
      </c>
      <c r="O207" t="s">
        <v>4</v>
      </c>
      <c r="P207" t="s">
        <v>210</v>
      </c>
      <c r="Q207">
        <v>729</v>
      </c>
    </row>
    <row r="208" spans="1:17" x14ac:dyDescent="0.25">
      <c r="A208" t="s">
        <v>1430</v>
      </c>
      <c r="B208" t="s">
        <v>1625</v>
      </c>
      <c r="C208" s="149">
        <v>12385</v>
      </c>
      <c r="D208" s="149"/>
      <c r="E208" s="149" t="s">
        <v>1466</v>
      </c>
      <c r="F208" s="149" t="s">
        <v>1461</v>
      </c>
      <c r="G208" t="s">
        <v>274</v>
      </c>
      <c r="H208" t="s">
        <v>274</v>
      </c>
      <c r="I208" t="s">
        <v>1626</v>
      </c>
      <c r="J208" t="s">
        <v>910</v>
      </c>
      <c r="K208" t="s">
        <v>276</v>
      </c>
      <c r="L208">
        <v>1423661</v>
      </c>
      <c r="M208">
        <v>55.129166699999999</v>
      </c>
      <c r="N208">
        <v>-131.5722222</v>
      </c>
      <c r="O208" t="s">
        <v>13</v>
      </c>
      <c r="P208" t="s">
        <v>276</v>
      </c>
      <c r="Q208">
        <v>735</v>
      </c>
    </row>
    <row r="209" spans="1:17" x14ac:dyDescent="0.25">
      <c r="A209" t="s">
        <v>1067</v>
      </c>
      <c r="B209" t="s">
        <v>1503</v>
      </c>
      <c r="C209" s="149" t="s">
        <v>1469</v>
      </c>
      <c r="D209" s="149">
        <v>331010</v>
      </c>
      <c r="E209" s="149" t="s">
        <v>1428</v>
      </c>
      <c r="F209" s="149" t="s">
        <v>1461</v>
      </c>
      <c r="G209" t="s">
        <v>60</v>
      </c>
      <c r="H209" t="s">
        <v>59</v>
      </c>
      <c r="I209" t="s">
        <v>1504</v>
      </c>
      <c r="J209" t="s">
        <v>574</v>
      </c>
      <c r="K209" t="s">
        <v>60</v>
      </c>
      <c r="L209">
        <v>1398007</v>
      </c>
      <c r="M209">
        <v>56.945555599999999</v>
      </c>
      <c r="N209">
        <v>-154.17027780000001</v>
      </c>
      <c r="O209" t="s">
        <v>8</v>
      </c>
      <c r="P209" t="s">
        <v>60</v>
      </c>
      <c r="Q209">
        <v>741</v>
      </c>
    </row>
    <row r="210" spans="1:17" x14ac:dyDescent="0.25">
      <c r="A210" t="s">
        <v>1228</v>
      </c>
      <c r="B210" t="s">
        <v>1766</v>
      </c>
      <c r="C210" s="149" t="s">
        <v>1469</v>
      </c>
      <c r="D210" s="149">
        <v>332110</v>
      </c>
      <c r="E210" s="149" t="s">
        <v>1428</v>
      </c>
      <c r="F210" s="149" t="s">
        <v>1461</v>
      </c>
      <c r="G210" t="s">
        <v>296</v>
      </c>
      <c r="H210" t="s">
        <v>295</v>
      </c>
      <c r="I210" t="s">
        <v>1767</v>
      </c>
      <c r="J210" t="s">
        <v>933</v>
      </c>
      <c r="K210" t="s">
        <v>296</v>
      </c>
      <c r="L210">
        <v>1404914</v>
      </c>
      <c r="M210">
        <v>59.728611100000002</v>
      </c>
      <c r="N210">
        <v>-157.28444440000001</v>
      </c>
      <c r="O210" t="s">
        <v>6</v>
      </c>
      <c r="P210" t="s">
        <v>296</v>
      </c>
      <c r="Q210">
        <v>742</v>
      </c>
    </row>
    <row r="211" spans="1:17" x14ac:dyDescent="0.25">
      <c r="A211" t="s">
        <v>1223</v>
      </c>
      <c r="B211" t="s">
        <v>1496</v>
      </c>
      <c r="C211" s="149">
        <v>13201</v>
      </c>
      <c r="D211" s="149">
        <v>332280</v>
      </c>
      <c r="E211" s="149" t="s">
        <v>1466</v>
      </c>
      <c r="F211" s="149" t="s">
        <v>1461</v>
      </c>
      <c r="G211" t="s">
        <v>925</v>
      </c>
      <c r="H211" t="s">
        <v>285</v>
      </c>
      <c r="I211" t="s">
        <v>1497</v>
      </c>
      <c r="J211" t="s">
        <v>924</v>
      </c>
      <c r="K211" t="s">
        <v>286</v>
      </c>
      <c r="L211">
        <v>1406798</v>
      </c>
      <c r="M211">
        <v>58.728333300000003</v>
      </c>
      <c r="N211">
        <v>-157.01388890000001</v>
      </c>
      <c r="O211" t="s">
        <v>6</v>
      </c>
      <c r="P211" t="s">
        <v>925</v>
      </c>
      <c r="Q211">
        <v>747</v>
      </c>
    </row>
    <row r="212" spans="1:17" x14ac:dyDescent="0.25">
      <c r="A212" t="s">
        <v>1190</v>
      </c>
      <c r="B212" t="s">
        <v>1728</v>
      </c>
      <c r="C212" s="149" t="s">
        <v>1469</v>
      </c>
      <c r="D212" s="149">
        <v>332000</v>
      </c>
      <c r="E212" s="149" t="s">
        <v>1428</v>
      </c>
      <c r="F212" s="149" t="s">
        <v>1461</v>
      </c>
      <c r="G212" t="s">
        <v>223</v>
      </c>
      <c r="H212" t="s">
        <v>222</v>
      </c>
      <c r="I212" t="s">
        <v>1729</v>
      </c>
      <c r="J212" t="s">
        <v>830</v>
      </c>
      <c r="K212" t="s">
        <v>223</v>
      </c>
      <c r="L212">
        <v>1402760</v>
      </c>
      <c r="M212">
        <v>64.5433333</v>
      </c>
      <c r="N212">
        <v>-163.02916669999999</v>
      </c>
      <c r="O212" t="s">
        <v>5</v>
      </c>
      <c r="P212" t="s">
        <v>223</v>
      </c>
      <c r="Q212">
        <v>765</v>
      </c>
    </row>
    <row r="213" spans="1:17" x14ac:dyDescent="0.25">
      <c r="A213" t="s">
        <v>1239</v>
      </c>
      <c r="B213" t="s">
        <v>1708</v>
      </c>
      <c r="C213" s="149">
        <v>13870</v>
      </c>
      <c r="D213" s="149">
        <v>332430</v>
      </c>
      <c r="E213" s="149" t="s">
        <v>1466</v>
      </c>
      <c r="F213" s="149" t="s">
        <v>1461</v>
      </c>
      <c r="G213" t="s">
        <v>956</v>
      </c>
      <c r="H213" t="s">
        <v>311</v>
      </c>
      <c r="I213" t="s">
        <v>1709</v>
      </c>
      <c r="J213" t="s">
        <v>955</v>
      </c>
      <c r="K213" t="s">
        <v>312</v>
      </c>
      <c r="L213">
        <v>1401203</v>
      </c>
      <c r="M213">
        <v>59.0397222</v>
      </c>
      <c r="N213">
        <v>-158.45750000000001</v>
      </c>
      <c r="O213" t="s">
        <v>6</v>
      </c>
      <c r="P213" t="s">
        <v>956</v>
      </c>
      <c r="Q213">
        <v>767</v>
      </c>
    </row>
    <row r="214" spans="1:17" x14ac:dyDescent="0.25">
      <c r="A214" t="s">
        <v>1097</v>
      </c>
      <c r="B214" t="s">
        <v>1594</v>
      </c>
      <c r="C214" s="149">
        <v>18877</v>
      </c>
      <c r="D214" s="149">
        <v>331210</v>
      </c>
      <c r="E214" s="149" t="s">
        <v>1466</v>
      </c>
      <c r="G214" t="s">
        <v>1595</v>
      </c>
      <c r="H214" t="s">
        <v>1595</v>
      </c>
      <c r="J214" t="s">
        <v>1596</v>
      </c>
      <c r="K214" t="s">
        <v>411</v>
      </c>
      <c r="L214">
        <v>1669435</v>
      </c>
      <c r="M214">
        <v>55.687777799999999</v>
      </c>
      <c r="N214">
        <v>-132.52222219999999</v>
      </c>
      <c r="O214" t="s">
        <v>13</v>
      </c>
      <c r="P214" t="s">
        <v>411</v>
      </c>
    </row>
    <row r="215" spans="1:17" x14ac:dyDescent="0.25">
      <c r="A215" t="s">
        <v>1431</v>
      </c>
      <c r="B215" t="s">
        <v>1627</v>
      </c>
      <c r="C215" s="149">
        <v>409</v>
      </c>
      <c r="D215" s="149"/>
      <c r="E215" s="149" t="s">
        <v>1466</v>
      </c>
      <c r="F215" s="149" t="s">
        <v>1428</v>
      </c>
      <c r="G215" t="s">
        <v>1628</v>
      </c>
      <c r="H215" t="s">
        <v>1629</v>
      </c>
      <c r="I215" t="s">
        <v>1464</v>
      </c>
      <c r="J215" t="s">
        <v>1008</v>
      </c>
      <c r="K215" t="s">
        <v>1007</v>
      </c>
      <c r="L215">
        <v>1866941</v>
      </c>
      <c r="M215">
        <v>70.205555599999997</v>
      </c>
      <c r="N215">
        <v>-148.51166670000001</v>
      </c>
      <c r="O215" t="s">
        <v>10</v>
      </c>
      <c r="P215" t="s">
        <v>1007</v>
      </c>
    </row>
    <row r="216" spans="1:17" x14ac:dyDescent="0.25">
      <c r="A216" t="s">
        <v>1433</v>
      </c>
      <c r="B216" t="s">
        <v>1639</v>
      </c>
      <c r="C216" s="149">
        <v>22199</v>
      </c>
      <c r="D216" s="149"/>
      <c r="E216" s="149" t="s">
        <v>1466</v>
      </c>
      <c r="G216" t="s">
        <v>1023</v>
      </c>
      <c r="I216" t="s">
        <v>1634</v>
      </c>
      <c r="J216" t="s">
        <v>596</v>
      </c>
      <c r="K216" t="s">
        <v>1640</v>
      </c>
      <c r="L216">
        <v>2418568</v>
      </c>
      <c r="M216">
        <v>64.663265199999998</v>
      </c>
      <c r="N216">
        <v>-147.05441999999999</v>
      </c>
      <c r="O216" t="s">
        <v>12</v>
      </c>
      <c r="P216" t="s">
        <v>1023</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1" max="4" width="9.140625" style="149"/>
    <col min="5" max="5" width="39.42578125" bestFit="1" customWidth="1"/>
    <col min="6" max="6" width="9.140625" customWidth="1"/>
    <col min="7" max="7" width="9.140625" style="149" customWidth="1"/>
    <col min="8" max="8" width="39.28515625" customWidth="1"/>
    <col min="9" max="9" width="11.28515625" customWidth="1"/>
    <col min="10" max="10" width="22" customWidth="1"/>
    <col min="11" max="11" width="15.85546875" style="137" customWidth="1"/>
    <col min="12" max="12" width="16.28515625" customWidth="1"/>
    <col min="13" max="14" width="9.140625" customWidth="1"/>
    <col min="15" max="15" width="10.42578125" style="149" customWidth="1"/>
    <col min="16" max="16" width="20.140625" style="149" customWidth="1"/>
    <col min="17" max="20" width="9.85546875" style="149" customWidth="1"/>
    <col min="21" max="21" width="10.28515625" customWidth="1"/>
    <col min="22" max="22" width="12.7109375" customWidth="1"/>
    <col min="23" max="23" width="9.140625" style="149"/>
  </cols>
  <sheetData>
    <row r="1" spans="1:25" s="148" customFormat="1" ht="45" x14ac:dyDescent="0.25">
      <c r="A1" s="148" t="s">
        <v>1774</v>
      </c>
      <c r="B1" s="148" t="s">
        <v>1775</v>
      </c>
      <c r="C1" s="148" t="s">
        <v>1776</v>
      </c>
      <c r="D1" s="148" t="s">
        <v>1774</v>
      </c>
      <c r="E1" s="148" t="s">
        <v>1777</v>
      </c>
      <c r="F1" s="148" t="s">
        <v>1778</v>
      </c>
      <c r="G1" s="148" t="s">
        <v>1779</v>
      </c>
      <c r="H1" s="148" t="s">
        <v>1780</v>
      </c>
      <c r="I1" s="148" t="s">
        <v>1453</v>
      </c>
      <c r="J1" s="148" t="s">
        <v>1454</v>
      </c>
      <c r="K1" s="148" t="s">
        <v>1781</v>
      </c>
      <c r="L1" s="148" t="s">
        <v>1782</v>
      </c>
      <c r="M1" s="148" t="s">
        <v>1783</v>
      </c>
      <c r="N1" s="148" t="s">
        <v>1784</v>
      </c>
      <c r="O1" s="148" t="s">
        <v>1785</v>
      </c>
      <c r="P1" s="148" t="s">
        <v>1786</v>
      </c>
      <c r="Q1" s="148" t="s">
        <v>1787</v>
      </c>
      <c r="R1" s="148" t="s">
        <v>1788</v>
      </c>
      <c r="S1" s="148" t="s">
        <v>1789</v>
      </c>
      <c r="T1" s="148" t="s">
        <v>1790</v>
      </c>
      <c r="U1" s="148" t="s">
        <v>1456</v>
      </c>
      <c r="V1" s="148" t="s">
        <v>1791</v>
      </c>
      <c r="W1" s="148" t="s">
        <v>1792</v>
      </c>
      <c r="X1" s="148" t="s">
        <v>58</v>
      </c>
      <c r="Y1" s="148" t="s">
        <v>1373</v>
      </c>
    </row>
    <row r="2" spans="1:25" x14ac:dyDescent="0.25">
      <c r="B2" s="149" t="s">
        <v>1293</v>
      </c>
      <c r="C2" s="213">
        <v>54452</v>
      </c>
      <c r="E2" s="214" t="s">
        <v>1295</v>
      </c>
      <c r="F2" t="s">
        <v>1793</v>
      </c>
      <c r="G2" s="213">
        <v>179</v>
      </c>
      <c r="H2" s="214" t="s">
        <v>1294</v>
      </c>
      <c r="I2" t="s">
        <v>1634</v>
      </c>
      <c r="J2" t="s">
        <v>596</v>
      </c>
      <c r="K2" t="b">
        <v>0</v>
      </c>
      <c r="L2" t="b">
        <v>0</v>
      </c>
      <c r="M2" s="137" t="b">
        <v>0</v>
      </c>
      <c r="N2" s="137"/>
      <c r="O2" s="173"/>
      <c r="P2" s="215" t="s">
        <v>1794</v>
      </c>
      <c r="Q2" s="215">
        <v>7</v>
      </c>
      <c r="R2" s="216">
        <v>24.8</v>
      </c>
      <c r="S2" s="173"/>
      <c r="T2" s="173"/>
      <c r="U2" s="217">
        <v>60.673200000000001</v>
      </c>
      <c r="V2" s="217">
        <v>-151.3784</v>
      </c>
      <c r="W2" s="173"/>
      <c r="Y2">
        <f>VLOOKUP(F2,'LOOKUP OPERATOR 05032023'!$A$2:$P$173,16,FALSE)</f>
        <v>0</v>
      </c>
    </row>
    <row r="3" spans="1:25" x14ac:dyDescent="0.25">
      <c r="B3" s="149" t="s">
        <v>581</v>
      </c>
      <c r="C3" s="149">
        <v>57085</v>
      </c>
      <c r="E3" t="s">
        <v>582</v>
      </c>
      <c r="F3" t="s">
        <v>1460</v>
      </c>
      <c r="G3" s="149">
        <v>213</v>
      </c>
      <c r="H3" t="s">
        <v>67</v>
      </c>
      <c r="I3" t="s">
        <v>1462</v>
      </c>
      <c r="J3" t="s">
        <v>583</v>
      </c>
      <c r="K3" t="b">
        <v>1</v>
      </c>
      <c r="L3" t="b">
        <v>0</v>
      </c>
      <c r="M3" t="b">
        <v>0</v>
      </c>
      <c r="N3">
        <v>14.3</v>
      </c>
      <c r="O3" s="149">
        <v>1</v>
      </c>
      <c r="P3" s="149" t="s">
        <v>1795</v>
      </c>
      <c r="Q3" s="149">
        <v>1</v>
      </c>
      <c r="R3" s="149">
        <v>138</v>
      </c>
      <c r="S3" t="s">
        <v>1469</v>
      </c>
      <c r="T3"/>
      <c r="U3">
        <v>58.232500000000002</v>
      </c>
      <c r="V3">
        <v>-134.05330000000001</v>
      </c>
      <c r="W3" s="149" t="s">
        <v>1796</v>
      </c>
      <c r="Y3">
        <f>VLOOKUP(F3,'LOOKUP OPERATOR 05032023'!$A$2:$P$173,16,FALSE)</f>
        <v>1</v>
      </c>
    </row>
    <row r="4" spans="1:25" x14ac:dyDescent="0.25">
      <c r="A4" s="149">
        <v>331740</v>
      </c>
      <c r="B4" s="149" t="s">
        <v>735</v>
      </c>
      <c r="D4" s="149">
        <v>331740</v>
      </c>
      <c r="E4" t="s">
        <v>153</v>
      </c>
      <c r="F4" t="s">
        <v>1751</v>
      </c>
      <c r="H4" t="s">
        <v>152</v>
      </c>
      <c r="I4" t="s">
        <v>1752</v>
      </c>
      <c r="J4" t="s">
        <v>736</v>
      </c>
      <c r="K4" t="b">
        <v>0</v>
      </c>
      <c r="L4" t="b">
        <v>1</v>
      </c>
      <c r="M4" s="149" t="s">
        <v>1797</v>
      </c>
      <c r="N4">
        <v>0.12</v>
      </c>
      <c r="O4" s="149">
        <v>1</v>
      </c>
      <c r="P4" s="149" t="s">
        <v>1795</v>
      </c>
      <c r="Q4" s="149">
        <v>1</v>
      </c>
      <c r="S4"/>
      <c r="T4"/>
      <c r="U4">
        <v>57.570210000000003</v>
      </c>
      <c r="V4">
        <v>-154.45433</v>
      </c>
      <c r="W4" s="149" t="s">
        <v>1796</v>
      </c>
      <c r="Y4">
        <f>VLOOKUP(F4,'LOOKUP OPERATOR 05032023'!$A$2:$P$173,16,FALSE)</f>
        <v>683</v>
      </c>
    </row>
    <row r="5" spans="1:25" x14ac:dyDescent="0.25">
      <c r="B5" s="149" t="s">
        <v>737</v>
      </c>
      <c r="C5" s="149">
        <v>75</v>
      </c>
      <c r="E5" t="s">
        <v>154</v>
      </c>
      <c r="F5" t="s">
        <v>1635</v>
      </c>
      <c r="G5" s="149">
        <v>599</v>
      </c>
      <c r="H5" t="s">
        <v>1798</v>
      </c>
      <c r="I5" t="s">
        <v>1634</v>
      </c>
      <c r="J5" t="s">
        <v>596</v>
      </c>
      <c r="K5" t="b">
        <v>1</v>
      </c>
      <c r="L5" t="b">
        <v>0</v>
      </c>
      <c r="M5" t="b">
        <v>0</v>
      </c>
      <c r="N5">
        <v>77.900000000000006</v>
      </c>
      <c r="O5" s="149">
        <v>1</v>
      </c>
      <c r="P5" s="149" t="s">
        <v>1795</v>
      </c>
      <c r="Q5" s="149">
        <v>1</v>
      </c>
      <c r="R5" s="149">
        <v>115</v>
      </c>
      <c r="S5" t="s">
        <v>1469</v>
      </c>
      <c r="T5"/>
      <c r="U5">
        <v>61.222099999999998</v>
      </c>
      <c r="V5">
        <v>-149.86609999999999</v>
      </c>
      <c r="W5" s="149" t="s">
        <v>1796</v>
      </c>
      <c r="Y5">
        <f>VLOOKUP(F5,'LOOKUP OPERATOR 05032023'!$A$2:$P$173,16,FALSE)</f>
        <v>121</v>
      </c>
    </row>
    <row r="6" spans="1:25" x14ac:dyDescent="0.25">
      <c r="B6" s="149" t="s">
        <v>738</v>
      </c>
      <c r="C6" s="149">
        <v>77</v>
      </c>
      <c r="E6" t="s">
        <v>739</v>
      </c>
      <c r="F6" t="s">
        <v>1635</v>
      </c>
      <c r="G6" s="149">
        <v>599</v>
      </c>
      <c r="H6" t="s">
        <v>1798</v>
      </c>
      <c r="I6" t="s">
        <v>1634</v>
      </c>
      <c r="J6" t="s">
        <v>596</v>
      </c>
      <c r="K6" t="b">
        <v>1</v>
      </c>
      <c r="L6" t="b">
        <v>0</v>
      </c>
      <c r="M6" t="b">
        <v>0</v>
      </c>
      <c r="N6">
        <v>44.4</v>
      </c>
      <c r="O6" s="149">
        <v>1</v>
      </c>
      <c r="P6" s="149" t="s">
        <v>1795</v>
      </c>
      <c r="Q6" s="149">
        <v>1</v>
      </c>
      <c r="R6" s="149">
        <v>115</v>
      </c>
      <c r="S6" t="s">
        <v>1469</v>
      </c>
      <c r="T6"/>
      <c r="U6">
        <v>61.475211000000002</v>
      </c>
      <c r="V6">
        <v>-149.15009000000001</v>
      </c>
      <c r="W6" s="149" t="s">
        <v>1796</v>
      </c>
      <c r="Y6">
        <f>VLOOKUP(F6,'LOOKUP OPERATOR 05032023'!$A$2:$P$173,16,FALSE)</f>
        <v>121</v>
      </c>
    </row>
    <row r="7" spans="1:25" x14ac:dyDescent="0.25">
      <c r="B7" s="149" t="s">
        <v>740</v>
      </c>
      <c r="C7" s="149">
        <v>6559</v>
      </c>
      <c r="E7" t="s">
        <v>156</v>
      </c>
      <c r="F7" t="s">
        <v>1635</v>
      </c>
      <c r="G7" s="149">
        <v>599</v>
      </c>
      <c r="H7" t="s">
        <v>1798</v>
      </c>
      <c r="I7" t="s">
        <v>1634</v>
      </c>
      <c r="J7" t="s">
        <v>596</v>
      </c>
      <c r="K7" t="b">
        <v>1</v>
      </c>
      <c r="L7" t="b">
        <v>0</v>
      </c>
      <c r="M7" t="b">
        <v>0</v>
      </c>
      <c r="N7">
        <v>346.9</v>
      </c>
      <c r="O7" s="149">
        <v>1</v>
      </c>
      <c r="P7" s="149" t="s">
        <v>1795</v>
      </c>
      <c r="Q7" s="149">
        <v>1</v>
      </c>
      <c r="R7" s="149">
        <v>115</v>
      </c>
      <c r="S7" t="s">
        <v>1469</v>
      </c>
      <c r="T7"/>
      <c r="U7">
        <v>61.229712999999997</v>
      </c>
      <c r="V7">
        <v>-149.71674400000001</v>
      </c>
      <c r="W7" s="149" t="s">
        <v>1796</v>
      </c>
      <c r="Y7">
        <f>VLOOKUP(F7,'LOOKUP OPERATOR 05032023'!$A$2:$P$173,16,FALSE)</f>
        <v>121</v>
      </c>
    </row>
    <row r="8" spans="1:25" x14ac:dyDescent="0.25">
      <c r="B8" s="149" t="s">
        <v>1392</v>
      </c>
      <c r="E8" s="218" t="s">
        <v>1799</v>
      </c>
      <c r="F8" t="s">
        <v>1635</v>
      </c>
      <c r="G8" s="149">
        <v>599</v>
      </c>
      <c r="H8" t="s">
        <v>1798</v>
      </c>
      <c r="I8" t="s">
        <v>1634</v>
      </c>
      <c r="J8" t="s">
        <v>596</v>
      </c>
      <c r="K8" t="b">
        <v>0</v>
      </c>
      <c r="L8" t="b">
        <v>0</v>
      </c>
      <c r="M8" s="149" t="b">
        <v>0</v>
      </c>
      <c r="O8" s="149">
        <v>1</v>
      </c>
      <c r="P8" s="149" t="s">
        <v>1795</v>
      </c>
      <c r="Q8" s="149">
        <v>1</v>
      </c>
      <c r="R8" s="149">
        <v>115</v>
      </c>
      <c r="S8"/>
      <c r="T8"/>
      <c r="Y8">
        <f>VLOOKUP(F8,'LOOKUP OPERATOR 05032023'!$A$2:$P$173,16,FALSE)</f>
        <v>121</v>
      </c>
    </row>
    <row r="9" spans="1:25" x14ac:dyDescent="0.25">
      <c r="A9" s="149">
        <v>331760</v>
      </c>
      <c r="B9" s="149" t="s">
        <v>741</v>
      </c>
      <c r="C9" s="149">
        <v>7182</v>
      </c>
      <c r="D9" s="149">
        <v>331760</v>
      </c>
      <c r="E9" t="s">
        <v>158</v>
      </c>
      <c r="F9" t="s">
        <v>1650</v>
      </c>
      <c r="G9" s="149">
        <v>4959</v>
      </c>
      <c r="H9" t="s">
        <v>157</v>
      </c>
      <c r="I9" t="s">
        <v>1651</v>
      </c>
      <c r="J9" t="s">
        <v>742</v>
      </c>
      <c r="K9" t="b">
        <v>1</v>
      </c>
      <c r="L9" t="b">
        <v>1</v>
      </c>
      <c r="M9" t="b">
        <v>0</v>
      </c>
      <c r="N9">
        <v>1.7</v>
      </c>
      <c r="O9" s="149">
        <v>1</v>
      </c>
      <c r="P9" s="149" t="s">
        <v>1795</v>
      </c>
      <c r="Q9" s="149">
        <v>1</v>
      </c>
      <c r="R9" s="149">
        <v>2.4</v>
      </c>
      <c r="S9" t="s">
        <v>1469</v>
      </c>
      <c r="T9"/>
      <c r="U9">
        <v>61.580677999999999</v>
      </c>
      <c r="V9">
        <v>-159.53564299999999</v>
      </c>
      <c r="W9" s="149" t="s">
        <v>1796</v>
      </c>
      <c r="Y9">
        <f>VLOOKUP(F9,'LOOKUP OPERATOR 05032023'!$A$2:$P$173,16,FALSE)</f>
        <v>5</v>
      </c>
    </row>
    <row r="10" spans="1:25" x14ac:dyDescent="0.25">
      <c r="A10" s="149">
        <v>331770</v>
      </c>
      <c r="B10" s="149" t="s">
        <v>743</v>
      </c>
      <c r="D10" s="149">
        <v>331770</v>
      </c>
      <c r="E10" t="s">
        <v>160</v>
      </c>
      <c r="F10" t="s">
        <v>1656</v>
      </c>
      <c r="H10" t="s">
        <v>159</v>
      </c>
      <c r="I10" t="s">
        <v>1657</v>
      </c>
      <c r="J10" t="s">
        <v>744</v>
      </c>
      <c r="K10" t="b">
        <v>0</v>
      </c>
      <c r="L10" t="b">
        <v>1</v>
      </c>
      <c r="M10" s="149" t="s">
        <v>1800</v>
      </c>
      <c r="N10">
        <v>0.39500000000000002</v>
      </c>
      <c r="O10" s="149">
        <v>1</v>
      </c>
      <c r="P10" s="149" t="s">
        <v>1795</v>
      </c>
      <c r="Q10" s="149">
        <v>1</v>
      </c>
      <c r="R10" s="149">
        <v>7.2</v>
      </c>
      <c r="S10"/>
      <c r="T10"/>
      <c r="W10" s="149" t="s">
        <v>1796</v>
      </c>
      <c r="Y10">
        <f>VLOOKUP(F10,'LOOKUP OPERATOR 05032023'!$A$2:$P$173,16,FALSE)</f>
        <v>747</v>
      </c>
    </row>
    <row r="11" spans="1:25" x14ac:dyDescent="0.25">
      <c r="A11" s="149">
        <v>331750</v>
      </c>
      <c r="B11" s="149" t="s">
        <v>745</v>
      </c>
      <c r="D11" s="149">
        <v>331750</v>
      </c>
      <c r="E11" t="s">
        <v>162</v>
      </c>
      <c r="F11" t="s">
        <v>1658</v>
      </c>
      <c r="H11" t="s">
        <v>161</v>
      </c>
      <c r="I11" t="s">
        <v>1659</v>
      </c>
      <c r="J11" t="s">
        <v>746</v>
      </c>
      <c r="K11" t="b">
        <v>0</v>
      </c>
      <c r="L11" t="b">
        <v>1</v>
      </c>
      <c r="M11" s="149" t="b">
        <v>1</v>
      </c>
      <c r="N11">
        <v>0.25700000000000001</v>
      </c>
      <c r="O11" s="149">
        <v>1</v>
      </c>
      <c r="P11" s="149" t="s">
        <v>1795</v>
      </c>
      <c r="Q11" s="149">
        <v>1</v>
      </c>
      <c r="R11" s="149">
        <v>7.2</v>
      </c>
      <c r="S11"/>
      <c r="T11"/>
      <c r="U11">
        <v>52.196109999999997</v>
      </c>
      <c r="V11">
        <v>-174.20056</v>
      </c>
      <c r="W11" s="149" t="s">
        <v>1796</v>
      </c>
      <c r="Y11">
        <f>VLOOKUP(F11,'LOOKUP OPERATOR 05032023'!$A$2:$P$173,16,FALSE)</f>
        <v>291</v>
      </c>
    </row>
    <row r="12" spans="1:25" x14ac:dyDescent="0.25">
      <c r="A12" s="149">
        <v>331780</v>
      </c>
      <c r="B12" s="149" t="s">
        <v>747</v>
      </c>
      <c r="D12" s="149">
        <v>331780</v>
      </c>
      <c r="E12" t="s">
        <v>164</v>
      </c>
      <c r="F12" t="s">
        <v>1662</v>
      </c>
      <c r="H12" t="s">
        <v>163</v>
      </c>
      <c r="I12" t="s">
        <v>1663</v>
      </c>
      <c r="J12" t="s">
        <v>748</v>
      </c>
      <c r="K12" t="b">
        <v>0</v>
      </c>
      <c r="L12" t="b">
        <v>1</v>
      </c>
      <c r="M12" s="149" t="b">
        <v>1</v>
      </c>
      <c r="N12">
        <v>1.1040000000000001</v>
      </c>
      <c r="O12" s="149">
        <v>1</v>
      </c>
      <c r="P12" s="149" t="s">
        <v>1795</v>
      </c>
      <c r="Q12" s="149">
        <v>1</v>
      </c>
      <c r="R12" s="149">
        <v>7.2</v>
      </c>
      <c r="S12"/>
      <c r="T12"/>
      <c r="U12">
        <v>60.86694</v>
      </c>
      <c r="V12">
        <v>-162.27305999999999</v>
      </c>
      <c r="W12" s="149" t="s">
        <v>1796</v>
      </c>
      <c r="Y12">
        <f>VLOOKUP(F12,'LOOKUP OPERATOR 05032023'!$A$2:$P$173,16,FALSE)</f>
        <v>337</v>
      </c>
    </row>
    <row r="13" spans="1:25" x14ac:dyDescent="0.25">
      <c r="B13" s="149" t="s">
        <v>749</v>
      </c>
      <c r="C13" s="149">
        <v>79</v>
      </c>
      <c r="E13" t="s">
        <v>165</v>
      </c>
      <c r="F13" t="s">
        <v>1801</v>
      </c>
      <c r="G13" s="149">
        <v>986</v>
      </c>
      <c r="H13" t="s">
        <v>165</v>
      </c>
      <c r="I13" t="s">
        <v>1634</v>
      </c>
      <c r="J13" t="s">
        <v>596</v>
      </c>
      <c r="K13" t="b">
        <v>1</v>
      </c>
      <c r="L13" t="b">
        <v>0</v>
      </c>
      <c r="M13" t="b">
        <v>1</v>
      </c>
      <c r="N13">
        <v>27.5</v>
      </c>
      <c r="O13" s="149">
        <v>2</v>
      </c>
      <c r="P13" s="149" t="s">
        <v>1802</v>
      </c>
      <c r="Q13" s="149">
        <v>3</v>
      </c>
      <c r="R13" s="149">
        <v>12.5</v>
      </c>
      <c r="S13" t="s">
        <v>1469</v>
      </c>
      <c r="T13"/>
      <c r="U13">
        <v>64.847742999999994</v>
      </c>
      <c r="V13">
        <v>-147.735063</v>
      </c>
      <c r="W13" s="149" t="s">
        <v>1796</v>
      </c>
      <c r="Y13">
        <f>VLOOKUP(F13,'LOOKUP OPERATOR 05032023'!$A$2:$P$173,16,FALSE)</f>
        <v>520</v>
      </c>
    </row>
    <row r="14" spans="1:25" x14ac:dyDescent="0.25">
      <c r="B14" s="149" t="s">
        <v>586</v>
      </c>
      <c r="C14" s="149">
        <v>64</v>
      </c>
      <c r="E14" t="s">
        <v>72</v>
      </c>
      <c r="F14" t="s">
        <v>1460</v>
      </c>
      <c r="G14" s="149">
        <v>213</v>
      </c>
      <c r="H14" t="s">
        <v>67</v>
      </c>
      <c r="I14" t="s">
        <v>1462</v>
      </c>
      <c r="J14" t="s">
        <v>583</v>
      </c>
      <c r="K14" t="b">
        <v>1</v>
      </c>
      <c r="L14" t="b">
        <v>0</v>
      </c>
      <c r="M14" t="b">
        <v>0</v>
      </c>
      <c r="N14">
        <v>61.7</v>
      </c>
      <c r="O14" s="149">
        <v>1</v>
      </c>
      <c r="P14" s="149" t="s">
        <v>1795</v>
      </c>
      <c r="Q14" s="149">
        <v>1</v>
      </c>
      <c r="R14" s="149">
        <v>69</v>
      </c>
      <c r="S14" t="s">
        <v>1469</v>
      </c>
      <c r="T14"/>
      <c r="U14">
        <v>58.3536</v>
      </c>
      <c r="V14">
        <v>-134.49529999999999</v>
      </c>
      <c r="W14" s="149" t="s">
        <v>1796</v>
      </c>
      <c r="Y14">
        <f>VLOOKUP(F14,'LOOKUP OPERATOR 05032023'!$A$2:$P$173,16,FALSE)</f>
        <v>1</v>
      </c>
    </row>
    <row r="15" spans="1:25" x14ac:dyDescent="0.25">
      <c r="B15" s="149" t="s">
        <v>751</v>
      </c>
      <c r="C15" s="149">
        <v>7173</v>
      </c>
      <c r="E15" t="s">
        <v>168</v>
      </c>
      <c r="F15" t="s">
        <v>1623</v>
      </c>
      <c r="G15" s="149">
        <v>1276</v>
      </c>
      <c r="H15" t="s">
        <v>167</v>
      </c>
      <c r="I15" t="s">
        <v>1624</v>
      </c>
      <c r="J15" t="s">
        <v>753</v>
      </c>
      <c r="K15" t="b">
        <v>1</v>
      </c>
      <c r="L15" t="b">
        <v>0</v>
      </c>
      <c r="M15" t="b">
        <v>0</v>
      </c>
      <c r="N15">
        <v>20.3</v>
      </c>
      <c r="O15" s="149">
        <v>1</v>
      </c>
      <c r="P15" s="149" t="s">
        <v>1795</v>
      </c>
      <c r="Q15" s="149">
        <v>1</v>
      </c>
      <c r="R15" s="149">
        <v>4.16</v>
      </c>
      <c r="S15" t="s">
        <v>1469</v>
      </c>
      <c r="T15"/>
      <c r="U15">
        <v>71.292000000000002</v>
      </c>
      <c r="V15">
        <v>-156.77860000000001</v>
      </c>
      <c r="W15" s="149" t="s">
        <v>1796</v>
      </c>
      <c r="Y15">
        <f>VLOOKUP(F15,'LOOKUP OPERATOR 05032023'!$A$2:$P$173,16,FALSE)</f>
        <v>214</v>
      </c>
    </row>
    <row r="16" spans="1:25" x14ac:dyDescent="0.25">
      <c r="A16" s="149">
        <v>331790</v>
      </c>
      <c r="B16" s="149" t="s">
        <v>754</v>
      </c>
      <c r="D16" s="149">
        <v>331790</v>
      </c>
      <c r="E16" t="s">
        <v>170</v>
      </c>
      <c r="F16" t="s">
        <v>1665</v>
      </c>
      <c r="H16" t="s">
        <v>169</v>
      </c>
      <c r="I16" t="s">
        <v>1666</v>
      </c>
      <c r="J16" t="s">
        <v>755</v>
      </c>
      <c r="K16" t="b">
        <v>0</v>
      </c>
      <c r="L16" t="b">
        <v>1</v>
      </c>
      <c r="M16" s="173" t="s">
        <v>1800</v>
      </c>
      <c r="N16">
        <v>0.49199999999999999</v>
      </c>
      <c r="O16" s="149">
        <v>1</v>
      </c>
      <c r="P16" s="149" t="s">
        <v>1795</v>
      </c>
      <c r="Q16" s="149">
        <v>1</v>
      </c>
      <c r="R16" s="149">
        <v>7.2</v>
      </c>
      <c r="S16"/>
      <c r="T16"/>
      <c r="U16">
        <v>66.359440000000006</v>
      </c>
      <c r="V16">
        <v>-147.39639</v>
      </c>
      <c r="W16" s="149" t="s">
        <v>1796</v>
      </c>
      <c r="Y16">
        <f>VLOOKUP(F16,'LOOKUP OPERATOR 05032023'!$A$2:$P$173,16,FALSE)</f>
        <v>420</v>
      </c>
    </row>
    <row r="17" spans="1:25" x14ac:dyDescent="0.25">
      <c r="A17" s="149">
        <v>331810</v>
      </c>
      <c r="B17" s="149" t="s">
        <v>756</v>
      </c>
      <c r="D17" s="149">
        <v>331810</v>
      </c>
      <c r="E17" t="s">
        <v>172</v>
      </c>
      <c r="F17" t="s">
        <v>1670</v>
      </c>
      <c r="H17" t="s">
        <v>757</v>
      </c>
      <c r="I17" t="s">
        <v>1671</v>
      </c>
      <c r="J17" t="s">
        <v>758</v>
      </c>
      <c r="K17" t="b">
        <v>0</v>
      </c>
      <c r="L17" t="b">
        <v>1</v>
      </c>
      <c r="M17" s="149" t="s">
        <v>1797</v>
      </c>
      <c r="N17">
        <v>2.8000000000000001E-2</v>
      </c>
      <c r="O17" s="149">
        <v>1</v>
      </c>
      <c r="P17" s="149" t="s">
        <v>1795</v>
      </c>
      <c r="Q17" s="149">
        <v>1</v>
      </c>
      <c r="R17" s="149">
        <v>7.2</v>
      </c>
      <c r="S17"/>
      <c r="T17"/>
      <c r="U17">
        <v>66.256190000000004</v>
      </c>
      <c r="V17">
        <v>-145.84967</v>
      </c>
      <c r="W17" s="149" t="s">
        <v>1796</v>
      </c>
      <c r="Y17">
        <f>VLOOKUP(F17,'LOOKUP OPERATOR 05032023'!$A$2:$P$173,16,FALSE)</f>
        <v>767</v>
      </c>
    </row>
    <row r="18" spans="1:25" x14ac:dyDescent="0.25">
      <c r="A18" s="149">
        <v>331820</v>
      </c>
      <c r="B18" s="149" t="s">
        <v>759</v>
      </c>
      <c r="D18" s="149">
        <v>331820</v>
      </c>
      <c r="E18" t="s">
        <v>174</v>
      </c>
      <c r="F18" t="s">
        <v>1673</v>
      </c>
      <c r="H18" t="s">
        <v>173</v>
      </c>
      <c r="I18" t="s">
        <v>1674</v>
      </c>
      <c r="J18" t="s">
        <v>760</v>
      </c>
      <c r="K18" t="b">
        <v>0</v>
      </c>
      <c r="L18" t="b">
        <v>1</v>
      </c>
      <c r="M18" s="149" t="s">
        <v>1800</v>
      </c>
      <c r="N18">
        <v>1.127</v>
      </c>
      <c r="O18" s="149">
        <v>1</v>
      </c>
      <c r="P18" s="149" t="s">
        <v>1795</v>
      </c>
      <c r="Q18" s="149">
        <v>1</v>
      </c>
      <c r="R18" s="149">
        <v>7.2</v>
      </c>
      <c r="S18"/>
      <c r="T18"/>
      <c r="U18">
        <v>65.97972</v>
      </c>
      <c r="V18">
        <v>-161.12306000000001</v>
      </c>
      <c r="W18" s="149" t="s">
        <v>1796</v>
      </c>
      <c r="Y18">
        <f>VLOOKUP(F18,'LOOKUP OPERATOR 05032023'!$A$2:$P$173,16,FALSE)</f>
        <v>432</v>
      </c>
    </row>
    <row r="19" spans="1:25" x14ac:dyDescent="0.25">
      <c r="A19" s="149">
        <v>331840</v>
      </c>
      <c r="B19" s="149" t="s">
        <v>761</v>
      </c>
      <c r="D19" s="149">
        <v>331840</v>
      </c>
      <c r="E19" t="s">
        <v>176</v>
      </c>
      <c r="F19" t="s">
        <v>1679</v>
      </c>
      <c r="H19" t="s">
        <v>175</v>
      </c>
      <c r="I19" t="s">
        <v>1680</v>
      </c>
      <c r="J19" t="s">
        <v>762</v>
      </c>
      <c r="K19" t="b">
        <v>0</v>
      </c>
      <c r="L19" t="b">
        <v>1</v>
      </c>
      <c r="M19" s="149" t="s">
        <v>1800</v>
      </c>
      <c r="N19">
        <v>0.32700000000000001</v>
      </c>
      <c r="O19" s="149">
        <v>1</v>
      </c>
      <c r="P19" s="149" t="s">
        <v>1795</v>
      </c>
      <c r="Q19" s="149">
        <v>1</v>
      </c>
      <c r="R19" s="149">
        <v>7.2</v>
      </c>
      <c r="S19"/>
      <c r="T19"/>
      <c r="U19">
        <v>66.654439999999994</v>
      </c>
      <c r="V19">
        <v>-143.72221999999999</v>
      </c>
      <c r="W19" s="149" t="s">
        <v>1796</v>
      </c>
      <c r="Y19">
        <f>VLOOKUP(F19,'LOOKUP OPERATOR 05032023'!$A$2:$P$173,16,FALSE)</f>
        <v>682</v>
      </c>
    </row>
    <row r="20" spans="1:25" x14ac:dyDescent="0.25">
      <c r="A20" s="149">
        <v>331850</v>
      </c>
      <c r="B20" s="149" t="s">
        <v>763</v>
      </c>
      <c r="D20" s="149">
        <v>331850</v>
      </c>
      <c r="E20" t="s">
        <v>178</v>
      </c>
      <c r="F20" t="s">
        <v>1683</v>
      </c>
      <c r="H20" t="s">
        <v>177</v>
      </c>
      <c r="I20" t="s">
        <v>1684</v>
      </c>
      <c r="J20" t="s">
        <v>764</v>
      </c>
      <c r="K20" t="b">
        <v>0</v>
      </c>
      <c r="L20" t="b">
        <v>1</v>
      </c>
      <c r="M20" s="173" t="s">
        <v>1800</v>
      </c>
      <c r="N20">
        <v>0.19800000000000001</v>
      </c>
      <c r="O20" s="149">
        <v>1</v>
      </c>
      <c r="P20" s="149" t="s">
        <v>1795</v>
      </c>
      <c r="Q20" s="149">
        <v>1</v>
      </c>
      <c r="R20" s="149">
        <v>7.2</v>
      </c>
      <c r="S20"/>
      <c r="T20"/>
      <c r="U20">
        <v>60.065710000000003</v>
      </c>
      <c r="V20">
        <v>-148.01038</v>
      </c>
      <c r="W20" s="149" t="s">
        <v>1796</v>
      </c>
      <c r="Y20">
        <f>VLOOKUP(F20,'LOOKUP OPERATOR 05032023'!$A$2:$P$173,16,FALSE)</f>
        <v>686</v>
      </c>
    </row>
    <row r="21" spans="1:25" x14ac:dyDescent="0.25">
      <c r="A21" s="149">
        <v>331870</v>
      </c>
      <c r="B21" s="149" t="s">
        <v>765</v>
      </c>
      <c r="D21" s="149">
        <v>331870</v>
      </c>
      <c r="E21" t="s">
        <v>182</v>
      </c>
      <c r="F21" t="s">
        <v>1688</v>
      </c>
      <c r="H21" t="s">
        <v>181</v>
      </c>
      <c r="I21" t="s">
        <v>1689</v>
      </c>
      <c r="J21" t="s">
        <v>766</v>
      </c>
      <c r="K21" t="b">
        <v>0</v>
      </c>
      <c r="L21" t="b">
        <v>1</v>
      </c>
      <c r="M21" s="149" t="s">
        <v>1800</v>
      </c>
      <c r="N21">
        <v>0.46500000000000002</v>
      </c>
      <c r="O21" s="149">
        <v>1</v>
      </c>
      <c r="P21" s="149" t="s">
        <v>1795</v>
      </c>
      <c r="Q21" s="149">
        <v>1</v>
      </c>
      <c r="R21" s="149">
        <v>7.2</v>
      </c>
      <c r="S21"/>
      <c r="T21"/>
      <c r="U21">
        <v>56.309950000000001</v>
      </c>
      <c r="V21">
        <v>-158.53142</v>
      </c>
      <c r="W21" s="149" t="s">
        <v>1796</v>
      </c>
      <c r="Y21">
        <f>VLOOKUP(F21,'LOOKUP OPERATOR 05032023'!$A$2:$P$173,16,FALSE)</f>
        <v>658</v>
      </c>
    </row>
    <row r="22" spans="1:25" x14ac:dyDescent="0.25">
      <c r="A22" s="149">
        <v>331880</v>
      </c>
      <c r="B22" s="149" t="s">
        <v>767</v>
      </c>
      <c r="D22" s="149">
        <v>331880</v>
      </c>
      <c r="E22" t="s">
        <v>184</v>
      </c>
      <c r="F22" t="s">
        <v>1691</v>
      </c>
      <c r="H22" t="s">
        <v>183</v>
      </c>
      <c r="I22" t="s">
        <v>1692</v>
      </c>
      <c r="J22" t="s">
        <v>768</v>
      </c>
      <c r="K22" t="b">
        <v>0</v>
      </c>
      <c r="L22" t="b">
        <v>1</v>
      </c>
      <c r="M22" s="149" t="s">
        <v>1800</v>
      </c>
      <c r="N22">
        <v>0.44700000000000001</v>
      </c>
      <c r="O22" s="149">
        <v>1</v>
      </c>
      <c r="P22" s="149" t="s">
        <v>1795</v>
      </c>
      <c r="Q22" s="149">
        <v>1</v>
      </c>
      <c r="R22" s="149">
        <v>7.2</v>
      </c>
      <c r="S22"/>
      <c r="T22"/>
      <c r="W22" s="149" t="s">
        <v>1796</v>
      </c>
      <c r="Y22">
        <f>VLOOKUP(F22,'LOOKUP OPERATOR 05032023'!$A$2:$P$173,16,FALSE)</f>
        <v>437</v>
      </c>
    </row>
    <row r="23" spans="1:25" x14ac:dyDescent="0.25">
      <c r="A23" s="149">
        <v>331860</v>
      </c>
      <c r="B23" s="149" t="s">
        <v>769</v>
      </c>
      <c r="D23" s="149">
        <v>331860</v>
      </c>
      <c r="E23" t="s">
        <v>1296</v>
      </c>
      <c r="F23" t="s">
        <v>1686</v>
      </c>
      <c r="H23" t="s">
        <v>179</v>
      </c>
      <c r="I23" t="s">
        <v>1687</v>
      </c>
      <c r="J23" t="s">
        <v>770</v>
      </c>
      <c r="K23" t="b">
        <v>0</v>
      </c>
      <c r="L23" t="b">
        <v>1</v>
      </c>
      <c r="M23" s="149" t="s">
        <v>1800</v>
      </c>
      <c r="N23">
        <v>0.57699999999999996</v>
      </c>
      <c r="O23" s="149">
        <v>1</v>
      </c>
      <c r="P23" s="149" t="s">
        <v>1795</v>
      </c>
      <c r="Q23" s="149">
        <v>1</v>
      </c>
      <c r="R23" s="149">
        <v>7.2</v>
      </c>
      <c r="S23"/>
      <c r="T23"/>
      <c r="W23" s="149" t="s">
        <v>1796</v>
      </c>
      <c r="Y23">
        <f>VLOOKUP(F23,'LOOKUP OPERATOR 05032023'!$A$2:$P$173,16,FALSE)</f>
        <v>297</v>
      </c>
    </row>
    <row r="24" spans="1:25" x14ac:dyDescent="0.25">
      <c r="A24" s="149">
        <v>331890</v>
      </c>
      <c r="B24" s="149" t="s">
        <v>771</v>
      </c>
      <c r="D24" s="149">
        <v>331890</v>
      </c>
      <c r="E24" t="s">
        <v>186</v>
      </c>
      <c r="F24" t="s">
        <v>1693</v>
      </c>
      <c r="H24" t="s">
        <v>185</v>
      </c>
      <c r="I24" t="s">
        <v>1694</v>
      </c>
      <c r="J24" t="s">
        <v>772</v>
      </c>
      <c r="K24" t="b">
        <v>0</v>
      </c>
      <c r="L24" t="b">
        <v>1</v>
      </c>
      <c r="M24" s="149" t="s">
        <v>1800</v>
      </c>
      <c r="N24">
        <v>0.35100000000000003</v>
      </c>
      <c r="O24" s="149">
        <v>1</v>
      </c>
      <c r="P24" s="149" t="s">
        <v>1795</v>
      </c>
      <c r="Q24" s="149">
        <v>1</v>
      </c>
      <c r="R24" s="149">
        <v>7.2</v>
      </c>
      <c r="S24"/>
      <c r="T24"/>
      <c r="U24">
        <v>61.515830000000001</v>
      </c>
      <c r="V24">
        <v>-144.43693999999999</v>
      </c>
      <c r="W24" s="149" t="s">
        <v>1796</v>
      </c>
      <c r="Y24">
        <f>VLOOKUP(F24,'LOOKUP OPERATOR 05032023'!$A$2:$P$173,16,FALSE)</f>
        <v>368</v>
      </c>
    </row>
    <row r="25" spans="1:25" x14ac:dyDescent="0.25">
      <c r="B25" s="149" t="s">
        <v>587</v>
      </c>
      <c r="C25" s="149">
        <v>65</v>
      </c>
      <c r="E25" t="s">
        <v>73</v>
      </c>
      <c r="F25" t="s">
        <v>1460</v>
      </c>
      <c r="G25" s="149">
        <v>213</v>
      </c>
      <c r="H25" t="s">
        <v>67</v>
      </c>
      <c r="I25" t="s">
        <v>1462</v>
      </c>
      <c r="J25" t="s">
        <v>583</v>
      </c>
      <c r="K25" t="b">
        <v>1</v>
      </c>
      <c r="L25" t="b">
        <v>0</v>
      </c>
      <c r="M25" t="b">
        <v>0</v>
      </c>
      <c r="N25">
        <v>8.5</v>
      </c>
      <c r="O25" s="149">
        <v>1</v>
      </c>
      <c r="P25" s="149" t="s">
        <v>1795</v>
      </c>
      <c r="Q25" s="149">
        <v>1</v>
      </c>
      <c r="R25" s="149">
        <v>69</v>
      </c>
      <c r="S25" t="s">
        <v>1469</v>
      </c>
      <c r="T25"/>
      <c r="U25">
        <v>58.326900000000002</v>
      </c>
      <c r="V25">
        <v>-134.4631</v>
      </c>
      <c r="W25" s="149" t="s">
        <v>1796</v>
      </c>
      <c r="Y25">
        <f>VLOOKUP(F25,'LOOKUP OPERATOR 05032023'!$A$2:$P$173,16,FALSE)</f>
        <v>1</v>
      </c>
    </row>
    <row r="26" spans="1:25" x14ac:dyDescent="0.25">
      <c r="B26" s="149" t="s">
        <v>773</v>
      </c>
      <c r="C26" s="149">
        <v>96</v>
      </c>
      <c r="E26" t="s">
        <v>188</v>
      </c>
      <c r="F26" t="s">
        <v>1669</v>
      </c>
      <c r="G26" s="149">
        <v>3522</v>
      </c>
      <c r="H26" t="s">
        <v>187</v>
      </c>
      <c r="I26" t="s">
        <v>1634</v>
      </c>
      <c r="J26" t="s">
        <v>596</v>
      </c>
      <c r="K26" t="b">
        <v>1</v>
      </c>
      <c r="L26" t="b">
        <v>0</v>
      </c>
      <c r="M26" t="b">
        <v>0</v>
      </c>
      <c r="N26">
        <v>312.39999999999998</v>
      </c>
      <c r="O26" s="149">
        <v>1</v>
      </c>
      <c r="P26" s="149" t="s">
        <v>1795</v>
      </c>
      <c r="Q26" s="149">
        <v>1</v>
      </c>
      <c r="R26" s="149">
        <v>138</v>
      </c>
      <c r="S26" t="s">
        <v>1469</v>
      </c>
      <c r="T26"/>
      <c r="U26">
        <v>61.186100000000003</v>
      </c>
      <c r="V26">
        <v>-151.03559999999999</v>
      </c>
      <c r="Y26">
        <f>VLOOKUP(F26,'LOOKUP OPERATOR 05032023'!$A$2:$P$173,16,FALSE)</f>
        <v>8</v>
      </c>
    </row>
    <row r="27" spans="1:25" x14ac:dyDescent="0.25">
      <c r="B27" s="149" t="s">
        <v>774</v>
      </c>
      <c r="C27" s="149">
        <v>6291</v>
      </c>
      <c r="E27" t="s">
        <v>189</v>
      </c>
      <c r="F27" t="s">
        <v>1669</v>
      </c>
      <c r="G27" s="149">
        <v>3522</v>
      </c>
      <c r="H27" t="s">
        <v>187</v>
      </c>
      <c r="I27" t="s">
        <v>1634</v>
      </c>
      <c r="J27" t="s">
        <v>596</v>
      </c>
      <c r="K27" t="b">
        <v>1</v>
      </c>
      <c r="L27" t="b">
        <v>0</v>
      </c>
      <c r="M27" t="b">
        <v>0</v>
      </c>
      <c r="N27">
        <v>19.399999999999999</v>
      </c>
      <c r="O27" s="149">
        <v>1</v>
      </c>
      <c r="P27" s="149" t="s">
        <v>1795</v>
      </c>
      <c r="Q27" s="149">
        <v>1</v>
      </c>
      <c r="R27" s="149">
        <v>69</v>
      </c>
      <c r="S27" t="s">
        <v>1469</v>
      </c>
      <c r="T27"/>
      <c r="U27">
        <v>60.392330999999999</v>
      </c>
      <c r="V27">
        <v>-149.665603</v>
      </c>
      <c r="W27" s="149" t="s">
        <v>1796</v>
      </c>
      <c r="Y27">
        <f>VLOOKUP(F27,'LOOKUP OPERATOR 05032023'!$A$2:$P$173,16,FALSE)</f>
        <v>8</v>
      </c>
    </row>
    <row r="28" spans="1:25" x14ac:dyDescent="0.25">
      <c r="B28" s="149" t="s">
        <v>775</v>
      </c>
      <c r="C28" s="149">
        <v>6293</v>
      </c>
      <c r="E28" t="s">
        <v>190</v>
      </c>
      <c r="F28" t="s">
        <v>1669</v>
      </c>
      <c r="G28" s="149">
        <v>3522</v>
      </c>
      <c r="H28" t="s">
        <v>187</v>
      </c>
      <c r="I28" t="s">
        <v>1634</v>
      </c>
      <c r="J28" t="s">
        <v>596</v>
      </c>
      <c r="K28" t="b">
        <v>1</v>
      </c>
      <c r="L28" t="b">
        <v>0</v>
      </c>
      <c r="M28" t="b">
        <v>0</v>
      </c>
      <c r="N28">
        <v>30</v>
      </c>
      <c r="O28" s="149">
        <v>1</v>
      </c>
      <c r="P28" s="149" t="s">
        <v>1795</v>
      </c>
      <c r="Q28" s="149">
        <v>1</v>
      </c>
      <c r="R28" s="149">
        <v>138</v>
      </c>
      <c r="S28" t="s">
        <v>1469</v>
      </c>
      <c r="T28"/>
      <c r="U28">
        <v>61.168971999999997</v>
      </c>
      <c r="V28">
        <v>-149.91103799999999</v>
      </c>
      <c r="W28" s="149" t="s">
        <v>1796</v>
      </c>
      <c r="Y28">
        <f>VLOOKUP(F28,'LOOKUP OPERATOR 05032023'!$A$2:$P$173,16,FALSE)</f>
        <v>8</v>
      </c>
    </row>
    <row r="29" spans="1:25" x14ac:dyDescent="0.25">
      <c r="B29" s="149" t="s">
        <v>776</v>
      </c>
      <c r="C29" s="149">
        <v>57036</v>
      </c>
      <c r="E29" t="s">
        <v>537</v>
      </c>
      <c r="F29" t="s">
        <v>1669</v>
      </c>
      <c r="G29" s="149">
        <v>3522</v>
      </c>
      <c r="H29" t="s">
        <v>187</v>
      </c>
      <c r="I29" t="s">
        <v>1634</v>
      </c>
      <c r="J29" t="s">
        <v>596</v>
      </c>
      <c r="K29" t="b">
        <v>1</v>
      </c>
      <c r="L29" t="b">
        <v>0</v>
      </c>
      <c r="M29" t="b">
        <v>0</v>
      </c>
      <c r="N29">
        <v>203.9</v>
      </c>
      <c r="O29" s="149">
        <v>1</v>
      </c>
      <c r="P29" s="149" t="s">
        <v>1795</v>
      </c>
      <c r="Q29" s="149">
        <v>1</v>
      </c>
      <c r="R29" s="149">
        <v>138</v>
      </c>
      <c r="S29" t="s">
        <v>1469</v>
      </c>
      <c r="T29"/>
      <c r="U29">
        <v>61.167417</v>
      </c>
      <c r="V29">
        <v>-149.905304</v>
      </c>
      <c r="W29" s="149" t="s">
        <v>1796</v>
      </c>
      <c r="Y29">
        <f>VLOOKUP(F29,'LOOKUP OPERATOR 05032023'!$A$2:$P$173,16,FALSE)</f>
        <v>8</v>
      </c>
    </row>
    <row r="30" spans="1:25" x14ac:dyDescent="0.25">
      <c r="A30" s="149">
        <v>331900</v>
      </c>
      <c r="B30" s="149" t="s">
        <v>777</v>
      </c>
      <c r="D30" s="149">
        <v>331900</v>
      </c>
      <c r="E30" t="s">
        <v>192</v>
      </c>
      <c r="F30" t="s">
        <v>1696</v>
      </c>
      <c r="H30" t="s">
        <v>191</v>
      </c>
      <c r="I30" t="s">
        <v>1697</v>
      </c>
      <c r="J30" t="s">
        <v>778</v>
      </c>
      <c r="K30" t="b">
        <v>0</v>
      </c>
      <c r="L30" t="b">
        <v>1</v>
      </c>
      <c r="M30" s="149" t="s">
        <v>1797</v>
      </c>
      <c r="N30">
        <v>0.27</v>
      </c>
      <c r="O30" s="149">
        <v>1</v>
      </c>
      <c r="P30" s="149" t="s">
        <v>1795</v>
      </c>
      <c r="Q30" s="149">
        <v>1</v>
      </c>
      <c r="R30" s="149">
        <v>2.4</v>
      </c>
      <c r="S30"/>
      <c r="T30"/>
      <c r="U30">
        <v>65.825559999999996</v>
      </c>
      <c r="V30">
        <v>-144.06056000000001</v>
      </c>
      <c r="W30" s="149" t="s">
        <v>1796</v>
      </c>
      <c r="Y30">
        <f>VLOOKUP(F30,'LOOKUP OPERATOR 05032023'!$A$2:$P$173,16,FALSE)</f>
        <v>256</v>
      </c>
    </row>
    <row r="31" spans="1:25" x14ac:dyDescent="0.25">
      <c r="A31" s="149">
        <v>331910</v>
      </c>
      <c r="B31" s="149" t="s">
        <v>781</v>
      </c>
      <c r="D31" s="149">
        <v>331910</v>
      </c>
      <c r="E31" t="s">
        <v>194</v>
      </c>
      <c r="F31" t="s">
        <v>1698</v>
      </c>
      <c r="H31" t="s">
        <v>193</v>
      </c>
      <c r="I31" t="s">
        <v>1699</v>
      </c>
      <c r="J31" t="s">
        <v>782</v>
      </c>
      <c r="K31" t="b">
        <v>0</v>
      </c>
      <c r="L31" t="b">
        <v>1</v>
      </c>
      <c r="M31" s="173" t="s">
        <v>1800</v>
      </c>
      <c r="N31">
        <v>0.44600000000000001</v>
      </c>
      <c r="O31" s="149">
        <v>1</v>
      </c>
      <c r="P31" s="149" t="s">
        <v>1795</v>
      </c>
      <c r="Q31" s="149">
        <v>1</v>
      </c>
      <c r="R31" s="149">
        <v>7.2</v>
      </c>
      <c r="S31"/>
      <c r="T31"/>
      <c r="W31" s="149" t="s">
        <v>1796</v>
      </c>
      <c r="Y31">
        <f>VLOOKUP(F31,'LOOKUP OPERATOR 05032023'!$A$2:$P$173,16,FALSE)</f>
        <v>360</v>
      </c>
    </row>
    <row r="32" spans="1:25" x14ac:dyDescent="0.25">
      <c r="B32" s="149" t="s">
        <v>783</v>
      </c>
      <c r="C32" s="149">
        <v>58982</v>
      </c>
      <c r="E32" t="s">
        <v>785</v>
      </c>
      <c r="F32" t="s">
        <v>1619</v>
      </c>
      <c r="G32" s="149">
        <v>4329</v>
      </c>
      <c r="H32" t="s">
        <v>195</v>
      </c>
      <c r="I32" t="s">
        <v>1803</v>
      </c>
      <c r="J32" t="s">
        <v>786</v>
      </c>
      <c r="K32" t="b">
        <v>1</v>
      </c>
      <c r="L32" t="b">
        <v>0</v>
      </c>
      <c r="M32" t="b">
        <v>0</v>
      </c>
      <c r="N32">
        <v>6.5</v>
      </c>
      <c r="O32" s="149">
        <v>1</v>
      </c>
      <c r="P32" s="149" t="s">
        <v>1795</v>
      </c>
      <c r="Q32" s="149">
        <v>1</v>
      </c>
      <c r="R32" s="149">
        <v>14.4</v>
      </c>
      <c r="S32">
        <v>138</v>
      </c>
      <c r="T32"/>
      <c r="U32">
        <v>61.084443999999998</v>
      </c>
      <c r="V32">
        <v>-146.35333299999999</v>
      </c>
      <c r="W32" s="149" t="s">
        <v>1796</v>
      </c>
      <c r="Y32">
        <f>VLOOKUP(F32,'LOOKUP OPERATOR 05032023'!$A$2:$P$173,16,FALSE)</f>
        <v>10</v>
      </c>
    </row>
    <row r="33" spans="1:25" x14ac:dyDescent="0.25">
      <c r="B33" s="149" t="s">
        <v>787</v>
      </c>
      <c r="C33" s="149">
        <v>6305</v>
      </c>
      <c r="E33" t="s">
        <v>196</v>
      </c>
      <c r="F33" t="s">
        <v>1619</v>
      </c>
      <c r="G33" s="149">
        <v>4329</v>
      </c>
      <c r="H33" t="s">
        <v>195</v>
      </c>
      <c r="I33" t="s">
        <v>1803</v>
      </c>
      <c r="J33" t="s">
        <v>786</v>
      </c>
      <c r="K33" t="b">
        <v>1</v>
      </c>
      <c r="L33" t="b">
        <v>0</v>
      </c>
      <c r="M33" t="b">
        <v>0</v>
      </c>
      <c r="N33">
        <v>10.7</v>
      </c>
      <c r="O33" s="149">
        <v>1</v>
      </c>
      <c r="P33" s="149" t="s">
        <v>1795</v>
      </c>
      <c r="Q33" s="149">
        <v>1</v>
      </c>
      <c r="R33" s="149">
        <v>138</v>
      </c>
      <c r="S33">
        <v>14.4</v>
      </c>
      <c r="T33"/>
      <c r="U33">
        <v>62.110415000000003</v>
      </c>
      <c r="V33">
        <v>-145.53252900000001</v>
      </c>
      <c r="W33" s="149" t="s">
        <v>1796</v>
      </c>
      <c r="Y33">
        <f>VLOOKUP(F33,'LOOKUP OPERATOR 05032023'!$A$2:$P$173,16,FALSE)</f>
        <v>10</v>
      </c>
    </row>
    <row r="34" spans="1:25" x14ac:dyDescent="0.25">
      <c r="B34" s="149" t="s">
        <v>788</v>
      </c>
      <c r="C34" s="149">
        <v>390</v>
      </c>
      <c r="E34" t="s">
        <v>197</v>
      </c>
      <c r="F34" t="s">
        <v>1619</v>
      </c>
      <c r="G34" s="149">
        <v>4329</v>
      </c>
      <c r="H34" t="s">
        <v>195</v>
      </c>
      <c r="I34" t="s">
        <v>1803</v>
      </c>
      <c r="J34" t="s">
        <v>786</v>
      </c>
      <c r="K34" t="b">
        <v>1</v>
      </c>
      <c r="L34" t="b">
        <v>0</v>
      </c>
      <c r="M34" t="b">
        <v>0</v>
      </c>
      <c r="N34">
        <v>12</v>
      </c>
      <c r="O34" s="149">
        <v>1</v>
      </c>
      <c r="P34" s="149" t="s">
        <v>1795</v>
      </c>
      <c r="Q34" s="149">
        <v>1</v>
      </c>
      <c r="R34" s="149">
        <v>14.4</v>
      </c>
      <c r="S34">
        <v>138</v>
      </c>
      <c r="T34"/>
      <c r="U34">
        <v>61.082799999999999</v>
      </c>
      <c r="V34">
        <v>-146.30330000000001</v>
      </c>
      <c r="W34" s="149" t="s">
        <v>1796</v>
      </c>
      <c r="Y34">
        <f>VLOOKUP(F34,'LOOKUP OPERATOR 05032023'!$A$2:$P$173,16,FALSE)</f>
        <v>10</v>
      </c>
    </row>
    <row r="35" spans="1:25" x14ac:dyDescent="0.25">
      <c r="B35" s="149" t="s">
        <v>789</v>
      </c>
      <c r="C35" s="149">
        <v>6306</v>
      </c>
      <c r="E35" t="s">
        <v>198</v>
      </c>
      <c r="F35" t="s">
        <v>1619</v>
      </c>
      <c r="G35" s="149">
        <v>4329</v>
      </c>
      <c r="H35" t="s">
        <v>195</v>
      </c>
      <c r="I35" t="s">
        <v>1803</v>
      </c>
      <c r="J35" t="s">
        <v>786</v>
      </c>
      <c r="K35" t="b">
        <v>1</v>
      </c>
      <c r="L35" t="b">
        <v>0</v>
      </c>
      <c r="M35" t="b">
        <v>0</v>
      </c>
      <c r="N35">
        <v>8.1999999999999993</v>
      </c>
      <c r="O35" s="149">
        <v>1</v>
      </c>
      <c r="P35" s="149" t="s">
        <v>1795</v>
      </c>
      <c r="Q35" s="149">
        <v>1</v>
      </c>
      <c r="R35" s="149">
        <v>138</v>
      </c>
      <c r="S35">
        <v>14.4</v>
      </c>
      <c r="T35"/>
      <c r="U35">
        <v>61.130299999999998</v>
      </c>
      <c r="V35">
        <v>-146.3647</v>
      </c>
      <c r="W35" s="149" t="s">
        <v>1796</v>
      </c>
      <c r="Y35">
        <f>VLOOKUP(F35,'LOOKUP OPERATOR 05032023'!$A$2:$P$173,16,FALSE)</f>
        <v>10</v>
      </c>
    </row>
    <row r="36" spans="1:25" x14ac:dyDescent="0.25">
      <c r="B36" s="149" t="s">
        <v>588</v>
      </c>
      <c r="C36" s="149">
        <v>78</v>
      </c>
      <c r="E36" t="s">
        <v>74</v>
      </c>
      <c r="F36" t="s">
        <v>1460</v>
      </c>
      <c r="G36" s="149">
        <v>213</v>
      </c>
      <c r="H36" t="s">
        <v>67</v>
      </c>
      <c r="I36" t="s">
        <v>1462</v>
      </c>
      <c r="J36" t="s">
        <v>583</v>
      </c>
      <c r="K36" t="b">
        <v>1</v>
      </c>
      <c r="L36" t="b">
        <v>0</v>
      </c>
      <c r="M36" t="b">
        <v>0</v>
      </c>
      <c r="N36">
        <v>78.2</v>
      </c>
      <c r="O36" s="149">
        <v>1</v>
      </c>
      <c r="P36" s="149" t="s">
        <v>1795</v>
      </c>
      <c r="Q36" s="149">
        <v>1</v>
      </c>
      <c r="R36" s="149">
        <v>138</v>
      </c>
      <c r="S36" t="s">
        <v>1469</v>
      </c>
      <c r="T36"/>
      <c r="U36">
        <v>58.141500000000001</v>
      </c>
      <c r="V36">
        <v>-133.73699999999999</v>
      </c>
      <c r="W36" s="149" t="s">
        <v>1796</v>
      </c>
      <c r="Y36">
        <f>VLOOKUP(F36,'LOOKUP OPERATOR 05032023'!$A$2:$P$173,16,FALSE)</f>
        <v>1</v>
      </c>
    </row>
    <row r="37" spans="1:25" x14ac:dyDescent="0.25">
      <c r="B37" s="149" t="s">
        <v>790</v>
      </c>
      <c r="C37" s="149">
        <v>7841</v>
      </c>
      <c r="E37" t="s">
        <v>199</v>
      </c>
      <c r="F37" t="s">
        <v>1619</v>
      </c>
      <c r="G37" s="149">
        <v>4329</v>
      </c>
      <c r="H37" t="s">
        <v>195</v>
      </c>
      <c r="I37" t="s">
        <v>1803</v>
      </c>
      <c r="J37" t="s">
        <v>786</v>
      </c>
      <c r="K37" t="b">
        <v>1</v>
      </c>
      <c r="L37" t="b">
        <v>0</v>
      </c>
      <c r="M37" t="b">
        <v>1</v>
      </c>
      <c r="N37">
        <v>5.3</v>
      </c>
      <c r="O37" s="149">
        <v>1</v>
      </c>
      <c r="P37" s="149" t="s">
        <v>1795</v>
      </c>
      <c r="Q37" s="149">
        <v>1</v>
      </c>
      <c r="R37" s="149">
        <v>14.4</v>
      </c>
      <c r="S37">
        <v>138</v>
      </c>
      <c r="T37"/>
      <c r="U37">
        <v>61.0839</v>
      </c>
      <c r="V37">
        <v>-146.25290000000001</v>
      </c>
      <c r="W37" s="149" t="s">
        <v>1796</v>
      </c>
      <c r="Y37">
        <f>VLOOKUP(F37,'LOOKUP OPERATOR 05032023'!$A$2:$P$173,16,FALSE)</f>
        <v>10</v>
      </c>
    </row>
    <row r="38" spans="1:25" x14ac:dyDescent="0.25">
      <c r="B38" s="149" t="s">
        <v>1339</v>
      </c>
      <c r="C38" s="213">
        <v>62714</v>
      </c>
      <c r="E38" s="214" t="s">
        <v>1340</v>
      </c>
      <c r="F38" t="s">
        <v>1702</v>
      </c>
      <c r="G38" s="213">
        <v>40215</v>
      </c>
      <c r="H38" t="s">
        <v>200</v>
      </c>
      <c r="I38" t="s">
        <v>1703</v>
      </c>
      <c r="J38" t="s">
        <v>792</v>
      </c>
      <c r="K38" t="b">
        <v>0</v>
      </c>
      <c r="M38" s="137" t="b">
        <v>0</v>
      </c>
      <c r="N38" s="137"/>
      <c r="O38" s="173"/>
      <c r="P38" s="149" t="s">
        <v>1795</v>
      </c>
      <c r="Q38" s="149">
        <v>1</v>
      </c>
      <c r="R38" s="173"/>
      <c r="S38" s="173"/>
      <c r="T38" s="173"/>
      <c r="U38" s="217">
        <v>60.540469999999999</v>
      </c>
      <c r="V38" s="217">
        <v>-145.74079</v>
      </c>
      <c r="W38" s="149" t="s">
        <v>1796</v>
      </c>
      <c r="Y38">
        <f>VLOOKUP(F38,'LOOKUP OPERATOR 05032023'!$A$2:$P$173,16,FALSE)</f>
        <v>160</v>
      </c>
    </row>
    <row r="39" spans="1:25" x14ac:dyDescent="0.25">
      <c r="B39" s="149" t="s">
        <v>791</v>
      </c>
      <c r="C39" s="149">
        <v>7042</v>
      </c>
      <c r="E39" t="s">
        <v>201</v>
      </c>
      <c r="F39" t="s">
        <v>1702</v>
      </c>
      <c r="G39" s="149">
        <v>40215</v>
      </c>
      <c r="H39" t="s">
        <v>200</v>
      </c>
      <c r="I39" t="s">
        <v>1703</v>
      </c>
      <c r="J39" t="s">
        <v>792</v>
      </c>
      <c r="K39" t="b">
        <v>1</v>
      </c>
      <c r="M39" t="b">
        <v>0</v>
      </c>
      <c r="N39">
        <v>1.2</v>
      </c>
      <c r="O39" s="149">
        <v>1</v>
      </c>
      <c r="P39" s="149" t="s">
        <v>1795</v>
      </c>
      <c r="Q39" s="149">
        <v>1</v>
      </c>
      <c r="R39" s="149">
        <v>13</v>
      </c>
      <c r="S39" t="s">
        <v>1469</v>
      </c>
      <c r="T39"/>
      <c r="U39">
        <v>60.612822000000001</v>
      </c>
      <c r="V39">
        <v>-145.67941099999999</v>
      </c>
      <c r="W39" s="149" t="s">
        <v>1796</v>
      </c>
      <c r="Y39">
        <f>VLOOKUP(F39,'LOOKUP OPERATOR 05032023'!$A$2:$P$173,16,FALSE)</f>
        <v>160</v>
      </c>
    </row>
    <row r="40" spans="1:25" x14ac:dyDescent="0.25">
      <c r="B40" s="149" t="s">
        <v>794</v>
      </c>
      <c r="C40" s="149">
        <v>789</v>
      </c>
      <c r="E40" t="s">
        <v>202</v>
      </c>
      <c r="F40" t="s">
        <v>1702</v>
      </c>
      <c r="G40" s="149">
        <v>40215</v>
      </c>
      <c r="H40" t="s">
        <v>200</v>
      </c>
      <c r="I40" t="s">
        <v>1703</v>
      </c>
      <c r="J40" t="s">
        <v>792</v>
      </c>
      <c r="K40" t="b">
        <v>1</v>
      </c>
      <c r="M40" t="b">
        <v>0</v>
      </c>
      <c r="N40">
        <v>10.7</v>
      </c>
      <c r="O40" s="149">
        <v>1</v>
      </c>
      <c r="P40" s="149" t="s">
        <v>1795</v>
      </c>
      <c r="Q40" s="149">
        <v>1</v>
      </c>
      <c r="R40" s="149">
        <v>13</v>
      </c>
      <c r="S40" t="s">
        <v>1469</v>
      </c>
      <c r="T40"/>
      <c r="U40">
        <v>60.555889000000001</v>
      </c>
      <c r="V40">
        <v>-145.752983</v>
      </c>
      <c r="W40" s="149" t="s">
        <v>1796</v>
      </c>
      <c r="Y40">
        <f>VLOOKUP(F40,'LOOKUP OPERATOR 05032023'!$A$2:$P$173,16,FALSE)</f>
        <v>160</v>
      </c>
    </row>
    <row r="41" spans="1:25" x14ac:dyDescent="0.25">
      <c r="B41" s="149" t="s">
        <v>795</v>
      </c>
      <c r="C41" s="149">
        <v>7862</v>
      </c>
      <c r="E41" t="s">
        <v>203</v>
      </c>
      <c r="F41" t="s">
        <v>1702</v>
      </c>
      <c r="G41" s="149">
        <v>40215</v>
      </c>
      <c r="H41" t="s">
        <v>200</v>
      </c>
      <c r="I41" t="s">
        <v>1703</v>
      </c>
      <c r="J41" t="s">
        <v>792</v>
      </c>
      <c r="K41" t="b">
        <v>1</v>
      </c>
      <c r="M41" t="b">
        <v>0</v>
      </c>
      <c r="N41">
        <v>6</v>
      </c>
      <c r="O41" s="149">
        <v>1</v>
      </c>
      <c r="P41" s="149" t="s">
        <v>1795</v>
      </c>
      <c r="Q41" s="149">
        <v>1</v>
      </c>
      <c r="R41" s="149">
        <v>13</v>
      </c>
      <c r="S41" t="s">
        <v>1469</v>
      </c>
      <c r="T41"/>
      <c r="U41">
        <v>60.588686000000003</v>
      </c>
      <c r="V41">
        <v>-145.60453899999999</v>
      </c>
      <c r="W41" s="149" t="s">
        <v>1796</v>
      </c>
      <c r="Y41">
        <f>VLOOKUP(F41,'LOOKUP OPERATOR 05032023'!$A$2:$P$173,16,FALSE)</f>
        <v>160</v>
      </c>
    </row>
    <row r="42" spans="1:25" x14ac:dyDescent="0.25">
      <c r="A42" s="149">
        <v>331930</v>
      </c>
      <c r="B42" s="149" t="s">
        <v>796</v>
      </c>
      <c r="D42" s="149">
        <v>331930</v>
      </c>
      <c r="E42" t="s">
        <v>398</v>
      </c>
      <c r="F42" t="s">
        <v>1710</v>
      </c>
      <c r="H42" t="s">
        <v>397</v>
      </c>
      <c r="I42" t="s">
        <v>1711</v>
      </c>
      <c r="J42" t="s">
        <v>797</v>
      </c>
      <c r="K42" t="b">
        <v>0</v>
      </c>
      <c r="L42" t="b">
        <v>1</v>
      </c>
      <c r="M42" s="149" t="b">
        <v>0</v>
      </c>
      <c r="O42" s="149">
        <v>1</v>
      </c>
      <c r="P42" s="149" t="s">
        <v>1795</v>
      </c>
      <c r="Q42" s="149">
        <v>1</v>
      </c>
      <c r="S42"/>
      <c r="T42"/>
      <c r="U42">
        <v>65.758611000000002</v>
      </c>
      <c r="V42">
        <v>-168.953056</v>
      </c>
      <c r="W42" s="149" t="s">
        <v>1796</v>
      </c>
      <c r="Y42">
        <f>VLOOKUP(F42,'LOOKUP OPERATOR 05032023'!$A$2:$P$173,16,FALSE)</f>
        <v>383</v>
      </c>
    </row>
    <row r="43" spans="1:25" x14ac:dyDescent="0.25">
      <c r="B43" s="149" t="s">
        <v>798</v>
      </c>
      <c r="C43" s="149">
        <v>54834</v>
      </c>
      <c r="E43" t="s">
        <v>800</v>
      </c>
      <c r="F43" t="s">
        <v>1804</v>
      </c>
      <c r="G43" s="149">
        <v>19272</v>
      </c>
      <c r="H43" t="s">
        <v>1297</v>
      </c>
      <c r="I43" t="s">
        <v>1634</v>
      </c>
      <c r="J43" t="s">
        <v>596</v>
      </c>
      <c r="K43" t="b">
        <v>1</v>
      </c>
      <c r="L43" t="b">
        <v>0</v>
      </c>
      <c r="M43" t="b">
        <v>0</v>
      </c>
      <c r="N43">
        <v>7.4</v>
      </c>
      <c r="O43" s="149">
        <v>6</v>
      </c>
      <c r="P43" s="149" t="s">
        <v>1805</v>
      </c>
      <c r="Q43" s="149">
        <v>4</v>
      </c>
      <c r="R43" s="149">
        <v>14.4</v>
      </c>
      <c r="S43" t="s">
        <v>1469</v>
      </c>
      <c r="T43"/>
      <c r="U43">
        <v>63.973571999999997</v>
      </c>
      <c r="V43">
        <v>-145.71658099999999</v>
      </c>
      <c r="W43" s="149" t="s">
        <v>1796</v>
      </c>
      <c r="Y43">
        <f>VLOOKUP(F43,'LOOKUP OPERATOR 05032023'!$A$2:$P$173,16,FALSE)</f>
        <v>720</v>
      </c>
    </row>
    <row r="44" spans="1:25" x14ac:dyDescent="0.25">
      <c r="B44" s="149" t="s">
        <v>801</v>
      </c>
      <c r="C44" s="149">
        <v>50308</v>
      </c>
      <c r="E44" t="s">
        <v>803</v>
      </c>
      <c r="F44" t="s">
        <v>1806</v>
      </c>
      <c r="G44" s="149">
        <v>56389</v>
      </c>
      <c r="H44" t="s">
        <v>1298</v>
      </c>
      <c r="I44" t="s">
        <v>1634</v>
      </c>
      <c r="J44" t="s">
        <v>596</v>
      </c>
      <c r="K44" t="b">
        <v>1</v>
      </c>
      <c r="L44" t="b">
        <v>0</v>
      </c>
      <c r="M44" t="b">
        <v>1</v>
      </c>
      <c r="N44">
        <v>20</v>
      </c>
      <c r="O44" s="149">
        <v>1</v>
      </c>
      <c r="P44" s="149" t="s">
        <v>1795</v>
      </c>
      <c r="Q44" s="149">
        <v>1</v>
      </c>
      <c r="R44" s="149">
        <v>138</v>
      </c>
      <c r="S44" t="s">
        <v>1469</v>
      </c>
      <c r="T44"/>
      <c r="U44">
        <v>64.825601000000006</v>
      </c>
      <c r="V44">
        <v>-147.648627</v>
      </c>
      <c r="W44" s="149" t="s">
        <v>1796</v>
      </c>
      <c r="Y44">
        <f>VLOOKUP(F44,'LOOKUP OPERATOR 05032023'!$A$2:$P$173,16,FALSE)</f>
        <v>726</v>
      </c>
    </row>
    <row r="45" spans="1:25" x14ac:dyDescent="0.25">
      <c r="B45" s="149" t="s">
        <v>804</v>
      </c>
      <c r="C45" s="149">
        <v>58380</v>
      </c>
      <c r="E45" t="s">
        <v>806</v>
      </c>
      <c r="F45" t="s">
        <v>1807</v>
      </c>
      <c r="G45" s="149">
        <v>58368</v>
      </c>
      <c r="H45" t="s">
        <v>1299</v>
      </c>
      <c r="I45" t="s">
        <v>1634</v>
      </c>
      <c r="J45" t="s">
        <v>596</v>
      </c>
      <c r="K45" t="b">
        <v>1</v>
      </c>
      <c r="L45" t="b">
        <v>0</v>
      </c>
      <c r="M45" t="b">
        <v>0</v>
      </c>
      <c r="N45">
        <v>11.5</v>
      </c>
      <c r="O45" s="149">
        <v>6</v>
      </c>
      <c r="P45" s="149" t="s">
        <v>1805</v>
      </c>
      <c r="Q45" s="149">
        <v>4</v>
      </c>
      <c r="R45" s="149">
        <v>34.5</v>
      </c>
      <c r="S45" t="s">
        <v>1469</v>
      </c>
      <c r="T45"/>
      <c r="U45">
        <v>61.286000000000001</v>
      </c>
      <c r="V45">
        <v>-149.61000000000001</v>
      </c>
      <c r="W45" s="149" t="s">
        <v>1796</v>
      </c>
      <c r="Y45">
        <f>VLOOKUP(F45,'LOOKUP OPERATOR 05032023'!$A$2:$P$173,16,FALSE)</f>
        <v>724</v>
      </c>
    </row>
    <row r="46" spans="1:25" x14ac:dyDescent="0.25">
      <c r="A46" s="149">
        <v>331940</v>
      </c>
      <c r="B46" s="149" t="s">
        <v>807</v>
      </c>
      <c r="C46" s="149">
        <v>7180</v>
      </c>
      <c r="D46" s="149">
        <v>331940</v>
      </c>
      <c r="E46" t="s">
        <v>205</v>
      </c>
      <c r="F46" t="s">
        <v>1714</v>
      </c>
      <c r="G46" s="149">
        <v>5553</v>
      </c>
      <c r="H46" t="s">
        <v>204</v>
      </c>
      <c r="I46" t="s">
        <v>1715</v>
      </c>
      <c r="J46" t="s">
        <v>808</v>
      </c>
      <c r="K46" t="b">
        <v>0</v>
      </c>
      <c r="L46" t="b">
        <v>1</v>
      </c>
      <c r="M46" s="149" t="b">
        <v>1</v>
      </c>
      <c r="N46">
        <v>1.03</v>
      </c>
      <c r="O46" s="149">
        <v>1</v>
      </c>
      <c r="P46" s="149" t="s">
        <v>1795</v>
      </c>
      <c r="Q46" s="149">
        <v>1</v>
      </c>
      <c r="R46" s="149">
        <v>7.2</v>
      </c>
      <c r="S46"/>
      <c r="T46"/>
      <c r="U46">
        <v>58.215560000000004</v>
      </c>
      <c r="V46">
        <v>-157.37583000000001</v>
      </c>
      <c r="W46" s="149" t="s">
        <v>1796</v>
      </c>
      <c r="Y46">
        <f>VLOOKUP(F46,'LOOKUP OPERATOR 05032023'!$A$2:$P$173,16,FALSE)</f>
        <v>320</v>
      </c>
    </row>
    <row r="47" spans="1:25" x14ac:dyDescent="0.25">
      <c r="B47" s="149" t="s">
        <v>594</v>
      </c>
      <c r="C47" s="149">
        <v>58511</v>
      </c>
      <c r="E47" t="s">
        <v>76</v>
      </c>
      <c r="F47" t="s">
        <v>1808</v>
      </c>
      <c r="G47" s="149">
        <v>58488</v>
      </c>
      <c r="H47" t="s">
        <v>75</v>
      </c>
      <c r="I47" t="s">
        <v>1634</v>
      </c>
      <c r="J47" t="s">
        <v>596</v>
      </c>
      <c r="K47" t="b">
        <v>1</v>
      </c>
      <c r="L47" t="b">
        <v>0</v>
      </c>
      <c r="M47" t="b">
        <v>0</v>
      </c>
      <c r="N47">
        <v>1.9</v>
      </c>
      <c r="O47" s="149">
        <v>7</v>
      </c>
      <c r="P47" s="149" t="s">
        <v>1809</v>
      </c>
      <c r="Q47" s="149">
        <v>2</v>
      </c>
      <c r="R47" s="149">
        <v>25</v>
      </c>
      <c r="S47" t="s">
        <v>1469</v>
      </c>
      <c r="T47"/>
      <c r="U47">
        <v>64.013889000000006</v>
      </c>
      <c r="V47">
        <v>-145.596667</v>
      </c>
      <c r="W47" s="149" t="s">
        <v>1796</v>
      </c>
      <c r="Y47">
        <f>VLOOKUP(F47,'LOOKUP OPERATOR 05032023'!$A$2:$P$173,16,FALSE)</f>
        <v>742</v>
      </c>
    </row>
    <row r="48" spans="1:25" x14ac:dyDescent="0.25">
      <c r="A48" s="149">
        <v>331960</v>
      </c>
      <c r="B48" s="149" t="s">
        <v>809</v>
      </c>
      <c r="D48" s="149">
        <v>331960</v>
      </c>
      <c r="E48" t="s">
        <v>207</v>
      </c>
      <c r="F48" t="s">
        <v>1718</v>
      </c>
      <c r="H48" t="s">
        <v>206</v>
      </c>
      <c r="I48" t="s">
        <v>1719</v>
      </c>
      <c r="J48" t="s">
        <v>810</v>
      </c>
      <c r="K48" t="b">
        <v>0</v>
      </c>
      <c r="L48" t="b">
        <v>1</v>
      </c>
      <c r="M48" s="149" t="s">
        <v>1800</v>
      </c>
      <c r="N48">
        <v>0.34700000000000003</v>
      </c>
      <c r="O48" s="149">
        <v>1</v>
      </c>
      <c r="P48" s="149" t="s">
        <v>1795</v>
      </c>
      <c r="Q48" s="149">
        <v>1</v>
      </c>
      <c r="R48" s="149">
        <v>2.4</v>
      </c>
      <c r="S48"/>
      <c r="T48"/>
      <c r="U48">
        <v>58.19444</v>
      </c>
      <c r="V48">
        <v>-136.34333000000001</v>
      </c>
      <c r="W48" s="149" t="s">
        <v>1796</v>
      </c>
      <c r="Y48">
        <f>VLOOKUP(F48,'LOOKUP OPERATOR 05032023'!$A$2:$P$173,16,FALSE)</f>
        <v>701</v>
      </c>
    </row>
    <row r="49" spans="1:25" x14ac:dyDescent="0.25">
      <c r="A49" s="149">
        <v>331970</v>
      </c>
      <c r="B49" s="149" t="s">
        <v>811</v>
      </c>
      <c r="D49" s="149">
        <v>331970</v>
      </c>
      <c r="E49" t="s">
        <v>210</v>
      </c>
      <c r="F49" t="s">
        <v>1721</v>
      </c>
      <c r="H49" t="s">
        <v>209</v>
      </c>
      <c r="I49" t="s">
        <v>1722</v>
      </c>
      <c r="J49" t="s">
        <v>812</v>
      </c>
      <c r="K49" t="b">
        <v>0</v>
      </c>
      <c r="L49" t="b">
        <v>1</v>
      </c>
      <c r="M49" s="149" t="s">
        <v>1800</v>
      </c>
      <c r="N49">
        <v>0.503</v>
      </c>
      <c r="O49" s="149">
        <v>1</v>
      </c>
      <c r="P49" s="149" t="s">
        <v>1795</v>
      </c>
      <c r="Q49" s="149">
        <v>1</v>
      </c>
      <c r="R49" s="149">
        <v>7.2</v>
      </c>
      <c r="S49"/>
      <c r="T49"/>
      <c r="U49">
        <v>54.853940000000001</v>
      </c>
      <c r="V49">
        <v>-163.40882999999999</v>
      </c>
      <c r="W49" s="149" t="s">
        <v>1796</v>
      </c>
      <c r="Y49">
        <f>VLOOKUP(F49,'LOOKUP OPERATOR 05032023'!$A$2:$P$173,16,FALSE)</f>
        <v>442</v>
      </c>
    </row>
    <row r="50" spans="1:25" x14ac:dyDescent="0.25">
      <c r="B50" s="149" t="s">
        <v>813</v>
      </c>
      <c r="C50" s="149">
        <v>58425</v>
      </c>
      <c r="E50" t="s">
        <v>814</v>
      </c>
      <c r="F50" t="s">
        <v>1810</v>
      </c>
      <c r="G50" s="149">
        <v>58422</v>
      </c>
      <c r="H50" t="s">
        <v>211</v>
      </c>
      <c r="I50" t="s">
        <v>1634</v>
      </c>
      <c r="J50" t="s">
        <v>596</v>
      </c>
      <c r="K50" t="b">
        <v>1</v>
      </c>
      <c r="L50" t="b">
        <v>0</v>
      </c>
      <c r="M50" t="b">
        <v>0</v>
      </c>
      <c r="N50">
        <v>18</v>
      </c>
      <c r="O50" s="149">
        <v>7</v>
      </c>
      <c r="P50" s="149" t="s">
        <v>1809</v>
      </c>
      <c r="Q50" s="149">
        <v>2</v>
      </c>
      <c r="R50" s="149">
        <v>34.5</v>
      </c>
      <c r="S50" t="s">
        <v>1469</v>
      </c>
      <c r="T50"/>
      <c r="U50">
        <v>61.13</v>
      </c>
      <c r="V50">
        <v>-150.24361099999999</v>
      </c>
      <c r="W50" s="149" t="s">
        <v>1796</v>
      </c>
      <c r="Y50">
        <f>VLOOKUP(F50,'LOOKUP OPERATOR 05032023'!$A$2:$P$173,16,FALSE)</f>
        <v>0</v>
      </c>
    </row>
    <row r="51" spans="1:25" x14ac:dyDescent="0.25">
      <c r="A51" s="149">
        <v>331980</v>
      </c>
      <c r="B51" s="149" t="s">
        <v>815</v>
      </c>
      <c r="D51" s="149">
        <v>331980</v>
      </c>
      <c r="E51" t="s">
        <v>215</v>
      </c>
      <c r="F51" t="s">
        <v>1700</v>
      </c>
      <c r="H51" t="s">
        <v>214</v>
      </c>
      <c r="I51" t="s">
        <v>1701</v>
      </c>
      <c r="J51" t="s">
        <v>816</v>
      </c>
      <c r="K51" t="b">
        <v>0</v>
      </c>
      <c r="L51" t="b">
        <v>1</v>
      </c>
      <c r="M51" s="149" t="b">
        <v>0</v>
      </c>
      <c r="N51">
        <v>2.5950000000000002</v>
      </c>
      <c r="O51" s="149">
        <v>1</v>
      </c>
      <c r="P51" s="149" t="s">
        <v>1795</v>
      </c>
      <c r="Q51" s="149">
        <v>1</v>
      </c>
      <c r="R51" s="149">
        <v>7.2</v>
      </c>
      <c r="S51"/>
      <c r="T51"/>
      <c r="U51">
        <v>55.185830000000003</v>
      </c>
      <c r="V51">
        <v>-162.72111000000001</v>
      </c>
      <c r="W51" s="149" t="s">
        <v>1796</v>
      </c>
      <c r="Y51">
        <f>VLOOKUP(F51,'LOOKUP OPERATOR 05032023'!$A$2:$P$173,16,FALSE)</f>
        <v>88</v>
      </c>
    </row>
    <row r="52" spans="1:25" x14ac:dyDescent="0.25">
      <c r="A52" s="149">
        <v>331990</v>
      </c>
      <c r="B52" s="149" t="s">
        <v>817</v>
      </c>
      <c r="C52" s="149">
        <v>7437</v>
      </c>
      <c r="D52" s="149">
        <v>331990</v>
      </c>
      <c r="E52" t="s">
        <v>818</v>
      </c>
      <c r="F52" t="s">
        <v>1725</v>
      </c>
      <c r="G52" s="149">
        <v>6915</v>
      </c>
      <c r="H52" t="s">
        <v>212</v>
      </c>
      <c r="I52" t="s">
        <v>1726</v>
      </c>
      <c r="J52" t="s">
        <v>819</v>
      </c>
      <c r="K52" t="b">
        <v>1</v>
      </c>
      <c r="L52" t="b">
        <v>1</v>
      </c>
      <c r="M52" s="137" t="b">
        <v>0</v>
      </c>
      <c r="N52">
        <v>3.9</v>
      </c>
      <c r="O52" s="149">
        <v>1</v>
      </c>
      <c r="P52" s="149" t="s">
        <v>1795</v>
      </c>
      <c r="Q52" s="149">
        <v>1</v>
      </c>
      <c r="R52" s="149">
        <v>4.16</v>
      </c>
      <c r="S52" t="s">
        <v>1469</v>
      </c>
      <c r="T52"/>
      <c r="U52">
        <v>64.744169999999997</v>
      </c>
      <c r="V52">
        <v>-156.87360000000001</v>
      </c>
      <c r="W52" s="149" t="s">
        <v>1796</v>
      </c>
      <c r="Y52">
        <f>VLOOKUP(F52,'LOOKUP OPERATOR 05032023'!$A$2:$P$173,16,FALSE)</f>
        <v>274</v>
      </c>
    </row>
    <row r="53" spans="1:25" x14ac:dyDescent="0.25">
      <c r="A53" s="149">
        <v>331830</v>
      </c>
      <c r="B53" s="149" t="s">
        <v>820</v>
      </c>
      <c r="D53" s="149">
        <v>331830</v>
      </c>
      <c r="E53" t="s">
        <v>217</v>
      </c>
      <c r="F53" t="s">
        <v>1675</v>
      </c>
      <c r="H53" t="s">
        <v>216</v>
      </c>
      <c r="I53" t="s">
        <v>1676</v>
      </c>
      <c r="J53" t="s">
        <v>821</v>
      </c>
      <c r="K53" t="b">
        <v>0</v>
      </c>
      <c r="L53" t="b">
        <v>1</v>
      </c>
      <c r="M53" s="149" t="s">
        <v>1800</v>
      </c>
      <c r="N53">
        <v>0.34500000000000003</v>
      </c>
      <c r="O53" s="149">
        <v>1</v>
      </c>
      <c r="P53" s="149" t="s">
        <v>1795</v>
      </c>
      <c r="Q53" s="149">
        <v>1</v>
      </c>
      <c r="R53" s="149">
        <v>7.2</v>
      </c>
      <c r="S53"/>
      <c r="T53"/>
      <c r="U53">
        <v>65.572500000000005</v>
      </c>
      <c r="V53">
        <v>-144.80305999999999</v>
      </c>
      <c r="W53" s="149" t="s">
        <v>1796</v>
      </c>
      <c r="Y53">
        <f>VLOOKUP(F53,'LOOKUP OPERATOR 05032023'!$A$2:$P$173,16,FALSE)</f>
        <v>341</v>
      </c>
    </row>
    <row r="54" spans="1:25" x14ac:dyDescent="0.25">
      <c r="B54" s="149" t="s">
        <v>822</v>
      </c>
      <c r="C54" s="149">
        <v>57583</v>
      </c>
      <c r="E54" t="s">
        <v>542</v>
      </c>
      <c r="F54" t="s">
        <v>1690</v>
      </c>
      <c r="G54" s="149">
        <v>7353</v>
      </c>
      <c r="H54" t="s">
        <v>218</v>
      </c>
      <c r="I54" t="s">
        <v>1634</v>
      </c>
      <c r="J54" t="s">
        <v>596</v>
      </c>
      <c r="K54" t="b">
        <v>1</v>
      </c>
      <c r="L54" t="b">
        <v>0</v>
      </c>
      <c r="M54" t="b">
        <v>0</v>
      </c>
      <c r="N54">
        <v>40</v>
      </c>
      <c r="O54" s="149">
        <v>1</v>
      </c>
      <c r="P54" s="149" t="s">
        <v>1795</v>
      </c>
      <c r="Q54" s="149">
        <v>1</v>
      </c>
      <c r="R54" s="149">
        <v>138</v>
      </c>
      <c r="S54" t="s">
        <v>1469</v>
      </c>
      <c r="T54"/>
      <c r="U54">
        <v>64.816699999999997</v>
      </c>
      <c r="V54">
        <v>-147.72499999999999</v>
      </c>
      <c r="W54" s="149" t="s">
        <v>1796</v>
      </c>
      <c r="Y54">
        <f>VLOOKUP(F54,'LOOKUP OPERATOR 05032023'!$A$2:$P$173,16,FALSE)</f>
        <v>13</v>
      </c>
    </row>
    <row r="55" spans="1:25" x14ac:dyDescent="0.25">
      <c r="B55" s="149" t="s">
        <v>823</v>
      </c>
      <c r="C55" s="149">
        <v>56325</v>
      </c>
      <c r="E55" t="s">
        <v>219</v>
      </c>
      <c r="F55" t="s">
        <v>1690</v>
      </c>
      <c r="G55" s="149">
        <v>7353</v>
      </c>
      <c r="H55" t="s">
        <v>218</v>
      </c>
      <c r="I55" t="s">
        <v>1634</v>
      </c>
      <c r="J55" t="s">
        <v>596</v>
      </c>
      <c r="K55" t="b">
        <v>1</v>
      </c>
      <c r="L55" t="b">
        <v>0</v>
      </c>
      <c r="M55" t="b">
        <v>0</v>
      </c>
      <c r="N55">
        <v>23.1</v>
      </c>
      <c r="O55" s="149">
        <v>1</v>
      </c>
      <c r="P55" s="149" t="s">
        <v>1795</v>
      </c>
      <c r="Q55" s="149">
        <v>1</v>
      </c>
      <c r="R55" s="149">
        <v>138</v>
      </c>
      <c r="S55" t="s">
        <v>1469</v>
      </c>
      <c r="T55"/>
      <c r="U55">
        <v>64.028056000000007</v>
      </c>
      <c r="V55">
        <v>-145.71944400000001</v>
      </c>
      <c r="Y55">
        <f>VLOOKUP(F55,'LOOKUP OPERATOR 05032023'!$A$2:$P$173,16,FALSE)</f>
        <v>13</v>
      </c>
    </row>
    <row r="56" spans="1:25" x14ac:dyDescent="0.25">
      <c r="B56" s="149" t="s">
        <v>824</v>
      </c>
      <c r="C56" s="149">
        <v>57935</v>
      </c>
      <c r="E56" t="s">
        <v>825</v>
      </c>
      <c r="F56" t="s">
        <v>1690</v>
      </c>
      <c r="G56" s="149">
        <v>7353</v>
      </c>
      <c r="H56" t="s">
        <v>218</v>
      </c>
      <c r="I56" t="s">
        <v>1634</v>
      </c>
      <c r="J56" t="s">
        <v>596</v>
      </c>
      <c r="K56" t="b">
        <v>1</v>
      </c>
      <c r="L56" t="b">
        <v>0</v>
      </c>
      <c r="M56" t="b">
        <v>0</v>
      </c>
      <c r="N56">
        <v>24.6</v>
      </c>
      <c r="O56" s="149">
        <v>1</v>
      </c>
      <c r="P56" s="149" t="s">
        <v>1795</v>
      </c>
      <c r="Q56" s="149">
        <v>1</v>
      </c>
      <c r="R56" s="149">
        <v>138</v>
      </c>
      <c r="S56" t="s">
        <v>1469</v>
      </c>
      <c r="T56"/>
      <c r="U56">
        <v>64.058333000000005</v>
      </c>
      <c r="V56">
        <v>-148.9</v>
      </c>
      <c r="W56" s="149" t="s">
        <v>1796</v>
      </c>
      <c r="Y56">
        <f>VLOOKUP(F56,'LOOKUP OPERATOR 05032023'!$A$2:$P$173,16,FALSE)</f>
        <v>13</v>
      </c>
    </row>
    <row r="57" spans="1:25" x14ac:dyDescent="0.25">
      <c r="B57" s="149" t="s">
        <v>826</v>
      </c>
      <c r="C57" s="149">
        <v>6286</v>
      </c>
      <c r="E57" t="s">
        <v>77</v>
      </c>
      <c r="F57" t="s">
        <v>1690</v>
      </c>
      <c r="G57" s="149">
        <v>7353</v>
      </c>
      <c r="H57" t="s">
        <v>218</v>
      </c>
      <c r="I57" t="s">
        <v>1634</v>
      </c>
      <c r="J57" t="s">
        <v>596</v>
      </c>
      <c r="K57" t="b">
        <v>1</v>
      </c>
      <c r="L57" t="b">
        <v>0</v>
      </c>
      <c r="M57" t="b">
        <v>0</v>
      </c>
      <c r="N57">
        <v>42.2</v>
      </c>
      <c r="O57" s="149">
        <v>1</v>
      </c>
      <c r="P57" s="149" t="s">
        <v>1795</v>
      </c>
      <c r="Q57" s="149">
        <v>1</v>
      </c>
      <c r="R57" s="149">
        <v>69</v>
      </c>
      <c r="S57" t="s">
        <v>1469</v>
      </c>
      <c r="T57"/>
      <c r="U57">
        <v>64.854170999999994</v>
      </c>
      <c r="V57">
        <v>-147.71935099999999</v>
      </c>
      <c r="Y57">
        <f>VLOOKUP(F57,'LOOKUP OPERATOR 05032023'!$A$2:$P$173,16,FALSE)</f>
        <v>13</v>
      </c>
    </row>
    <row r="58" spans="1:25" x14ac:dyDescent="0.25">
      <c r="B58" s="149" t="s">
        <v>597</v>
      </c>
      <c r="C58" s="149">
        <v>7752</v>
      </c>
      <c r="E58" t="s">
        <v>81</v>
      </c>
      <c r="F58" t="s">
        <v>1492</v>
      </c>
      <c r="G58" s="149">
        <v>219</v>
      </c>
      <c r="H58" t="s">
        <v>78</v>
      </c>
      <c r="I58" t="s">
        <v>1502</v>
      </c>
      <c r="J58" t="s">
        <v>598</v>
      </c>
      <c r="K58" t="b">
        <v>1</v>
      </c>
      <c r="M58" t="b">
        <v>0</v>
      </c>
      <c r="N58">
        <v>4.5</v>
      </c>
      <c r="O58" s="149">
        <v>1</v>
      </c>
      <c r="P58" s="149" t="s">
        <v>1795</v>
      </c>
      <c r="Q58" s="149">
        <v>1</v>
      </c>
      <c r="R58" s="149">
        <v>34.5</v>
      </c>
      <c r="S58" t="s">
        <v>1469</v>
      </c>
      <c r="T58"/>
      <c r="U58">
        <v>55.476472000000001</v>
      </c>
      <c r="V58">
        <v>-133.14771999999999</v>
      </c>
      <c r="W58" s="149" t="s">
        <v>1796</v>
      </c>
      <c r="X58" t="s">
        <v>1811</v>
      </c>
      <c r="Y58">
        <f>VLOOKUP(F58,'LOOKUP OPERATOR 05032023'!$A$2:$P$173,16,FALSE)</f>
        <v>2</v>
      </c>
    </row>
    <row r="59" spans="1:25" x14ac:dyDescent="0.25">
      <c r="B59" s="149" t="s">
        <v>827</v>
      </c>
      <c r="C59" s="149">
        <v>6288</v>
      </c>
      <c r="E59" t="s">
        <v>220</v>
      </c>
      <c r="F59" t="s">
        <v>1690</v>
      </c>
      <c r="G59" s="149">
        <v>7353</v>
      </c>
      <c r="H59" t="s">
        <v>218</v>
      </c>
      <c r="I59" t="s">
        <v>1634</v>
      </c>
      <c r="J59" t="s">
        <v>596</v>
      </c>
      <c r="K59" t="b">
        <v>1</v>
      </c>
      <c r="L59" t="b">
        <v>0</v>
      </c>
      <c r="M59" t="b">
        <v>0</v>
      </c>
      <c r="N59">
        <v>92.8</v>
      </c>
      <c r="O59" s="149">
        <v>1</v>
      </c>
      <c r="P59" s="149" t="s">
        <v>1795</v>
      </c>
      <c r="Q59" s="149">
        <v>1</v>
      </c>
      <c r="R59" s="149">
        <v>138</v>
      </c>
      <c r="S59" t="s">
        <v>1469</v>
      </c>
      <c r="T59"/>
      <c r="U59">
        <v>63.854199999999999</v>
      </c>
      <c r="V59">
        <v>-148.94999999999999</v>
      </c>
      <c r="W59" s="149" t="s">
        <v>1796</v>
      </c>
      <c r="Y59">
        <f>VLOOKUP(F59,'LOOKUP OPERATOR 05032023'!$A$2:$P$173,16,FALSE)</f>
        <v>13</v>
      </c>
    </row>
    <row r="60" spans="1:25" x14ac:dyDescent="0.25">
      <c r="B60" s="149" t="s">
        <v>828</v>
      </c>
      <c r="C60" s="149">
        <v>6285</v>
      </c>
      <c r="E60" t="s">
        <v>221</v>
      </c>
      <c r="F60" t="s">
        <v>1690</v>
      </c>
      <c r="G60" s="149">
        <v>7353</v>
      </c>
      <c r="H60" t="s">
        <v>218</v>
      </c>
      <c r="I60" t="s">
        <v>1634</v>
      </c>
      <c r="J60" t="s">
        <v>596</v>
      </c>
      <c r="K60" t="b">
        <v>1</v>
      </c>
      <c r="L60" t="b">
        <v>0</v>
      </c>
      <c r="M60" t="b">
        <v>0</v>
      </c>
      <c r="N60">
        <v>181</v>
      </c>
      <c r="O60" s="149">
        <v>1</v>
      </c>
      <c r="P60" s="149" t="s">
        <v>1795</v>
      </c>
      <c r="Q60" s="149">
        <v>1</v>
      </c>
      <c r="R60" s="149">
        <v>138</v>
      </c>
      <c r="S60" t="s">
        <v>1469</v>
      </c>
      <c r="T60"/>
      <c r="U60">
        <v>64.735600000000005</v>
      </c>
      <c r="V60">
        <v>-147.34809999999999</v>
      </c>
      <c r="W60" s="149" t="s">
        <v>1796</v>
      </c>
      <c r="Y60">
        <f>VLOOKUP(F60,'LOOKUP OPERATOR 05032023'!$A$2:$P$173,16,FALSE)</f>
        <v>13</v>
      </c>
    </row>
    <row r="61" spans="1:25" x14ac:dyDescent="0.25">
      <c r="B61" s="149" t="s">
        <v>1300</v>
      </c>
      <c r="E61" t="s">
        <v>1301</v>
      </c>
      <c r="F61" t="s">
        <v>1690</v>
      </c>
      <c r="G61" s="149">
        <v>7353</v>
      </c>
      <c r="H61" t="s">
        <v>218</v>
      </c>
      <c r="I61" t="s">
        <v>1634</v>
      </c>
      <c r="J61" t="s">
        <v>596</v>
      </c>
      <c r="K61" t="b">
        <v>0</v>
      </c>
      <c r="L61" t="b">
        <v>0</v>
      </c>
      <c r="M61" t="b">
        <v>0</v>
      </c>
      <c r="S61"/>
      <c r="T61"/>
      <c r="W61" s="149" t="s">
        <v>1796</v>
      </c>
      <c r="Y61">
        <f>VLOOKUP(F61,'LOOKUP OPERATOR 05032023'!$A$2:$P$173,16,FALSE)</f>
        <v>13</v>
      </c>
    </row>
    <row r="62" spans="1:25" x14ac:dyDescent="0.25">
      <c r="A62" s="149">
        <v>332000</v>
      </c>
      <c r="B62" s="149" t="s">
        <v>829</v>
      </c>
      <c r="D62" s="149">
        <v>332000</v>
      </c>
      <c r="E62" t="s">
        <v>223</v>
      </c>
      <c r="F62" t="s">
        <v>1728</v>
      </c>
      <c r="H62" t="s">
        <v>222</v>
      </c>
      <c r="I62" t="s">
        <v>1729</v>
      </c>
      <c r="J62" t="s">
        <v>830</v>
      </c>
      <c r="K62" t="b">
        <v>0</v>
      </c>
      <c r="L62" t="b">
        <v>1</v>
      </c>
      <c r="M62" s="149" t="s">
        <v>1800</v>
      </c>
      <c r="N62">
        <v>0.72</v>
      </c>
      <c r="O62" s="149">
        <v>1</v>
      </c>
      <c r="P62" s="149" t="s">
        <v>1795</v>
      </c>
      <c r="Q62" s="149">
        <v>1</v>
      </c>
      <c r="R62" s="149">
        <v>7.2</v>
      </c>
      <c r="S62"/>
      <c r="T62"/>
      <c r="U62">
        <v>64.543329999999997</v>
      </c>
      <c r="V62">
        <v>-163.02916999999999</v>
      </c>
      <c r="W62" s="149" t="s">
        <v>1796</v>
      </c>
      <c r="Y62">
        <f>VLOOKUP(F62,'LOOKUP OPERATOR 05032023'!$A$2:$P$173,16,FALSE)</f>
        <v>373</v>
      </c>
    </row>
    <row r="63" spans="1:25" x14ac:dyDescent="0.25">
      <c r="A63" s="149">
        <v>332020</v>
      </c>
      <c r="B63" s="149" t="s">
        <v>833</v>
      </c>
      <c r="C63" s="149">
        <v>7174</v>
      </c>
      <c r="D63" s="149">
        <v>332020</v>
      </c>
      <c r="E63" t="s">
        <v>834</v>
      </c>
      <c r="F63" t="s">
        <v>1723</v>
      </c>
      <c r="G63" s="149">
        <v>7833</v>
      </c>
      <c r="H63" t="s">
        <v>225</v>
      </c>
      <c r="I63" t="s">
        <v>1724</v>
      </c>
      <c r="J63" t="s">
        <v>835</v>
      </c>
      <c r="K63" t="b">
        <v>1</v>
      </c>
      <c r="L63" t="b">
        <v>1</v>
      </c>
      <c r="M63" t="b">
        <v>1</v>
      </c>
      <c r="N63">
        <v>3.4</v>
      </c>
      <c r="O63" s="149">
        <v>1</v>
      </c>
      <c r="P63" s="149" t="s">
        <v>1795</v>
      </c>
      <c r="Q63" s="149">
        <v>1</v>
      </c>
      <c r="R63" s="149">
        <v>4.16</v>
      </c>
      <c r="S63" t="s">
        <v>1469</v>
      </c>
      <c r="T63"/>
      <c r="U63">
        <v>66.566287000000003</v>
      </c>
      <c r="V63">
        <v>-145.253052</v>
      </c>
      <c r="W63" s="149" t="s">
        <v>1796</v>
      </c>
      <c r="Y63">
        <f>VLOOKUP(F63,'LOOKUP OPERATOR 05032023'!$A$2:$P$173,16,FALSE)</f>
        <v>63</v>
      </c>
    </row>
    <row r="64" spans="1:25" x14ac:dyDescent="0.25">
      <c r="B64" s="149" t="s">
        <v>836</v>
      </c>
      <c r="C64" s="149">
        <v>6292</v>
      </c>
      <c r="E64" t="s">
        <v>228</v>
      </c>
      <c r="F64" t="s">
        <v>1704</v>
      </c>
      <c r="G64" s="149">
        <v>19558</v>
      </c>
      <c r="H64" t="s">
        <v>227</v>
      </c>
      <c r="I64" t="s">
        <v>1634</v>
      </c>
      <c r="J64" t="s">
        <v>596</v>
      </c>
      <c r="K64" t="b">
        <v>1</v>
      </c>
      <c r="L64" t="b">
        <v>0</v>
      </c>
      <c r="M64" t="b">
        <v>0</v>
      </c>
      <c r="N64">
        <v>76.7</v>
      </c>
      <c r="O64" s="149">
        <v>1</v>
      </c>
      <c r="P64" s="149" t="s">
        <v>1795</v>
      </c>
      <c r="Q64" s="149">
        <v>1</v>
      </c>
      <c r="R64" s="149">
        <v>69</v>
      </c>
      <c r="S64">
        <v>115</v>
      </c>
      <c r="T64"/>
      <c r="U64">
        <v>60.6935</v>
      </c>
      <c r="V64">
        <v>-151.38740000000001</v>
      </c>
      <c r="W64" s="149" t="s">
        <v>1796</v>
      </c>
      <c r="Y64">
        <f>VLOOKUP(F64,'LOOKUP OPERATOR 05032023'!$A$2:$P$173,16,FALSE)</f>
        <v>32</v>
      </c>
    </row>
    <row r="65" spans="1:25" x14ac:dyDescent="0.25">
      <c r="B65" s="149" t="s">
        <v>838</v>
      </c>
      <c r="C65" s="149">
        <v>7367</v>
      </c>
      <c r="E65" t="s">
        <v>229</v>
      </c>
      <c r="F65" t="s">
        <v>1704</v>
      </c>
      <c r="G65" s="149">
        <v>19558</v>
      </c>
      <c r="H65" t="s">
        <v>227</v>
      </c>
      <c r="I65" t="s">
        <v>1634</v>
      </c>
      <c r="J65" t="s">
        <v>596</v>
      </c>
      <c r="K65" t="b">
        <v>1</v>
      </c>
      <c r="L65" t="b">
        <v>0</v>
      </c>
      <c r="M65" t="b">
        <v>0</v>
      </c>
      <c r="N65">
        <v>126</v>
      </c>
      <c r="O65" s="149">
        <v>1</v>
      </c>
      <c r="P65" s="149" t="s">
        <v>1795</v>
      </c>
      <c r="Q65" s="149">
        <v>1</v>
      </c>
      <c r="R65" s="149">
        <v>115</v>
      </c>
      <c r="S65" t="s">
        <v>1469</v>
      </c>
      <c r="T65"/>
      <c r="U65">
        <v>59.778619999999997</v>
      </c>
      <c r="V65">
        <v>-150.94014999999999</v>
      </c>
      <c r="W65" s="149" t="s">
        <v>1796</v>
      </c>
      <c r="Y65">
        <f>VLOOKUP(F65,'LOOKUP OPERATOR 05032023'!$A$2:$P$173,16,FALSE)</f>
        <v>32</v>
      </c>
    </row>
    <row r="66" spans="1:25" x14ac:dyDescent="0.25">
      <c r="B66" s="149" t="s">
        <v>839</v>
      </c>
      <c r="C66" s="149">
        <v>55966</v>
      </c>
      <c r="E66" t="s">
        <v>230</v>
      </c>
      <c r="F66" t="s">
        <v>1704</v>
      </c>
      <c r="G66" s="149">
        <v>19558</v>
      </c>
      <c r="H66" t="s">
        <v>227</v>
      </c>
      <c r="I66" t="s">
        <v>1634</v>
      </c>
      <c r="J66" t="s">
        <v>596</v>
      </c>
      <c r="K66" t="b">
        <v>1</v>
      </c>
      <c r="L66" t="b">
        <v>0</v>
      </c>
      <c r="M66" t="b">
        <v>0</v>
      </c>
      <c r="N66">
        <v>80.8</v>
      </c>
      <c r="O66" s="149">
        <v>1</v>
      </c>
      <c r="P66" s="149" t="s">
        <v>1795</v>
      </c>
      <c r="Q66" s="149">
        <v>1</v>
      </c>
      <c r="R66" s="149">
        <v>115</v>
      </c>
      <c r="S66" t="s">
        <v>1469</v>
      </c>
      <c r="T66"/>
      <c r="U66">
        <v>60.676538999999998</v>
      </c>
      <c r="V66">
        <v>-151.377713</v>
      </c>
      <c r="W66" s="149" t="s">
        <v>1796</v>
      </c>
      <c r="Y66">
        <f>VLOOKUP(F66,'LOOKUP OPERATOR 05032023'!$A$2:$P$173,16,FALSE)</f>
        <v>32</v>
      </c>
    </row>
    <row r="67" spans="1:25" x14ac:dyDescent="0.25">
      <c r="B67" s="149" t="s">
        <v>840</v>
      </c>
      <c r="C67" s="149">
        <v>6283</v>
      </c>
      <c r="E67" t="s">
        <v>231</v>
      </c>
      <c r="F67" t="s">
        <v>1704</v>
      </c>
      <c r="G67" s="149">
        <v>19558</v>
      </c>
      <c r="H67" t="s">
        <v>227</v>
      </c>
      <c r="I67" t="s">
        <v>1634</v>
      </c>
      <c r="J67" t="s">
        <v>596</v>
      </c>
      <c r="K67" t="b">
        <v>1</v>
      </c>
      <c r="L67" t="b">
        <v>0</v>
      </c>
      <c r="M67" t="b">
        <v>0</v>
      </c>
      <c r="N67">
        <v>2.2000000000000002</v>
      </c>
      <c r="O67" s="149">
        <v>1</v>
      </c>
      <c r="P67" s="149" t="s">
        <v>1795</v>
      </c>
      <c r="Q67" s="149">
        <v>1</v>
      </c>
      <c r="R67" s="149">
        <v>12.4</v>
      </c>
      <c r="S67" t="s">
        <v>1469</v>
      </c>
      <c r="T67"/>
      <c r="U67">
        <v>59.439542000000003</v>
      </c>
      <c r="V67">
        <v>-151.71343899999999</v>
      </c>
      <c r="Y67">
        <f>VLOOKUP(F67,'LOOKUP OPERATOR 05032023'!$A$2:$P$173,16,FALSE)</f>
        <v>32</v>
      </c>
    </row>
    <row r="68" spans="1:25" x14ac:dyDescent="0.25">
      <c r="B68" s="149" t="s">
        <v>841</v>
      </c>
      <c r="C68" s="149">
        <v>4252</v>
      </c>
      <c r="E68" t="s">
        <v>842</v>
      </c>
      <c r="F68" t="s">
        <v>1812</v>
      </c>
      <c r="G68" s="149">
        <v>288</v>
      </c>
      <c r="H68" t="s">
        <v>1302</v>
      </c>
      <c r="I68" t="s">
        <v>1634</v>
      </c>
      <c r="J68" t="s">
        <v>596</v>
      </c>
      <c r="K68" t="b">
        <v>0</v>
      </c>
      <c r="L68" t="b">
        <v>0</v>
      </c>
      <c r="M68" t="b">
        <v>0</v>
      </c>
      <c r="N68">
        <v>50</v>
      </c>
      <c r="O68" s="149">
        <v>1</v>
      </c>
      <c r="P68" s="149" t="s">
        <v>1795</v>
      </c>
      <c r="Q68" s="149">
        <v>1</v>
      </c>
      <c r="R68" s="149">
        <v>115</v>
      </c>
      <c r="S68" t="s">
        <v>1469</v>
      </c>
      <c r="T68"/>
      <c r="U68">
        <v>60.499443999999997</v>
      </c>
      <c r="V68">
        <v>-150.99722199999999</v>
      </c>
      <c r="W68" s="149" t="s">
        <v>1796</v>
      </c>
      <c r="Y68">
        <f>VLOOKUP(F68,'LOOKUP OPERATOR 05032023'!$A$2:$P$173,16,FALSE)</f>
        <v>345</v>
      </c>
    </row>
    <row r="69" spans="1:25" x14ac:dyDescent="0.25">
      <c r="B69" s="149" t="s">
        <v>841</v>
      </c>
      <c r="C69" s="149">
        <v>57206</v>
      </c>
      <c r="E69" t="s">
        <v>842</v>
      </c>
      <c r="F69" t="s">
        <v>1704</v>
      </c>
      <c r="G69" s="149">
        <v>19558</v>
      </c>
      <c r="H69" t="s">
        <v>227</v>
      </c>
      <c r="I69" t="s">
        <v>1634</v>
      </c>
      <c r="J69" t="s">
        <v>596</v>
      </c>
      <c r="K69" t="b">
        <v>1</v>
      </c>
      <c r="L69" t="b">
        <v>0</v>
      </c>
      <c r="M69" t="b">
        <v>0</v>
      </c>
      <c r="N69">
        <v>50</v>
      </c>
      <c r="O69" s="149">
        <v>1</v>
      </c>
      <c r="P69" s="149" t="s">
        <v>1795</v>
      </c>
      <c r="Q69" s="149">
        <v>1</v>
      </c>
      <c r="R69" s="149">
        <v>115</v>
      </c>
      <c r="S69" t="s">
        <v>1469</v>
      </c>
      <c r="T69"/>
      <c r="U69">
        <v>60.499443999999997</v>
      </c>
      <c r="V69">
        <v>-150.99722199999999</v>
      </c>
      <c r="W69" s="149" t="s">
        <v>1796</v>
      </c>
      <c r="Y69">
        <f>VLOOKUP(F69,'LOOKUP OPERATOR 05032023'!$A$2:$P$173,16,FALSE)</f>
        <v>32</v>
      </c>
    </row>
    <row r="70" spans="1:25" x14ac:dyDescent="0.25">
      <c r="B70" s="149" t="s">
        <v>600</v>
      </c>
      <c r="C70" s="149">
        <v>7751</v>
      </c>
      <c r="E70" t="s">
        <v>601</v>
      </c>
      <c r="F70" t="s">
        <v>1492</v>
      </c>
      <c r="G70" s="149">
        <v>219</v>
      </c>
      <c r="H70" t="s">
        <v>78</v>
      </c>
      <c r="I70" t="s">
        <v>1576</v>
      </c>
      <c r="J70" t="s">
        <v>602</v>
      </c>
      <c r="K70" t="b">
        <v>1</v>
      </c>
      <c r="M70" t="b">
        <v>0</v>
      </c>
      <c r="N70">
        <v>4</v>
      </c>
      <c r="O70" s="149">
        <v>1</v>
      </c>
      <c r="P70" s="149" t="s">
        <v>1795</v>
      </c>
      <c r="Q70" s="149">
        <v>1</v>
      </c>
      <c r="R70" s="149">
        <v>34.5</v>
      </c>
      <c r="S70" t="s">
        <v>1469</v>
      </c>
      <c r="T70"/>
      <c r="U70">
        <v>59.535699999999999</v>
      </c>
      <c r="V70">
        <v>-135.2123</v>
      </c>
      <c r="W70" s="149" t="s">
        <v>1796</v>
      </c>
      <c r="X70" t="s">
        <v>1811</v>
      </c>
      <c r="Y70">
        <f>VLOOKUP(F70,'LOOKUP OPERATOR 05032023'!$A$2:$P$173,16,FALSE)</f>
        <v>2</v>
      </c>
    </row>
    <row r="71" spans="1:25" x14ac:dyDescent="0.25">
      <c r="A71" s="149">
        <v>332030</v>
      </c>
      <c r="B71" s="149" t="s">
        <v>843</v>
      </c>
      <c r="D71" s="149">
        <v>332030</v>
      </c>
      <c r="E71" t="s">
        <v>233</v>
      </c>
      <c r="F71" t="s">
        <v>1740</v>
      </c>
      <c r="H71" t="s">
        <v>232</v>
      </c>
      <c r="I71" t="s">
        <v>1741</v>
      </c>
      <c r="J71" t="s">
        <v>844</v>
      </c>
      <c r="K71" t="b">
        <v>0</v>
      </c>
      <c r="L71" t="b">
        <v>1</v>
      </c>
      <c r="M71" s="149" t="s">
        <v>1800</v>
      </c>
      <c r="N71">
        <v>0.36499999999999999</v>
      </c>
      <c r="O71" s="149">
        <v>1</v>
      </c>
      <c r="P71" s="149" t="s">
        <v>1795</v>
      </c>
      <c r="Q71" s="149">
        <v>1</v>
      </c>
      <c r="R71" s="149">
        <v>7.2</v>
      </c>
      <c r="S71" t="s">
        <v>501</v>
      </c>
      <c r="T71"/>
      <c r="U71">
        <v>66.04889</v>
      </c>
      <c r="V71">
        <v>-154.25556</v>
      </c>
      <c r="W71" s="149" t="s">
        <v>1796</v>
      </c>
      <c r="Y71">
        <f>VLOOKUP(F71,'LOOKUP OPERATOR 05032023'!$A$2:$P$173,16,FALSE)</f>
        <v>332</v>
      </c>
    </row>
    <row r="72" spans="1:25" x14ac:dyDescent="0.25">
      <c r="A72" s="149">
        <v>332040</v>
      </c>
      <c r="B72" s="149" t="s">
        <v>845</v>
      </c>
      <c r="D72" s="149">
        <v>332040</v>
      </c>
      <c r="E72" t="s">
        <v>235</v>
      </c>
      <c r="F72" t="s">
        <v>1744</v>
      </c>
      <c r="H72" t="s">
        <v>234</v>
      </c>
      <c r="I72" t="s">
        <v>1745</v>
      </c>
      <c r="J72" t="s">
        <v>846</v>
      </c>
      <c r="K72" t="b">
        <v>0</v>
      </c>
      <c r="L72" t="b">
        <v>1</v>
      </c>
      <c r="M72" s="149" t="s">
        <v>1800</v>
      </c>
      <c r="N72">
        <v>0.20100000000000001</v>
      </c>
      <c r="O72" s="149">
        <v>1</v>
      </c>
      <c r="P72" s="149" t="s">
        <v>1795</v>
      </c>
      <c r="Q72" s="149">
        <v>1</v>
      </c>
      <c r="R72" s="149">
        <v>7.2</v>
      </c>
      <c r="S72" t="s">
        <v>501</v>
      </c>
      <c r="T72"/>
      <c r="U72">
        <v>59.327779999999997</v>
      </c>
      <c r="V72">
        <v>-155.89472000000001</v>
      </c>
      <c r="W72" s="149" t="s">
        <v>1796</v>
      </c>
      <c r="Y72">
        <f>VLOOKUP(F72,'LOOKUP OPERATOR 05032023'!$A$2:$P$173,16,FALSE)</f>
        <v>681</v>
      </c>
    </row>
    <row r="73" spans="1:25" x14ac:dyDescent="0.25">
      <c r="A73" s="149">
        <v>332050</v>
      </c>
      <c r="B73" s="149" t="s">
        <v>847</v>
      </c>
      <c r="C73" s="149">
        <v>7183</v>
      </c>
      <c r="D73" s="149">
        <v>332050</v>
      </c>
      <c r="E73" t="s">
        <v>237</v>
      </c>
      <c r="F73" t="s">
        <v>1746</v>
      </c>
      <c r="G73" s="149">
        <v>9188</v>
      </c>
      <c r="H73" t="s">
        <v>236</v>
      </c>
      <c r="I73" t="s">
        <v>1747</v>
      </c>
      <c r="J73" t="s">
        <v>848</v>
      </c>
      <c r="K73" t="b">
        <v>1</v>
      </c>
      <c r="L73" t="b">
        <v>1</v>
      </c>
      <c r="M73" t="b">
        <v>1</v>
      </c>
      <c r="N73">
        <v>1.7</v>
      </c>
      <c r="O73" s="149">
        <v>1</v>
      </c>
      <c r="P73" s="149" t="s">
        <v>1795</v>
      </c>
      <c r="Q73" s="149">
        <v>1</v>
      </c>
      <c r="R73" s="149">
        <v>2.5</v>
      </c>
      <c r="S73" t="s">
        <v>1469</v>
      </c>
      <c r="T73"/>
      <c r="U73">
        <v>59.899054</v>
      </c>
      <c r="V73">
        <v>-154.698735</v>
      </c>
      <c r="W73" s="149" t="s">
        <v>1796</v>
      </c>
      <c r="Y73">
        <f>VLOOKUP(F73,'LOOKUP OPERATOR 05032023'!$A$2:$P$173,16,FALSE)</f>
        <v>280</v>
      </c>
    </row>
    <row r="74" spans="1:25" x14ac:dyDescent="0.25">
      <c r="A74" s="149">
        <v>332650</v>
      </c>
      <c r="B74" s="149" t="s">
        <v>850</v>
      </c>
      <c r="C74" s="149">
        <v>7462</v>
      </c>
      <c r="D74" s="149">
        <v>332650</v>
      </c>
      <c r="E74" t="s">
        <v>239</v>
      </c>
      <c r="F74" t="s">
        <v>1636</v>
      </c>
      <c r="G74" s="149">
        <v>18963</v>
      </c>
      <c r="H74" t="s">
        <v>238</v>
      </c>
      <c r="I74" t="s">
        <v>1637</v>
      </c>
      <c r="J74" t="s">
        <v>851</v>
      </c>
      <c r="K74" t="b">
        <v>1</v>
      </c>
      <c r="L74" t="b">
        <v>1</v>
      </c>
      <c r="M74" t="b">
        <v>1</v>
      </c>
      <c r="N74">
        <v>1.585</v>
      </c>
      <c r="O74" s="149">
        <v>1</v>
      </c>
      <c r="P74" s="149" t="s">
        <v>1795</v>
      </c>
      <c r="Q74" s="149">
        <v>1</v>
      </c>
      <c r="R74" s="149">
        <v>12.47</v>
      </c>
      <c r="S74" t="s">
        <v>1469</v>
      </c>
      <c r="T74"/>
      <c r="U74">
        <v>57.499166000000002</v>
      </c>
      <c r="V74">
        <v>-134.58614</v>
      </c>
      <c r="W74" s="149" t="s">
        <v>1796</v>
      </c>
      <c r="Y74">
        <f>VLOOKUP(F74,'LOOKUP OPERATOR 05032023'!$A$2:$P$173,16,FALSE)</f>
        <v>240</v>
      </c>
    </row>
    <row r="75" spans="1:25" x14ac:dyDescent="0.25">
      <c r="A75" s="149">
        <v>332670</v>
      </c>
      <c r="B75" s="149" t="s">
        <v>852</v>
      </c>
      <c r="C75" s="149">
        <v>7463</v>
      </c>
      <c r="D75" s="149">
        <v>332670</v>
      </c>
      <c r="E75" t="s">
        <v>241</v>
      </c>
      <c r="F75" t="s">
        <v>1636</v>
      </c>
      <c r="G75" s="149">
        <v>18963</v>
      </c>
      <c r="H75" t="s">
        <v>238</v>
      </c>
      <c r="I75" t="s">
        <v>1738</v>
      </c>
      <c r="J75" t="s">
        <v>853</v>
      </c>
      <c r="K75" t="b">
        <v>1</v>
      </c>
      <c r="L75" t="b">
        <v>1</v>
      </c>
      <c r="M75" t="b">
        <v>1</v>
      </c>
      <c r="N75">
        <v>3.0500000000000003</v>
      </c>
      <c r="O75" s="149">
        <v>1</v>
      </c>
      <c r="P75" s="149" t="s">
        <v>1795</v>
      </c>
      <c r="Q75" s="149">
        <v>1</v>
      </c>
      <c r="R75" s="149">
        <v>12.47</v>
      </c>
      <c r="S75" t="s">
        <v>1469</v>
      </c>
      <c r="T75"/>
      <c r="U75">
        <v>58.106431999999998</v>
      </c>
      <c r="V75">
        <v>-135.43073999999999</v>
      </c>
      <c r="W75" s="149" t="s">
        <v>1796</v>
      </c>
      <c r="Y75">
        <f>VLOOKUP(F75,'LOOKUP OPERATOR 05032023'!$A$2:$P$173,16,FALSE)</f>
        <v>240</v>
      </c>
    </row>
    <row r="76" spans="1:25" x14ac:dyDescent="0.25">
      <c r="A76" s="149">
        <v>332680</v>
      </c>
      <c r="B76" s="149" t="s">
        <v>854</v>
      </c>
      <c r="C76" s="149">
        <v>7464</v>
      </c>
      <c r="D76" s="149">
        <v>332680</v>
      </c>
      <c r="E76" t="s">
        <v>242</v>
      </c>
      <c r="F76" t="s">
        <v>1636</v>
      </c>
      <c r="G76" s="149">
        <v>18963</v>
      </c>
      <c r="H76" t="s">
        <v>238</v>
      </c>
      <c r="I76" t="s">
        <v>1748</v>
      </c>
      <c r="J76" t="s">
        <v>855</v>
      </c>
      <c r="K76" t="b">
        <v>1</v>
      </c>
      <c r="L76" t="b">
        <v>1</v>
      </c>
      <c r="M76" s="137" t="b">
        <v>0</v>
      </c>
      <c r="N76">
        <v>3.1</v>
      </c>
      <c r="O76" s="149">
        <v>1</v>
      </c>
      <c r="P76" s="149" t="s">
        <v>1795</v>
      </c>
      <c r="Q76" s="149">
        <v>1</v>
      </c>
      <c r="R76" s="149">
        <v>12.47</v>
      </c>
      <c r="S76" t="s">
        <v>1469</v>
      </c>
      <c r="T76"/>
      <c r="U76">
        <v>56.962983000000001</v>
      </c>
      <c r="V76">
        <v>-133.92255700000001</v>
      </c>
      <c r="W76" s="149" t="s">
        <v>1796</v>
      </c>
      <c r="Y76">
        <f>VLOOKUP(F76,'LOOKUP OPERATOR 05032023'!$A$2:$P$173,16,FALSE)</f>
        <v>240</v>
      </c>
    </row>
    <row r="77" spans="1:25" x14ac:dyDescent="0.25">
      <c r="A77" s="149">
        <v>332660</v>
      </c>
      <c r="B77" s="149" t="s">
        <v>856</v>
      </c>
      <c r="C77" s="149">
        <v>7467</v>
      </c>
      <c r="D77" s="149">
        <v>332660</v>
      </c>
      <c r="E77" t="s">
        <v>240</v>
      </c>
      <c r="F77" t="s">
        <v>1636</v>
      </c>
      <c r="G77" s="149">
        <v>18963</v>
      </c>
      <c r="H77" t="s">
        <v>238</v>
      </c>
      <c r="I77" t="s">
        <v>1576</v>
      </c>
      <c r="J77" t="s">
        <v>602</v>
      </c>
      <c r="K77" t="b">
        <v>0</v>
      </c>
      <c r="L77" t="b">
        <v>1</v>
      </c>
      <c r="M77" s="149" t="s">
        <v>1797</v>
      </c>
      <c r="N77">
        <v>0.6</v>
      </c>
      <c r="O77" s="149">
        <v>1</v>
      </c>
      <c r="P77" s="149" t="s">
        <v>1795</v>
      </c>
      <c r="Q77" s="149">
        <v>1</v>
      </c>
      <c r="S77" t="s">
        <v>501</v>
      </c>
      <c r="T77"/>
      <c r="W77" s="149" t="s">
        <v>1796</v>
      </c>
      <c r="Y77">
        <f>VLOOKUP(F77,'LOOKUP OPERATOR 05032023'!$A$2:$P$173,16,FALSE)</f>
        <v>240</v>
      </c>
    </row>
    <row r="78" spans="1:25" x14ac:dyDescent="0.25">
      <c r="A78" s="149">
        <v>332700</v>
      </c>
      <c r="B78" s="149" t="s">
        <v>1394</v>
      </c>
      <c r="D78" s="149">
        <v>332700</v>
      </c>
      <c r="E78" t="s">
        <v>399</v>
      </c>
      <c r="F78" t="s">
        <v>1636</v>
      </c>
      <c r="H78" t="s">
        <v>238</v>
      </c>
      <c r="I78" t="s">
        <v>1576</v>
      </c>
      <c r="J78" t="s">
        <v>602</v>
      </c>
      <c r="K78" t="b">
        <v>0</v>
      </c>
      <c r="L78" t="b">
        <v>1</v>
      </c>
      <c r="M78" s="149" t="b">
        <v>0</v>
      </c>
      <c r="O78" s="149">
        <v>1</v>
      </c>
      <c r="P78" s="149" t="s">
        <v>1795</v>
      </c>
      <c r="Q78" s="149">
        <v>1</v>
      </c>
      <c r="S78" t="s">
        <v>501</v>
      </c>
      <c r="T78"/>
      <c r="W78" s="149" t="s">
        <v>1796</v>
      </c>
      <c r="Y78">
        <f>VLOOKUP(F78,'LOOKUP OPERATOR 05032023'!$A$2:$P$173,16,FALSE)</f>
        <v>240</v>
      </c>
    </row>
    <row r="79" spans="1:25" x14ac:dyDescent="0.25">
      <c r="B79" s="149" t="s">
        <v>1395</v>
      </c>
      <c r="E79" s="218" t="s">
        <v>1813</v>
      </c>
      <c r="F79" t="s">
        <v>1636</v>
      </c>
      <c r="G79" s="149">
        <v>18963</v>
      </c>
      <c r="H79" t="s">
        <v>238</v>
      </c>
      <c r="I79" t="s">
        <v>1576</v>
      </c>
      <c r="J79" t="s">
        <v>602</v>
      </c>
      <c r="K79" t="b">
        <v>0</v>
      </c>
      <c r="M79" t="b">
        <v>0</v>
      </c>
      <c r="N79">
        <v>0.6</v>
      </c>
      <c r="O79" s="149">
        <v>1</v>
      </c>
      <c r="P79" s="149" t="s">
        <v>1795</v>
      </c>
      <c r="Q79" s="149">
        <v>1</v>
      </c>
      <c r="S79" t="s">
        <v>501</v>
      </c>
      <c r="T79"/>
      <c r="W79" s="149" t="s">
        <v>1796</v>
      </c>
      <c r="Y79">
        <f>VLOOKUP(F79,'LOOKUP OPERATOR 05032023'!$A$2:$P$173,16,FALSE)</f>
        <v>240</v>
      </c>
    </row>
    <row r="80" spans="1:25" x14ac:dyDescent="0.25">
      <c r="A80" s="149">
        <v>332060</v>
      </c>
      <c r="B80" s="149" t="s">
        <v>857</v>
      </c>
      <c r="D80" s="149">
        <v>332060</v>
      </c>
      <c r="E80" t="s">
        <v>244</v>
      </c>
      <c r="F80" t="s">
        <v>1706</v>
      </c>
      <c r="H80" t="s">
        <v>243</v>
      </c>
      <c r="I80" t="s">
        <v>1707</v>
      </c>
      <c r="J80" t="s">
        <v>858</v>
      </c>
      <c r="K80" t="b">
        <v>0</v>
      </c>
      <c r="L80" t="b">
        <v>1</v>
      </c>
      <c r="M80" s="149" t="s">
        <v>1800</v>
      </c>
      <c r="N80">
        <v>0.57699999999999996</v>
      </c>
      <c r="O80" s="149">
        <v>1</v>
      </c>
      <c r="P80" s="149" t="s">
        <v>1795</v>
      </c>
      <c r="Q80" s="149">
        <v>1</v>
      </c>
      <c r="R80" s="149">
        <v>7.2</v>
      </c>
      <c r="S80" t="s">
        <v>501</v>
      </c>
      <c r="T80"/>
      <c r="U80">
        <v>66.074969999999993</v>
      </c>
      <c r="V80">
        <v>-162.71274</v>
      </c>
      <c r="W80" s="149" t="s">
        <v>1796</v>
      </c>
      <c r="Y80">
        <f>VLOOKUP(F80,'LOOKUP OPERATOR 05032023'!$A$2:$P$173,16,FALSE)</f>
        <v>369</v>
      </c>
    </row>
    <row r="81" spans="1:25" x14ac:dyDescent="0.25">
      <c r="B81" s="149" t="s">
        <v>604</v>
      </c>
      <c r="C81" s="149">
        <v>56542</v>
      </c>
      <c r="E81" t="s">
        <v>605</v>
      </c>
      <c r="F81" t="s">
        <v>1492</v>
      </c>
      <c r="G81" s="149">
        <v>219</v>
      </c>
      <c r="H81" t="s">
        <v>78</v>
      </c>
      <c r="I81" t="s">
        <v>1576</v>
      </c>
      <c r="J81" t="s">
        <v>602</v>
      </c>
      <c r="K81" t="b">
        <v>1</v>
      </c>
      <c r="M81" t="b">
        <v>0</v>
      </c>
      <c r="N81">
        <v>3</v>
      </c>
      <c r="O81" s="149">
        <v>1</v>
      </c>
      <c r="P81" s="149" t="s">
        <v>1795</v>
      </c>
      <c r="Q81" s="149">
        <v>1</v>
      </c>
      <c r="R81" s="149">
        <v>34.5</v>
      </c>
      <c r="S81" t="s">
        <v>1469</v>
      </c>
      <c r="T81"/>
      <c r="U81">
        <v>59.407200000000003</v>
      </c>
      <c r="V81">
        <v>-135.3408</v>
      </c>
      <c r="W81" s="149" t="s">
        <v>1796</v>
      </c>
      <c r="X81" t="s">
        <v>1811</v>
      </c>
      <c r="Y81">
        <f>VLOOKUP(F81,'LOOKUP OPERATOR 05032023'!$A$2:$P$173,16,FALSE)</f>
        <v>2</v>
      </c>
    </row>
    <row r="82" spans="1:25" x14ac:dyDescent="0.25">
      <c r="B82" s="149" t="s">
        <v>1396</v>
      </c>
      <c r="C82" s="213">
        <v>59027</v>
      </c>
      <c r="E82" s="214" t="s">
        <v>1814</v>
      </c>
      <c r="F82" t="s">
        <v>1815</v>
      </c>
      <c r="G82" s="219">
        <v>60223</v>
      </c>
      <c r="H82" s="220" t="s">
        <v>1816</v>
      </c>
      <c r="I82" t="s">
        <v>1631</v>
      </c>
      <c r="J82" t="s">
        <v>860</v>
      </c>
      <c r="K82" t="b">
        <v>0</v>
      </c>
      <c r="L82" t="b">
        <v>0</v>
      </c>
      <c r="M82" s="173" t="b">
        <v>0</v>
      </c>
      <c r="N82" s="137"/>
      <c r="O82" s="173"/>
      <c r="P82" s="173" t="s">
        <v>1795</v>
      </c>
      <c r="Q82" s="173">
        <v>1</v>
      </c>
      <c r="R82" s="221">
        <v>34.5</v>
      </c>
      <c r="S82" s="173"/>
      <c r="T82" s="173"/>
      <c r="U82" s="222">
        <v>55.419443999999999</v>
      </c>
      <c r="V82" s="222">
        <v>-131.537778</v>
      </c>
      <c r="W82" s="173"/>
      <c r="Y82">
        <f>VLOOKUP(F82,'LOOKUP OPERATOR 05032023'!$A$2:$P$173,16,FALSE)</f>
        <v>765</v>
      </c>
    </row>
    <row r="83" spans="1:25" x14ac:dyDescent="0.25">
      <c r="B83" s="149" t="s">
        <v>859</v>
      </c>
      <c r="C83" s="149">
        <v>6580</v>
      </c>
      <c r="E83" t="s">
        <v>246</v>
      </c>
      <c r="F83" t="s">
        <v>1717</v>
      </c>
      <c r="G83" s="149">
        <v>10210</v>
      </c>
      <c r="H83" t="s">
        <v>245</v>
      </c>
      <c r="I83" t="s">
        <v>1631</v>
      </c>
      <c r="J83" t="s">
        <v>860</v>
      </c>
      <c r="K83" t="b">
        <v>1</v>
      </c>
      <c r="L83" t="b">
        <v>0</v>
      </c>
      <c r="M83" t="b">
        <v>0</v>
      </c>
      <c r="N83">
        <v>5.4</v>
      </c>
      <c r="O83" s="149">
        <v>1</v>
      </c>
      <c r="P83" s="149" t="s">
        <v>1795</v>
      </c>
      <c r="Q83" s="149">
        <v>1</v>
      </c>
      <c r="R83" s="149">
        <v>34.5</v>
      </c>
      <c r="S83" t="s">
        <v>1469</v>
      </c>
      <c r="T83"/>
      <c r="U83">
        <v>55.379750000000001</v>
      </c>
      <c r="V83">
        <v>-131.470269</v>
      </c>
      <c r="W83" s="149" t="s">
        <v>1796</v>
      </c>
      <c r="Y83">
        <f>VLOOKUP(F83,'LOOKUP OPERATOR 05032023'!$A$2:$P$173,16,FALSE)</f>
        <v>399</v>
      </c>
    </row>
    <row r="84" spans="1:25" x14ac:dyDescent="0.25">
      <c r="B84" s="149" t="s">
        <v>861</v>
      </c>
      <c r="C84" s="149">
        <v>84</v>
      </c>
      <c r="E84" t="s">
        <v>247</v>
      </c>
      <c r="F84" t="s">
        <v>1717</v>
      </c>
      <c r="G84" s="149">
        <v>10210</v>
      </c>
      <c r="H84" t="s">
        <v>245</v>
      </c>
      <c r="I84" t="s">
        <v>1631</v>
      </c>
      <c r="J84" t="s">
        <v>860</v>
      </c>
      <c r="K84" t="b">
        <v>1</v>
      </c>
      <c r="L84" t="b">
        <v>0</v>
      </c>
      <c r="M84" t="b">
        <v>0</v>
      </c>
      <c r="N84">
        <v>4.2</v>
      </c>
      <c r="O84" s="149">
        <v>1</v>
      </c>
      <c r="P84" s="149" t="s">
        <v>1795</v>
      </c>
      <c r="Q84" s="149">
        <v>1</v>
      </c>
      <c r="R84" s="149">
        <v>34.5</v>
      </c>
      <c r="S84" t="s">
        <v>1469</v>
      </c>
      <c r="T84"/>
      <c r="U84">
        <v>55.344641000000003</v>
      </c>
      <c r="V84">
        <v>-131.63342499999999</v>
      </c>
      <c r="Y84">
        <f>VLOOKUP(F84,'LOOKUP OPERATOR 05032023'!$A$2:$P$173,16,FALSE)</f>
        <v>399</v>
      </c>
    </row>
    <row r="85" spans="1:25" x14ac:dyDescent="0.25">
      <c r="B85" s="149" t="s">
        <v>862</v>
      </c>
      <c r="C85" s="149">
        <v>85</v>
      </c>
      <c r="E85" t="s">
        <v>250</v>
      </c>
      <c r="F85" t="s">
        <v>1717</v>
      </c>
      <c r="G85" s="149">
        <v>10210</v>
      </c>
      <c r="H85" t="s">
        <v>245</v>
      </c>
      <c r="I85" t="s">
        <v>1631</v>
      </c>
      <c r="J85" t="s">
        <v>860</v>
      </c>
      <c r="K85" t="b">
        <v>1</v>
      </c>
      <c r="L85" t="b">
        <v>0</v>
      </c>
      <c r="M85" t="b">
        <v>0</v>
      </c>
      <c r="N85">
        <v>25.9</v>
      </c>
      <c r="O85" s="149">
        <v>1</v>
      </c>
      <c r="P85" s="149" t="s">
        <v>1795</v>
      </c>
      <c r="Q85" s="149">
        <v>1</v>
      </c>
      <c r="R85" s="149">
        <v>34.5</v>
      </c>
      <c r="S85" t="s">
        <v>1469</v>
      </c>
      <c r="T85"/>
      <c r="U85">
        <v>55.357396999999999</v>
      </c>
      <c r="V85">
        <v>-131.69695999999999</v>
      </c>
      <c r="Y85">
        <f>VLOOKUP(F85,'LOOKUP OPERATOR 05032023'!$A$2:$P$173,16,FALSE)</f>
        <v>399</v>
      </c>
    </row>
    <row r="86" spans="1:25" x14ac:dyDescent="0.25">
      <c r="B86" s="149" t="s">
        <v>863</v>
      </c>
      <c r="C86" s="149">
        <v>6581</v>
      </c>
      <c r="E86" t="s">
        <v>248</v>
      </c>
      <c r="F86" t="s">
        <v>1717</v>
      </c>
      <c r="G86" s="149">
        <v>10210</v>
      </c>
      <c r="H86" t="s">
        <v>245</v>
      </c>
      <c r="I86" t="s">
        <v>1631</v>
      </c>
      <c r="J86" t="s">
        <v>860</v>
      </c>
      <c r="K86" t="b">
        <v>1</v>
      </c>
      <c r="L86" t="b">
        <v>0</v>
      </c>
      <c r="M86" t="b">
        <v>0</v>
      </c>
      <c r="N86">
        <v>2.1</v>
      </c>
      <c r="O86" s="149">
        <v>1</v>
      </c>
      <c r="P86" s="149" t="s">
        <v>1795</v>
      </c>
      <c r="Q86" s="149">
        <v>1</v>
      </c>
      <c r="R86" s="149">
        <v>34.5</v>
      </c>
      <c r="S86" t="s">
        <v>1469</v>
      </c>
      <c r="T86"/>
      <c r="U86">
        <v>55.381402000000001</v>
      </c>
      <c r="V86">
        <v>-131.51775799999999</v>
      </c>
      <c r="W86" s="149" t="s">
        <v>1796</v>
      </c>
      <c r="Y86">
        <f>VLOOKUP(F86,'LOOKUP OPERATOR 05032023'!$A$2:$P$173,16,FALSE)</f>
        <v>399</v>
      </c>
    </row>
    <row r="87" spans="1:25" x14ac:dyDescent="0.25">
      <c r="B87" s="149" t="s">
        <v>985</v>
      </c>
      <c r="C87" s="149">
        <v>70</v>
      </c>
      <c r="E87" t="s">
        <v>249</v>
      </c>
      <c r="F87" t="s">
        <v>1717</v>
      </c>
      <c r="G87" s="149">
        <v>10210</v>
      </c>
      <c r="H87" t="s">
        <v>245</v>
      </c>
      <c r="I87" t="s">
        <v>1631</v>
      </c>
      <c r="J87" t="s">
        <v>860</v>
      </c>
      <c r="K87" t="b">
        <v>1</v>
      </c>
      <c r="L87" t="b">
        <v>0</v>
      </c>
      <c r="M87" t="b">
        <v>0</v>
      </c>
      <c r="N87">
        <v>22.6</v>
      </c>
      <c r="O87" s="149">
        <v>6</v>
      </c>
      <c r="P87" s="149" t="s">
        <v>1805</v>
      </c>
      <c r="Q87" s="149">
        <v>4</v>
      </c>
      <c r="R87" s="149">
        <v>115</v>
      </c>
      <c r="S87">
        <v>115</v>
      </c>
      <c r="T87"/>
      <c r="U87">
        <v>55.615208000000003</v>
      </c>
      <c r="V87">
        <v>-131.356111</v>
      </c>
      <c r="W87" s="149" t="s">
        <v>1796</v>
      </c>
      <c r="Y87">
        <f>VLOOKUP(F87,'LOOKUP OPERATOR 05032023'!$A$2:$P$173,16,FALSE)</f>
        <v>399</v>
      </c>
    </row>
    <row r="88" spans="1:25" x14ac:dyDescent="0.25">
      <c r="B88" s="149" t="s">
        <v>864</v>
      </c>
      <c r="C88" s="149">
        <v>58977</v>
      </c>
      <c r="E88" t="s">
        <v>865</v>
      </c>
      <c r="F88" t="s">
        <v>1717</v>
      </c>
      <c r="G88" s="149">
        <v>10210</v>
      </c>
      <c r="H88" t="s">
        <v>245</v>
      </c>
      <c r="I88" t="s">
        <v>1631</v>
      </c>
      <c r="J88" t="s">
        <v>860</v>
      </c>
      <c r="K88" t="b">
        <v>1</v>
      </c>
      <c r="L88" t="b">
        <v>0</v>
      </c>
      <c r="M88" t="b">
        <v>0</v>
      </c>
      <c r="N88">
        <v>4.8</v>
      </c>
      <c r="O88" s="149">
        <v>1</v>
      </c>
      <c r="P88" s="149" t="s">
        <v>1795</v>
      </c>
      <c r="Q88" s="149">
        <v>1</v>
      </c>
      <c r="R88" s="149">
        <v>34.5</v>
      </c>
      <c r="S88" t="s">
        <v>1469</v>
      </c>
      <c r="T88"/>
      <c r="U88">
        <v>55.328055999999997</v>
      </c>
      <c r="V88">
        <v>-131.530833</v>
      </c>
      <c r="W88" s="149" t="s">
        <v>1796</v>
      </c>
      <c r="Y88">
        <f>VLOOKUP(F88,'LOOKUP OPERATOR 05032023'!$A$2:$P$173,16,FALSE)</f>
        <v>399</v>
      </c>
    </row>
    <row r="89" spans="1:25" x14ac:dyDescent="0.25">
      <c r="A89" s="149">
        <v>332070</v>
      </c>
      <c r="B89" s="149" t="s">
        <v>866</v>
      </c>
      <c r="C89" s="149">
        <v>7493</v>
      </c>
      <c r="D89" s="149">
        <v>332070</v>
      </c>
      <c r="E89" t="s">
        <v>252</v>
      </c>
      <c r="F89" t="s">
        <v>1754</v>
      </c>
      <c r="G89" s="149">
        <v>9897</v>
      </c>
      <c r="H89" t="s">
        <v>251</v>
      </c>
      <c r="I89" t="s">
        <v>1755</v>
      </c>
      <c r="J89" t="s">
        <v>867</v>
      </c>
      <c r="K89" t="b">
        <v>1</v>
      </c>
      <c r="L89" t="b">
        <v>1</v>
      </c>
      <c r="M89" t="b">
        <v>1</v>
      </c>
      <c r="N89">
        <v>2.6</v>
      </c>
      <c r="O89" s="149">
        <v>1</v>
      </c>
      <c r="P89" s="149" t="s">
        <v>1795</v>
      </c>
      <c r="Q89" s="149">
        <v>1</v>
      </c>
      <c r="R89" s="149">
        <v>480</v>
      </c>
      <c r="S89" t="s">
        <v>1469</v>
      </c>
      <c r="T89"/>
      <c r="U89">
        <v>55.061683000000002</v>
      </c>
      <c r="V89">
        <v>-162.31030000000001</v>
      </c>
      <c r="W89" s="149" t="s">
        <v>1796</v>
      </c>
      <c r="Y89">
        <f>VLOOKUP(F89,'LOOKUP OPERATOR 05032023'!$A$2:$P$173,16,FALSE)</f>
        <v>759</v>
      </c>
    </row>
    <row r="90" spans="1:25" x14ac:dyDescent="0.25">
      <c r="A90" s="149">
        <v>332080</v>
      </c>
      <c r="B90" s="149" t="s">
        <v>868</v>
      </c>
      <c r="D90" s="149">
        <v>332080</v>
      </c>
      <c r="E90" t="s">
        <v>401</v>
      </c>
      <c r="F90" t="s">
        <v>1760</v>
      </c>
      <c r="H90" t="s">
        <v>400</v>
      </c>
      <c r="I90" t="s">
        <v>1761</v>
      </c>
      <c r="J90" t="s">
        <v>869</v>
      </c>
      <c r="K90" t="b">
        <v>0</v>
      </c>
      <c r="L90" t="b">
        <v>1</v>
      </c>
      <c r="M90" s="173"/>
      <c r="N90">
        <v>1.05</v>
      </c>
      <c r="O90" s="149">
        <v>1</v>
      </c>
      <c r="P90" s="149" t="s">
        <v>1795</v>
      </c>
      <c r="Q90" s="149">
        <v>1</v>
      </c>
      <c r="S90" t="s">
        <v>501</v>
      </c>
      <c r="T90"/>
      <c r="U90">
        <v>59.938890000000001</v>
      </c>
      <c r="V90">
        <v>-164.04139000000001</v>
      </c>
      <c r="W90" s="149" t="s">
        <v>1796</v>
      </c>
      <c r="Y90">
        <f>VLOOKUP(F90,'LOOKUP OPERATOR 05032023'!$A$2:$P$173,16,FALSE)</f>
        <v>364</v>
      </c>
    </row>
    <row r="91" spans="1:25" x14ac:dyDescent="0.25">
      <c r="A91" s="149">
        <v>332090</v>
      </c>
      <c r="B91" s="149" t="s">
        <v>1303</v>
      </c>
      <c r="D91" s="149">
        <v>332090</v>
      </c>
      <c r="E91" t="s">
        <v>254</v>
      </c>
      <c r="F91" t="s">
        <v>1763</v>
      </c>
      <c r="H91" t="s">
        <v>253</v>
      </c>
      <c r="I91" t="s">
        <v>1575</v>
      </c>
      <c r="J91" t="s">
        <v>691</v>
      </c>
      <c r="K91" t="b">
        <v>0</v>
      </c>
      <c r="L91" t="b">
        <v>1</v>
      </c>
      <c r="M91" s="149" t="s">
        <v>1797</v>
      </c>
      <c r="N91">
        <v>0.17100000000000001</v>
      </c>
      <c r="O91" s="149">
        <v>1</v>
      </c>
      <c r="P91" s="149" t="s">
        <v>1795</v>
      </c>
      <c r="Q91" s="149">
        <v>1</v>
      </c>
      <c r="R91" s="149">
        <v>7.2</v>
      </c>
      <c r="S91" t="s">
        <v>501</v>
      </c>
      <c r="T91"/>
      <c r="W91" s="149" t="s">
        <v>1796</v>
      </c>
      <c r="Y91">
        <f>VLOOKUP(F91,'LOOKUP OPERATOR 05032023'!$A$2:$P$173,16,FALSE)</f>
        <v>709</v>
      </c>
    </row>
    <row r="92" spans="1:25" x14ac:dyDescent="0.25">
      <c r="B92" s="149" t="s">
        <v>606</v>
      </c>
      <c r="C92" s="149">
        <v>56265</v>
      </c>
      <c r="E92" t="s">
        <v>95</v>
      </c>
      <c r="F92" t="s">
        <v>1492</v>
      </c>
      <c r="G92" s="149">
        <v>219</v>
      </c>
      <c r="H92" t="s">
        <v>78</v>
      </c>
      <c r="I92" t="s">
        <v>1502</v>
      </c>
      <c r="J92" t="s">
        <v>598</v>
      </c>
      <c r="K92" t="b">
        <v>1</v>
      </c>
      <c r="M92" t="b">
        <v>0</v>
      </c>
      <c r="N92">
        <v>2</v>
      </c>
      <c r="O92" s="149">
        <v>1</v>
      </c>
      <c r="P92" s="149" t="s">
        <v>1795</v>
      </c>
      <c r="Q92" s="149">
        <v>1</v>
      </c>
      <c r="R92" s="149">
        <v>34.5</v>
      </c>
      <c r="S92" t="s">
        <v>1469</v>
      </c>
      <c r="T92"/>
      <c r="U92">
        <v>55.563333</v>
      </c>
      <c r="V92">
        <v>-132.891111</v>
      </c>
      <c r="W92" s="149" t="s">
        <v>1796</v>
      </c>
      <c r="X92" t="s">
        <v>1811</v>
      </c>
      <c r="Y92">
        <f>VLOOKUP(F92,'LOOKUP OPERATOR 05032023'!$A$2:$P$173,16,FALSE)</f>
        <v>2</v>
      </c>
    </row>
    <row r="93" spans="1:25" x14ac:dyDescent="0.25">
      <c r="B93" s="149" t="s">
        <v>870</v>
      </c>
      <c r="C93" s="149">
        <v>58405</v>
      </c>
      <c r="E93" t="s">
        <v>871</v>
      </c>
      <c r="F93" t="s">
        <v>1732</v>
      </c>
      <c r="G93" s="149">
        <v>10433</v>
      </c>
      <c r="H93" t="s">
        <v>255</v>
      </c>
      <c r="I93" t="s">
        <v>1733</v>
      </c>
      <c r="J93" t="s">
        <v>872</v>
      </c>
      <c r="K93" t="b">
        <v>1</v>
      </c>
      <c r="L93" t="b">
        <v>0</v>
      </c>
      <c r="M93" t="b">
        <v>0</v>
      </c>
      <c r="N93">
        <v>3</v>
      </c>
      <c r="O93" s="149">
        <v>1</v>
      </c>
      <c r="P93" s="149" t="s">
        <v>1795</v>
      </c>
      <c r="Q93" s="149">
        <v>1</v>
      </c>
      <c r="R93" s="149">
        <v>12.47</v>
      </c>
      <c r="S93" t="s">
        <v>1469</v>
      </c>
      <c r="T93"/>
      <c r="U93">
        <v>57.799166999999997</v>
      </c>
      <c r="V93">
        <v>-152.404167</v>
      </c>
      <c r="W93" s="149" t="s">
        <v>1796</v>
      </c>
      <c r="Y93">
        <f>VLOOKUP(F93,'LOOKUP OPERATOR 05032023'!$A$2:$P$173,16,FALSE)</f>
        <v>339</v>
      </c>
    </row>
    <row r="94" spans="1:25" x14ac:dyDescent="0.25">
      <c r="B94" s="149" t="s">
        <v>874</v>
      </c>
      <c r="C94" s="149">
        <v>60563</v>
      </c>
      <c r="E94" t="s">
        <v>875</v>
      </c>
      <c r="F94" t="s">
        <v>1732</v>
      </c>
      <c r="G94" s="149">
        <v>10433</v>
      </c>
      <c r="H94" t="s">
        <v>255</v>
      </c>
      <c r="I94" t="s">
        <v>1733</v>
      </c>
      <c r="J94" t="s">
        <v>872</v>
      </c>
      <c r="K94" t="b">
        <v>1</v>
      </c>
      <c r="L94" t="b">
        <v>0</v>
      </c>
      <c r="M94" t="b">
        <v>0</v>
      </c>
      <c r="N94">
        <v>2</v>
      </c>
      <c r="O94" s="149">
        <v>1</v>
      </c>
      <c r="P94" s="149" t="s">
        <v>1795</v>
      </c>
      <c r="Q94" s="149">
        <v>1</v>
      </c>
      <c r="R94" s="149">
        <v>12.47</v>
      </c>
      <c r="S94" t="s">
        <v>1469</v>
      </c>
      <c r="T94"/>
      <c r="U94">
        <v>57.780113999999998</v>
      </c>
      <c r="V94">
        <v>-152.443783</v>
      </c>
      <c r="W94" s="149" t="s">
        <v>1796</v>
      </c>
      <c r="Y94">
        <f>VLOOKUP(F94,'LOOKUP OPERATOR 05032023'!$A$2:$P$173,16,FALSE)</f>
        <v>339</v>
      </c>
    </row>
    <row r="95" spans="1:25" x14ac:dyDescent="0.25">
      <c r="B95" s="149" t="s">
        <v>876</v>
      </c>
      <c r="C95" s="149">
        <v>6281</v>
      </c>
      <c r="E95" t="s">
        <v>877</v>
      </c>
      <c r="F95" t="s">
        <v>1732</v>
      </c>
      <c r="G95" s="149">
        <v>10433</v>
      </c>
      <c r="H95" t="s">
        <v>255</v>
      </c>
      <c r="I95" t="s">
        <v>1733</v>
      </c>
      <c r="J95" t="s">
        <v>872</v>
      </c>
      <c r="K95" t="b">
        <v>1</v>
      </c>
      <c r="L95" t="b">
        <v>0</v>
      </c>
      <c r="M95" t="b">
        <v>0</v>
      </c>
      <c r="N95">
        <v>18.3</v>
      </c>
      <c r="O95" s="149">
        <v>1</v>
      </c>
      <c r="P95" s="149" t="s">
        <v>1795</v>
      </c>
      <c r="Q95" s="149">
        <v>1</v>
      </c>
      <c r="R95" s="149">
        <v>67</v>
      </c>
      <c r="S95" t="s">
        <v>1469</v>
      </c>
      <c r="T95"/>
      <c r="U95">
        <v>57.789955999999997</v>
      </c>
      <c r="V95">
        <v>-152.39698200000001</v>
      </c>
      <c r="W95" s="149" t="s">
        <v>1796</v>
      </c>
      <c r="Y95">
        <f>VLOOKUP(F95,'LOOKUP OPERATOR 05032023'!$A$2:$P$173,16,FALSE)</f>
        <v>339</v>
      </c>
    </row>
    <row r="96" spans="1:25" x14ac:dyDescent="0.25">
      <c r="B96" s="149" t="s">
        <v>878</v>
      </c>
      <c r="C96" s="149">
        <v>7723</v>
      </c>
      <c r="E96" t="s">
        <v>879</v>
      </c>
      <c r="F96" t="s">
        <v>1732</v>
      </c>
      <c r="G96" s="149">
        <v>10433</v>
      </c>
      <c r="H96" t="s">
        <v>255</v>
      </c>
      <c r="I96" t="s">
        <v>1733</v>
      </c>
      <c r="J96" t="s">
        <v>872</v>
      </c>
      <c r="K96" t="b">
        <v>1</v>
      </c>
      <c r="L96" t="b">
        <v>0</v>
      </c>
      <c r="M96" t="b">
        <v>0</v>
      </c>
      <c r="N96">
        <v>10</v>
      </c>
      <c r="O96" s="149">
        <v>1</v>
      </c>
      <c r="P96" s="149" t="s">
        <v>1795</v>
      </c>
      <c r="Q96" s="149">
        <v>1</v>
      </c>
      <c r="R96" s="149">
        <v>67</v>
      </c>
      <c r="S96" t="s">
        <v>1469</v>
      </c>
      <c r="T96"/>
      <c r="U96">
        <v>57.731608000000001</v>
      </c>
      <c r="V96">
        <v>-152.50704400000001</v>
      </c>
      <c r="Y96">
        <f>VLOOKUP(F96,'LOOKUP OPERATOR 05032023'!$A$2:$P$173,16,FALSE)</f>
        <v>339</v>
      </c>
    </row>
    <row r="97" spans="1:25" x14ac:dyDescent="0.25">
      <c r="B97" s="149" t="s">
        <v>880</v>
      </c>
      <c r="C97" s="149">
        <v>57187</v>
      </c>
      <c r="E97" t="s">
        <v>881</v>
      </c>
      <c r="F97" t="s">
        <v>1732</v>
      </c>
      <c r="G97" s="149">
        <v>10433</v>
      </c>
      <c r="H97" t="s">
        <v>255</v>
      </c>
      <c r="I97" t="s">
        <v>1733</v>
      </c>
      <c r="J97" t="s">
        <v>872</v>
      </c>
      <c r="K97" t="b">
        <v>1</v>
      </c>
      <c r="L97" t="b">
        <v>0</v>
      </c>
      <c r="M97" t="b">
        <v>0</v>
      </c>
      <c r="N97">
        <v>9</v>
      </c>
      <c r="O97" s="149">
        <v>1</v>
      </c>
      <c r="P97" s="149" t="s">
        <v>1795</v>
      </c>
      <c r="Q97" s="149">
        <v>1</v>
      </c>
      <c r="R97" s="149">
        <v>69</v>
      </c>
      <c r="S97" t="s">
        <v>1469</v>
      </c>
      <c r="T97"/>
      <c r="U97">
        <v>57.786900000000003</v>
      </c>
      <c r="V97">
        <v>-152.44059999999999</v>
      </c>
      <c r="W97" s="149" t="s">
        <v>1796</v>
      </c>
      <c r="Y97">
        <f>VLOOKUP(F97,'LOOKUP OPERATOR 05032023'!$A$2:$P$173,16,FALSE)</f>
        <v>339</v>
      </c>
    </row>
    <row r="98" spans="1:25" x14ac:dyDescent="0.25">
      <c r="B98" s="149" t="s">
        <v>1304</v>
      </c>
      <c r="C98" s="149">
        <v>6282</v>
      </c>
      <c r="E98" t="s">
        <v>1337</v>
      </c>
      <c r="F98" t="s">
        <v>1732</v>
      </c>
      <c r="G98" s="149">
        <v>10433</v>
      </c>
      <c r="H98" t="s">
        <v>255</v>
      </c>
      <c r="I98" t="s">
        <v>1733</v>
      </c>
      <c r="J98" t="s">
        <v>872</v>
      </c>
      <c r="K98" t="b">
        <v>0</v>
      </c>
      <c r="L98" t="b">
        <v>0</v>
      </c>
      <c r="M98" t="b">
        <v>0</v>
      </c>
      <c r="N98">
        <v>0.5</v>
      </c>
      <c r="O98" s="149">
        <v>1</v>
      </c>
      <c r="P98" s="149" t="s">
        <v>1795</v>
      </c>
      <c r="Q98" s="149">
        <v>1</v>
      </c>
      <c r="R98" s="149">
        <v>12.47</v>
      </c>
      <c r="S98" t="s">
        <v>1469</v>
      </c>
      <c r="T98"/>
      <c r="U98">
        <v>57.864775000000002</v>
      </c>
      <c r="V98">
        <v>-152.85544100000001</v>
      </c>
      <c r="Y98">
        <f>VLOOKUP(F98,'LOOKUP OPERATOR 05032023'!$A$2:$P$173,16,FALSE)</f>
        <v>339</v>
      </c>
    </row>
    <row r="99" spans="1:25" x14ac:dyDescent="0.25">
      <c r="B99" s="149" t="s">
        <v>882</v>
      </c>
      <c r="C99" s="149">
        <v>60250</v>
      </c>
      <c r="E99" t="s">
        <v>883</v>
      </c>
      <c r="F99" t="s">
        <v>1732</v>
      </c>
      <c r="G99" s="149">
        <v>10433</v>
      </c>
      <c r="H99" t="s">
        <v>255</v>
      </c>
      <c r="I99" t="s">
        <v>1733</v>
      </c>
      <c r="J99" t="s">
        <v>872</v>
      </c>
      <c r="K99" t="b">
        <v>1</v>
      </c>
      <c r="L99" t="b">
        <v>0</v>
      </c>
      <c r="M99" t="b">
        <v>0</v>
      </c>
      <c r="N99">
        <v>8.4</v>
      </c>
      <c r="O99" s="149">
        <v>1</v>
      </c>
      <c r="P99" s="149" t="s">
        <v>1795</v>
      </c>
      <c r="Q99" s="149">
        <v>1</v>
      </c>
      <c r="R99" s="149">
        <v>12.47</v>
      </c>
      <c r="S99" t="s">
        <v>1469</v>
      </c>
      <c r="T99"/>
      <c r="U99">
        <v>57.775559999999999</v>
      </c>
      <c r="V99">
        <v>-152.48027999999999</v>
      </c>
      <c r="Y99">
        <f>VLOOKUP(F99,'LOOKUP OPERATOR 05032023'!$A$2:$P$173,16,FALSE)</f>
        <v>339</v>
      </c>
    </row>
    <row r="100" spans="1:25" x14ac:dyDescent="0.25">
      <c r="B100" s="149" t="s">
        <v>884</v>
      </c>
      <c r="C100" s="149">
        <v>71</v>
      </c>
      <c r="E100" t="s">
        <v>885</v>
      </c>
      <c r="F100" t="s">
        <v>1732</v>
      </c>
      <c r="G100" s="149">
        <v>10433</v>
      </c>
      <c r="H100" t="s">
        <v>255</v>
      </c>
      <c r="I100" t="s">
        <v>1733</v>
      </c>
      <c r="J100" t="s">
        <v>872</v>
      </c>
      <c r="K100" t="b">
        <v>1</v>
      </c>
      <c r="L100" t="b">
        <v>0</v>
      </c>
      <c r="M100" t="b">
        <v>0</v>
      </c>
      <c r="N100">
        <v>33.6</v>
      </c>
      <c r="O100" s="149">
        <v>1</v>
      </c>
      <c r="P100" s="149" t="s">
        <v>1795</v>
      </c>
      <c r="Q100" s="149">
        <v>1</v>
      </c>
      <c r="R100" s="149">
        <v>138</v>
      </c>
      <c r="S100" t="s">
        <v>1469</v>
      </c>
      <c r="T100"/>
      <c r="U100">
        <v>57.686100000000003</v>
      </c>
      <c r="V100">
        <v>-152.89500000000001</v>
      </c>
      <c r="W100" s="149" t="s">
        <v>1796</v>
      </c>
      <c r="Y100">
        <f>VLOOKUP(F100,'LOOKUP OPERATOR 05032023'!$A$2:$P$173,16,FALSE)</f>
        <v>339</v>
      </c>
    </row>
    <row r="101" spans="1:25" x14ac:dyDescent="0.25">
      <c r="A101" s="149">
        <v>332100</v>
      </c>
      <c r="B101" s="149" t="s">
        <v>886</v>
      </c>
      <c r="D101" s="149">
        <v>332100</v>
      </c>
      <c r="E101" t="s">
        <v>257</v>
      </c>
      <c r="F101" t="s">
        <v>1764</v>
      </c>
      <c r="H101" t="s">
        <v>256</v>
      </c>
      <c r="I101" t="s">
        <v>1765</v>
      </c>
      <c r="J101" t="s">
        <v>887</v>
      </c>
      <c r="K101" t="b">
        <v>0</v>
      </c>
      <c r="L101" t="b">
        <v>1</v>
      </c>
      <c r="M101" s="149" t="s">
        <v>1800</v>
      </c>
      <c r="N101">
        <v>0.45200000000000001</v>
      </c>
      <c r="O101" s="149">
        <v>1</v>
      </c>
      <c r="P101" s="149" t="s">
        <v>1795</v>
      </c>
      <c r="Q101" s="149">
        <v>1</v>
      </c>
      <c r="R101" s="149">
        <v>7.2</v>
      </c>
      <c r="S101" t="s">
        <v>501</v>
      </c>
      <c r="T101"/>
      <c r="U101">
        <v>59.441600000000001</v>
      </c>
      <c r="V101">
        <v>-154.75514000000001</v>
      </c>
      <c r="W101" s="149" t="s">
        <v>1796</v>
      </c>
      <c r="Y101">
        <f>VLOOKUP(F101,'LOOKUP OPERATOR 05032023'!$A$2:$P$173,16,FALSE)</f>
        <v>394</v>
      </c>
    </row>
    <row r="102" spans="1:25" x14ac:dyDescent="0.25">
      <c r="A102" s="149">
        <v>332130</v>
      </c>
      <c r="B102" s="149" t="s">
        <v>888</v>
      </c>
      <c r="C102" s="149">
        <v>6304</v>
      </c>
      <c r="D102" s="149">
        <v>332130</v>
      </c>
      <c r="E102" t="s">
        <v>259</v>
      </c>
      <c r="F102" t="s">
        <v>1772</v>
      </c>
      <c r="G102" s="149">
        <v>10451</v>
      </c>
      <c r="H102" t="s">
        <v>258</v>
      </c>
      <c r="I102" t="s">
        <v>1773</v>
      </c>
      <c r="J102" t="s">
        <v>889</v>
      </c>
      <c r="K102" t="b">
        <v>1</v>
      </c>
      <c r="L102" t="b">
        <v>1</v>
      </c>
      <c r="M102" s="137" t="b">
        <v>0</v>
      </c>
      <c r="N102">
        <v>17.5</v>
      </c>
      <c r="O102" s="149">
        <v>1</v>
      </c>
      <c r="P102" s="149" t="s">
        <v>1795</v>
      </c>
      <c r="Q102" s="149">
        <v>1</v>
      </c>
      <c r="R102" s="149">
        <v>7.2</v>
      </c>
      <c r="S102" t="s">
        <v>1469</v>
      </c>
      <c r="T102"/>
      <c r="U102">
        <v>66.837778</v>
      </c>
      <c r="V102">
        <v>-162.55694399999999</v>
      </c>
      <c r="W102" s="149" t="s">
        <v>1796</v>
      </c>
      <c r="Y102">
        <f>VLOOKUP(F102,'LOOKUP OPERATOR 05032023'!$A$2:$P$173,16,FALSE)</f>
        <v>92</v>
      </c>
    </row>
    <row r="103" spans="1:25" x14ac:dyDescent="0.25">
      <c r="B103" s="149" t="s">
        <v>607</v>
      </c>
      <c r="C103" s="149">
        <v>56147</v>
      </c>
      <c r="E103" t="s">
        <v>99</v>
      </c>
      <c r="F103" t="s">
        <v>1492</v>
      </c>
      <c r="G103" s="149">
        <v>219</v>
      </c>
      <c r="H103" t="s">
        <v>78</v>
      </c>
      <c r="I103" t="s">
        <v>1502</v>
      </c>
      <c r="J103" t="s">
        <v>598</v>
      </c>
      <c r="K103" t="b">
        <v>1</v>
      </c>
      <c r="M103" t="b">
        <v>0</v>
      </c>
      <c r="N103">
        <v>1</v>
      </c>
      <c r="O103" s="149">
        <v>1</v>
      </c>
      <c r="P103" s="149" t="s">
        <v>1795</v>
      </c>
      <c r="Q103" s="149">
        <v>1</v>
      </c>
      <c r="R103" s="149">
        <v>12.47</v>
      </c>
      <c r="S103" t="s">
        <v>1469</v>
      </c>
      <c r="T103"/>
      <c r="U103">
        <v>55.540708000000002</v>
      </c>
      <c r="V103">
        <v>-133.10234399999999</v>
      </c>
      <c r="Y103">
        <f>VLOOKUP(F103,'LOOKUP OPERATOR 05032023'!$A$2:$P$173,16,FALSE)</f>
        <v>2</v>
      </c>
    </row>
    <row r="104" spans="1:25" x14ac:dyDescent="0.25">
      <c r="A104" s="149">
        <v>332140</v>
      </c>
      <c r="B104" s="149" t="s">
        <v>890</v>
      </c>
      <c r="D104" s="149">
        <v>332140</v>
      </c>
      <c r="E104" t="s">
        <v>261</v>
      </c>
      <c r="F104" t="s">
        <v>1468</v>
      </c>
      <c r="H104" t="s">
        <v>260</v>
      </c>
      <c r="I104" t="s">
        <v>1470</v>
      </c>
      <c r="J104" t="s">
        <v>891</v>
      </c>
      <c r="K104" t="b">
        <v>0</v>
      </c>
      <c r="L104" t="b">
        <v>1</v>
      </c>
      <c r="M104" s="149" t="s">
        <v>1800</v>
      </c>
      <c r="N104">
        <v>0.20200000000000001</v>
      </c>
      <c r="O104" s="149">
        <v>1</v>
      </c>
      <c r="P104" s="149" t="s">
        <v>1795</v>
      </c>
      <c r="Q104" s="149">
        <v>1</v>
      </c>
      <c r="R104" s="149">
        <v>7.2</v>
      </c>
      <c r="S104" t="s">
        <v>501</v>
      </c>
      <c r="T104"/>
      <c r="U104">
        <v>64.880930000000006</v>
      </c>
      <c r="V104">
        <v>-157.70103</v>
      </c>
      <c r="W104" s="149" t="s">
        <v>1796</v>
      </c>
      <c r="Y104">
        <f>VLOOKUP(F104,'LOOKUP OPERATOR 05032023'!$A$2:$P$173,16,FALSE)</f>
        <v>586</v>
      </c>
    </row>
    <row r="105" spans="1:25" x14ac:dyDescent="0.25">
      <c r="A105" s="149">
        <v>332150</v>
      </c>
      <c r="B105" s="149" t="s">
        <v>892</v>
      </c>
      <c r="D105" s="149">
        <v>332150</v>
      </c>
      <c r="E105" t="s">
        <v>263</v>
      </c>
      <c r="F105" t="s">
        <v>1471</v>
      </c>
      <c r="H105" t="s">
        <v>262</v>
      </c>
      <c r="I105" t="s">
        <v>1472</v>
      </c>
      <c r="J105" t="s">
        <v>893</v>
      </c>
      <c r="K105" t="b">
        <v>0</v>
      </c>
      <c r="L105" t="b">
        <v>1</v>
      </c>
      <c r="M105" s="149" t="s">
        <v>1800</v>
      </c>
      <c r="N105">
        <v>1.05</v>
      </c>
      <c r="O105" s="149">
        <v>1</v>
      </c>
      <c r="P105" s="149" t="s">
        <v>1795</v>
      </c>
      <c r="Q105" s="149">
        <v>1</v>
      </c>
      <c r="R105" s="149">
        <v>7.2</v>
      </c>
      <c r="S105" t="s">
        <v>501</v>
      </c>
      <c r="T105"/>
      <c r="U105">
        <v>60.812220000000003</v>
      </c>
      <c r="V105">
        <v>-161.43583000000001</v>
      </c>
      <c r="W105" s="149" t="s">
        <v>1796</v>
      </c>
      <c r="Y105">
        <f>VLOOKUP(F105,'LOOKUP OPERATOR 05032023'!$A$2:$P$173,16,FALSE)</f>
        <v>230</v>
      </c>
    </row>
    <row r="106" spans="1:25" x14ac:dyDescent="0.25">
      <c r="A106" s="149">
        <v>332160</v>
      </c>
      <c r="B106" s="149" t="s">
        <v>894</v>
      </c>
      <c r="D106" s="149">
        <v>332160</v>
      </c>
      <c r="E106" t="s">
        <v>265</v>
      </c>
      <c r="F106" t="s">
        <v>1473</v>
      </c>
      <c r="H106" t="s">
        <v>264</v>
      </c>
      <c r="I106" t="s">
        <v>1474</v>
      </c>
      <c r="J106" t="s">
        <v>895</v>
      </c>
      <c r="K106" t="b">
        <v>0</v>
      </c>
      <c r="L106" t="b">
        <v>1</v>
      </c>
      <c r="M106" s="149" t="s">
        <v>1800</v>
      </c>
      <c r="N106">
        <v>1.07</v>
      </c>
      <c r="O106" s="149">
        <v>1</v>
      </c>
      <c r="P106" s="149" t="s">
        <v>1795</v>
      </c>
      <c r="Q106" s="149">
        <v>1</v>
      </c>
      <c r="R106" s="149">
        <v>7.2</v>
      </c>
      <c r="S106" t="s">
        <v>501</v>
      </c>
      <c r="T106"/>
      <c r="U106">
        <v>59.863930000000003</v>
      </c>
      <c r="V106">
        <v>-163.13321999999999</v>
      </c>
      <c r="W106" s="149" t="s">
        <v>1796</v>
      </c>
      <c r="Y106">
        <f>VLOOKUP(F106,'LOOKUP OPERATOR 05032023'!$A$2:$P$173,16,FALSE)</f>
        <v>72</v>
      </c>
    </row>
    <row r="107" spans="1:25" x14ac:dyDescent="0.25">
      <c r="A107" s="149">
        <v>332170</v>
      </c>
      <c r="B107" s="149" t="s">
        <v>896</v>
      </c>
      <c r="D107" s="149">
        <v>332170</v>
      </c>
      <c r="E107" t="s">
        <v>267</v>
      </c>
      <c r="F107" t="s">
        <v>1475</v>
      </c>
      <c r="H107" t="s">
        <v>266</v>
      </c>
      <c r="I107" t="s">
        <v>1476</v>
      </c>
      <c r="J107" t="s">
        <v>897</v>
      </c>
      <c r="K107" t="b">
        <v>0</v>
      </c>
      <c r="L107" t="b">
        <v>1</v>
      </c>
      <c r="M107" s="149" t="b">
        <v>1</v>
      </c>
      <c r="N107">
        <v>0.34</v>
      </c>
      <c r="O107" s="149">
        <v>1</v>
      </c>
      <c r="P107" s="149" t="s">
        <v>1795</v>
      </c>
      <c r="Q107" s="149">
        <v>1</v>
      </c>
      <c r="R107" s="149">
        <v>7.2</v>
      </c>
      <c r="S107" t="s">
        <v>501</v>
      </c>
      <c r="T107"/>
      <c r="U107">
        <v>57.538539999999998</v>
      </c>
      <c r="V107">
        <v>-153.97844000000001</v>
      </c>
      <c r="W107" s="149" t="s">
        <v>1796</v>
      </c>
      <c r="Y107">
        <f>VLOOKUP(F107,'LOOKUP OPERATOR 05032023'!$A$2:$P$173,16,FALSE)</f>
        <v>61</v>
      </c>
    </row>
    <row r="108" spans="1:25" x14ac:dyDescent="0.25">
      <c r="A108" s="149">
        <v>332180</v>
      </c>
      <c r="B108" s="149" t="s">
        <v>898</v>
      </c>
      <c r="D108" s="149">
        <v>332180</v>
      </c>
      <c r="E108" t="s">
        <v>269</v>
      </c>
      <c r="F108" t="s">
        <v>1477</v>
      </c>
      <c r="H108" t="s">
        <v>268</v>
      </c>
      <c r="I108" t="s">
        <v>1478</v>
      </c>
      <c r="J108" t="s">
        <v>899</v>
      </c>
      <c r="K108" t="b">
        <v>0</v>
      </c>
      <c r="L108" t="b">
        <v>1</v>
      </c>
      <c r="M108" s="149" t="s">
        <v>1800</v>
      </c>
      <c r="N108">
        <v>0.26700000000000002</v>
      </c>
      <c r="O108" s="149">
        <v>1</v>
      </c>
      <c r="P108" s="149" t="s">
        <v>1795</v>
      </c>
      <c r="Q108" s="149">
        <v>1</v>
      </c>
      <c r="R108" s="149">
        <v>7.2</v>
      </c>
      <c r="S108" t="s">
        <v>501</v>
      </c>
      <c r="T108"/>
      <c r="U108">
        <v>59.115000000000002</v>
      </c>
      <c r="V108">
        <v>-156.85667000000001</v>
      </c>
      <c r="W108" s="149" t="s">
        <v>1796</v>
      </c>
      <c r="Y108">
        <f>VLOOKUP(F108,'LOOKUP OPERATOR 05032023'!$A$2:$P$173,16,FALSE)</f>
        <v>363</v>
      </c>
    </row>
    <row r="109" spans="1:25" x14ac:dyDescent="0.25">
      <c r="A109" s="149">
        <v>332190</v>
      </c>
      <c r="B109" s="149" t="s">
        <v>900</v>
      </c>
      <c r="D109" s="149">
        <v>332190</v>
      </c>
      <c r="E109" t="s">
        <v>403</v>
      </c>
      <c r="F109" t="s">
        <v>1479</v>
      </c>
      <c r="H109" t="s">
        <v>402</v>
      </c>
      <c r="I109" t="s">
        <v>1480</v>
      </c>
      <c r="J109" t="s">
        <v>901</v>
      </c>
      <c r="K109" t="b">
        <v>0</v>
      </c>
      <c r="L109" t="b">
        <v>1</v>
      </c>
      <c r="M109" s="149" t="b">
        <v>0</v>
      </c>
      <c r="O109" s="149">
        <v>1</v>
      </c>
      <c r="P109" s="149" t="s">
        <v>1795</v>
      </c>
      <c r="Q109" s="149">
        <v>1</v>
      </c>
      <c r="S109" t="s">
        <v>501</v>
      </c>
      <c r="T109"/>
      <c r="U109">
        <v>61.356389999999998</v>
      </c>
      <c r="V109">
        <v>-155.43556000000001</v>
      </c>
      <c r="W109" s="149" t="s">
        <v>1796</v>
      </c>
      <c r="Y109">
        <f>VLOOKUP(F109,'LOOKUP OPERATOR 05032023'!$A$2:$P$173,16,FALSE)</f>
        <v>664</v>
      </c>
    </row>
    <row r="110" spans="1:25" x14ac:dyDescent="0.25">
      <c r="A110" s="149">
        <v>332210</v>
      </c>
      <c r="B110" s="149" t="s">
        <v>902</v>
      </c>
      <c r="D110" s="149">
        <v>332210</v>
      </c>
      <c r="E110" t="s">
        <v>271</v>
      </c>
      <c r="F110" t="s">
        <v>1484</v>
      </c>
      <c r="H110" t="s">
        <v>270</v>
      </c>
      <c r="I110" t="s">
        <v>1485</v>
      </c>
      <c r="J110" t="s">
        <v>903</v>
      </c>
      <c r="K110" t="b">
        <v>0</v>
      </c>
      <c r="L110" t="b">
        <v>1</v>
      </c>
      <c r="M110" s="149" t="s">
        <v>1800</v>
      </c>
      <c r="N110">
        <v>0.83000000000000007</v>
      </c>
      <c r="O110" s="149">
        <v>1</v>
      </c>
      <c r="P110" s="149" t="s">
        <v>1795</v>
      </c>
      <c r="Q110" s="149">
        <v>1</v>
      </c>
      <c r="R110" s="149">
        <v>7.2</v>
      </c>
      <c r="S110" t="s">
        <v>501</v>
      </c>
      <c r="T110"/>
      <c r="U110">
        <v>58.981389999999998</v>
      </c>
      <c r="V110">
        <v>-159.05833000000001</v>
      </c>
      <c r="W110" s="149" t="s">
        <v>1796</v>
      </c>
      <c r="Y110">
        <f>VLOOKUP(F110,'LOOKUP OPERATOR 05032023'!$A$2:$P$173,16,FALSE)</f>
        <v>729</v>
      </c>
    </row>
    <row r="111" spans="1:25" x14ac:dyDescent="0.25">
      <c r="B111" s="149" t="s">
        <v>904</v>
      </c>
      <c r="C111" s="149">
        <v>58989</v>
      </c>
      <c r="E111" t="s">
        <v>906</v>
      </c>
      <c r="F111" t="s">
        <v>1743</v>
      </c>
      <c r="G111" s="149">
        <v>11824</v>
      </c>
      <c r="H111" t="s">
        <v>404</v>
      </c>
      <c r="I111" t="s">
        <v>1634</v>
      </c>
      <c r="J111" t="s">
        <v>596</v>
      </c>
      <c r="K111" t="b">
        <v>1</v>
      </c>
      <c r="L111" t="b">
        <v>0</v>
      </c>
      <c r="M111" t="b">
        <v>0</v>
      </c>
      <c r="N111">
        <v>171</v>
      </c>
      <c r="O111" s="149">
        <v>1</v>
      </c>
      <c r="P111" s="149" t="s">
        <v>1795</v>
      </c>
      <c r="Q111" s="149">
        <v>1</v>
      </c>
      <c r="R111" s="149">
        <v>115</v>
      </c>
      <c r="S111" t="s">
        <v>1469</v>
      </c>
      <c r="T111"/>
      <c r="U111">
        <v>61.457777999999998</v>
      </c>
      <c r="V111">
        <v>-149.35138900000001</v>
      </c>
      <c r="W111" s="149" t="s">
        <v>1796</v>
      </c>
      <c r="Y111">
        <f>VLOOKUP(F111,'LOOKUP OPERATOR 05032023'!$A$2:$P$173,16,FALSE)</f>
        <v>242</v>
      </c>
    </row>
    <row r="112" spans="1:25" x14ac:dyDescent="0.25">
      <c r="A112" s="149">
        <v>332220</v>
      </c>
      <c r="B112" s="149" t="s">
        <v>907</v>
      </c>
      <c r="C112" s="149">
        <v>6555</v>
      </c>
      <c r="D112" s="149">
        <v>332220</v>
      </c>
      <c r="E112" t="s">
        <v>273</v>
      </c>
      <c r="F112" t="s">
        <v>1489</v>
      </c>
      <c r="G112" s="149">
        <v>12119</v>
      </c>
      <c r="H112" t="s">
        <v>272</v>
      </c>
      <c r="I112" t="s">
        <v>1490</v>
      </c>
      <c r="J112" t="s">
        <v>908</v>
      </c>
      <c r="K112" t="b">
        <v>1</v>
      </c>
      <c r="L112" t="b">
        <v>1</v>
      </c>
      <c r="M112" t="b">
        <v>1</v>
      </c>
      <c r="N112">
        <v>2.2000000000000002</v>
      </c>
      <c r="O112" s="149">
        <v>1</v>
      </c>
      <c r="P112" s="149" t="s">
        <v>1795</v>
      </c>
      <c r="Q112" s="149">
        <v>1</v>
      </c>
      <c r="R112" s="149">
        <v>2.4</v>
      </c>
      <c r="S112" t="s">
        <v>1469</v>
      </c>
      <c r="T112"/>
      <c r="U112">
        <v>62.956989999999998</v>
      </c>
      <c r="V112">
        <v>-155.59499700000001</v>
      </c>
      <c r="W112" s="149" t="s">
        <v>1796</v>
      </c>
      <c r="Y112">
        <f>VLOOKUP(F112,'LOOKUP OPERATOR 05032023'!$A$2:$P$173,16,FALSE)</f>
        <v>106</v>
      </c>
    </row>
    <row r="113" spans="1:25" x14ac:dyDescent="0.25">
      <c r="B113" s="149" t="s">
        <v>909</v>
      </c>
      <c r="C113" s="149">
        <v>7112</v>
      </c>
      <c r="E113" t="s">
        <v>275</v>
      </c>
      <c r="F113" t="s">
        <v>1625</v>
      </c>
      <c r="G113" s="149">
        <v>12385</v>
      </c>
      <c r="H113" t="s">
        <v>274</v>
      </c>
      <c r="I113" t="s">
        <v>1626</v>
      </c>
      <c r="J113" t="s">
        <v>910</v>
      </c>
      <c r="K113" t="b">
        <v>1</v>
      </c>
      <c r="L113" t="b">
        <v>0</v>
      </c>
      <c r="M113" t="b">
        <v>0</v>
      </c>
      <c r="N113">
        <v>5.0999999999999996</v>
      </c>
      <c r="O113" s="149">
        <v>1</v>
      </c>
      <c r="P113" s="149" t="s">
        <v>1795</v>
      </c>
      <c r="Q113" s="149">
        <v>1</v>
      </c>
      <c r="R113" s="149">
        <v>12.47</v>
      </c>
      <c r="S113" t="s">
        <v>1469</v>
      </c>
      <c r="T113"/>
      <c r="U113">
        <v>55.121433000000003</v>
      </c>
      <c r="V113">
        <v>-131.56026700000001</v>
      </c>
      <c r="W113" s="149" t="s">
        <v>1796</v>
      </c>
      <c r="Y113">
        <f>VLOOKUP(F113,'LOOKUP OPERATOR 05032023'!$A$2:$P$173,16,FALSE)</f>
        <v>741</v>
      </c>
    </row>
    <row r="114" spans="1:25" x14ac:dyDescent="0.25">
      <c r="A114" s="149">
        <v>331010</v>
      </c>
      <c r="B114" s="149" t="s">
        <v>573</v>
      </c>
      <c r="D114" s="149">
        <v>331010</v>
      </c>
      <c r="E114" t="s">
        <v>60</v>
      </c>
      <c r="F114" t="s">
        <v>1503</v>
      </c>
      <c r="H114" t="s">
        <v>59</v>
      </c>
      <c r="I114" t="s">
        <v>1504</v>
      </c>
      <c r="J114" t="s">
        <v>574</v>
      </c>
      <c r="K114" t="b">
        <v>0</v>
      </c>
      <c r="L114" t="b">
        <v>1</v>
      </c>
      <c r="M114" s="149" t="s">
        <v>1797</v>
      </c>
      <c r="N114">
        <v>0.36</v>
      </c>
      <c r="O114" s="149">
        <v>1</v>
      </c>
      <c r="P114" s="149" t="s">
        <v>1795</v>
      </c>
      <c r="Q114" s="149">
        <v>1</v>
      </c>
      <c r="R114" s="149">
        <v>7.2</v>
      </c>
      <c r="S114"/>
      <c r="T114"/>
      <c r="U114">
        <v>56.94556</v>
      </c>
      <c r="V114">
        <v>-154.17027999999999</v>
      </c>
      <c r="W114" s="149" t="s">
        <v>1796</v>
      </c>
      <c r="Y114">
        <f>VLOOKUP(F114,'LOOKUP OPERATOR 05032023'!$A$2:$P$173,16,FALSE)</f>
        <v>449</v>
      </c>
    </row>
    <row r="115" spans="1:25" x14ac:dyDescent="0.25">
      <c r="A115" s="149">
        <v>331090</v>
      </c>
      <c r="B115" s="149" t="s">
        <v>608</v>
      </c>
      <c r="C115" s="149">
        <v>421</v>
      </c>
      <c r="D115" s="149">
        <v>331090</v>
      </c>
      <c r="E115" t="s">
        <v>82</v>
      </c>
      <c r="F115" t="s">
        <v>1492</v>
      </c>
      <c r="G115" s="149">
        <v>219</v>
      </c>
      <c r="H115" t="s">
        <v>78</v>
      </c>
      <c r="I115" t="s">
        <v>1502</v>
      </c>
      <c r="J115" t="s">
        <v>598</v>
      </c>
      <c r="K115" t="b">
        <v>1</v>
      </c>
      <c r="L115" t="b">
        <v>1</v>
      </c>
      <c r="M115" t="b">
        <v>0</v>
      </c>
      <c r="N115">
        <v>4.5999999999999996</v>
      </c>
      <c r="O115" s="149">
        <v>1</v>
      </c>
      <c r="P115" s="149" t="s">
        <v>1795</v>
      </c>
      <c r="Q115" s="149">
        <v>1</v>
      </c>
      <c r="R115" s="149">
        <v>12.47</v>
      </c>
      <c r="S115" t="s">
        <v>1469</v>
      </c>
      <c r="T115"/>
      <c r="U115">
        <v>55.476909999999997</v>
      </c>
      <c r="V115">
        <v>-133.14868999999999</v>
      </c>
      <c r="W115" s="149" t="s">
        <v>1796</v>
      </c>
      <c r="Y115">
        <f>VLOOKUP(F115,'LOOKUP OPERATOR 05032023'!$A$2:$P$173,16,FALSE)</f>
        <v>2</v>
      </c>
    </row>
    <row r="116" spans="1:25" x14ac:dyDescent="0.25">
      <c r="B116" s="149" t="s">
        <v>911</v>
      </c>
      <c r="C116" s="149">
        <v>7168</v>
      </c>
      <c r="E116" t="s">
        <v>277</v>
      </c>
      <c r="F116" t="s">
        <v>1625</v>
      </c>
      <c r="G116" s="149">
        <v>12385</v>
      </c>
      <c r="H116" t="s">
        <v>274</v>
      </c>
      <c r="I116" t="s">
        <v>1626</v>
      </c>
      <c r="J116" t="s">
        <v>910</v>
      </c>
      <c r="K116" t="b">
        <v>1</v>
      </c>
      <c r="L116" t="b">
        <v>0</v>
      </c>
      <c r="M116" t="b">
        <v>0</v>
      </c>
      <c r="N116">
        <v>1.3</v>
      </c>
      <c r="O116" s="149">
        <v>1</v>
      </c>
      <c r="P116" s="149" t="s">
        <v>1795</v>
      </c>
      <c r="Q116" s="149">
        <v>1</v>
      </c>
      <c r="R116" s="149">
        <v>12.47</v>
      </c>
      <c r="S116" t="s">
        <v>1469</v>
      </c>
      <c r="T116"/>
      <c r="U116">
        <v>55.116878999999997</v>
      </c>
      <c r="V116">
        <v>-131.54587900000001</v>
      </c>
      <c r="W116" s="149" t="s">
        <v>1796</v>
      </c>
      <c r="Y116">
        <f>VLOOKUP(F116,'LOOKUP OPERATOR 05032023'!$A$2:$P$173,16,FALSE)</f>
        <v>741</v>
      </c>
    </row>
    <row r="117" spans="1:25" x14ac:dyDescent="0.25">
      <c r="B117" s="149" t="s">
        <v>912</v>
      </c>
      <c r="C117" s="149">
        <v>6302</v>
      </c>
      <c r="E117" t="s">
        <v>278</v>
      </c>
      <c r="F117" t="s">
        <v>1625</v>
      </c>
      <c r="G117" s="149">
        <v>12385</v>
      </c>
      <c r="H117" t="s">
        <v>274</v>
      </c>
      <c r="I117" t="s">
        <v>1626</v>
      </c>
      <c r="J117" t="s">
        <v>910</v>
      </c>
      <c r="K117" t="b">
        <v>1</v>
      </c>
      <c r="L117" t="b">
        <v>0</v>
      </c>
      <c r="M117" t="b">
        <v>0</v>
      </c>
      <c r="N117">
        <v>3.9</v>
      </c>
      <c r="O117" s="149">
        <v>1</v>
      </c>
      <c r="P117" s="149" t="s">
        <v>1795</v>
      </c>
      <c r="Q117" s="149">
        <v>1</v>
      </c>
      <c r="R117" s="149">
        <v>12.47</v>
      </c>
      <c r="S117" t="s">
        <v>1469</v>
      </c>
      <c r="T117"/>
      <c r="U117">
        <v>55.091262999999998</v>
      </c>
      <c r="V117">
        <v>-131.54497799999999</v>
      </c>
      <c r="W117" s="149" t="s">
        <v>1796</v>
      </c>
      <c r="Y117">
        <f>VLOOKUP(F117,'LOOKUP OPERATOR 05032023'!$A$2:$P$173,16,FALSE)</f>
        <v>741</v>
      </c>
    </row>
    <row r="118" spans="1:25" x14ac:dyDescent="0.25">
      <c r="A118" s="149">
        <v>332230</v>
      </c>
      <c r="B118" s="149" t="s">
        <v>913</v>
      </c>
      <c r="D118" s="149">
        <v>332230</v>
      </c>
      <c r="E118" t="s">
        <v>280</v>
      </c>
      <c r="F118" t="s">
        <v>1554</v>
      </c>
      <c r="H118" t="s">
        <v>279</v>
      </c>
      <c r="I118" t="s">
        <v>1695</v>
      </c>
      <c r="J118" t="s">
        <v>914</v>
      </c>
      <c r="K118" t="b">
        <v>0</v>
      </c>
      <c r="L118" t="b">
        <v>1</v>
      </c>
      <c r="M118" s="149" t="s">
        <v>1797</v>
      </c>
      <c r="N118">
        <v>0.16700000000000001</v>
      </c>
      <c r="O118" s="149">
        <v>1</v>
      </c>
      <c r="P118" s="149" t="s">
        <v>1795</v>
      </c>
      <c r="Q118" s="149">
        <v>1</v>
      </c>
      <c r="R118" s="149">
        <v>7.2</v>
      </c>
      <c r="S118" t="s">
        <v>501</v>
      </c>
      <c r="T118"/>
      <c r="U118">
        <v>61.571939999999998</v>
      </c>
      <c r="V118">
        <v>-159.245</v>
      </c>
      <c r="W118" s="149" t="s">
        <v>1796</v>
      </c>
      <c r="Y118">
        <f>VLOOKUP(F118,'LOOKUP OPERATOR 05032023'!$A$2:$P$173,16,FALSE)</f>
        <v>375</v>
      </c>
    </row>
    <row r="119" spans="1:25" x14ac:dyDescent="0.25">
      <c r="A119" s="149">
        <v>332240</v>
      </c>
      <c r="B119" s="149" t="s">
        <v>915</v>
      </c>
      <c r="D119" s="149">
        <v>332240</v>
      </c>
      <c r="E119" t="s">
        <v>281</v>
      </c>
      <c r="F119" t="s">
        <v>1554</v>
      </c>
      <c r="H119" t="s">
        <v>279</v>
      </c>
      <c r="I119" t="s">
        <v>1705</v>
      </c>
      <c r="J119" t="s">
        <v>916</v>
      </c>
      <c r="K119" t="b">
        <v>0</v>
      </c>
      <c r="L119" t="b">
        <v>1</v>
      </c>
      <c r="M119" s="149" t="s">
        <v>1800</v>
      </c>
      <c r="N119">
        <v>0.25900000000000001</v>
      </c>
      <c r="O119" s="149">
        <v>1</v>
      </c>
      <c r="P119" s="149" t="s">
        <v>1795</v>
      </c>
      <c r="Q119" s="149">
        <v>1</v>
      </c>
      <c r="R119" s="149">
        <v>7.2</v>
      </c>
      <c r="S119" t="s">
        <v>501</v>
      </c>
      <c r="T119"/>
      <c r="U119">
        <v>61.87</v>
      </c>
      <c r="V119">
        <v>-158.11082999999999</v>
      </c>
      <c r="W119" s="149" t="s">
        <v>1796</v>
      </c>
      <c r="Y119">
        <f>VLOOKUP(F119,'LOOKUP OPERATOR 05032023'!$A$2:$P$173,16,FALSE)</f>
        <v>375</v>
      </c>
    </row>
    <row r="120" spans="1:25" x14ac:dyDescent="0.25">
      <c r="A120" s="149">
        <v>332250</v>
      </c>
      <c r="B120" s="149" t="s">
        <v>917</v>
      </c>
      <c r="D120" s="149">
        <v>332250</v>
      </c>
      <c r="E120" t="s">
        <v>282</v>
      </c>
      <c r="F120" t="s">
        <v>1554</v>
      </c>
      <c r="H120" t="s">
        <v>279</v>
      </c>
      <c r="I120" t="s">
        <v>1555</v>
      </c>
      <c r="J120" t="s">
        <v>918</v>
      </c>
      <c r="K120" t="b">
        <v>0</v>
      </c>
      <c r="L120" t="b">
        <v>1</v>
      </c>
      <c r="M120" s="149" t="s">
        <v>1797</v>
      </c>
      <c r="N120">
        <v>9.1999999999999998E-2</v>
      </c>
      <c r="O120" s="149">
        <v>1</v>
      </c>
      <c r="P120" s="149" t="s">
        <v>1795</v>
      </c>
      <c r="Q120" s="149">
        <v>1</v>
      </c>
      <c r="R120" s="149">
        <v>7.2</v>
      </c>
      <c r="S120" t="s">
        <v>501</v>
      </c>
      <c r="T120"/>
      <c r="U120">
        <v>61.761110000000002</v>
      </c>
      <c r="V120">
        <v>-157.3125</v>
      </c>
      <c r="W120" s="149" t="s">
        <v>1796</v>
      </c>
      <c r="Y120">
        <f>VLOOKUP(F120,'LOOKUP OPERATOR 05032023'!$A$2:$P$173,16,FALSE)</f>
        <v>375</v>
      </c>
    </row>
    <row r="121" spans="1:25" x14ac:dyDescent="0.25">
      <c r="A121" s="149">
        <v>332260</v>
      </c>
      <c r="B121" s="149" t="s">
        <v>919</v>
      </c>
      <c r="D121" s="149">
        <v>332260</v>
      </c>
      <c r="E121" t="s">
        <v>283</v>
      </c>
      <c r="F121" t="s">
        <v>1554</v>
      </c>
      <c r="H121" t="s">
        <v>279</v>
      </c>
      <c r="I121" t="s">
        <v>1578</v>
      </c>
      <c r="J121" t="s">
        <v>920</v>
      </c>
      <c r="K121" t="b">
        <v>0</v>
      </c>
      <c r="L121" t="b">
        <v>1</v>
      </c>
      <c r="M121" s="149" t="b">
        <v>1</v>
      </c>
      <c r="N121">
        <v>0.33800000000000002</v>
      </c>
      <c r="O121" s="149">
        <v>1</v>
      </c>
      <c r="P121" s="149" t="s">
        <v>1795</v>
      </c>
      <c r="Q121" s="149">
        <v>1</v>
      </c>
      <c r="R121" s="149">
        <v>7.2</v>
      </c>
      <c r="S121" t="s">
        <v>501</v>
      </c>
      <c r="T121"/>
      <c r="U121">
        <v>61.702500000000001</v>
      </c>
      <c r="V121">
        <v>-157.16972000000001</v>
      </c>
      <c r="W121" s="149" t="s">
        <v>1796</v>
      </c>
      <c r="Y121">
        <f>VLOOKUP(F121,'LOOKUP OPERATOR 05032023'!$A$2:$P$173,16,FALSE)</f>
        <v>375</v>
      </c>
    </row>
    <row r="122" spans="1:25" x14ac:dyDescent="0.25">
      <c r="A122" s="149">
        <v>332270</v>
      </c>
      <c r="B122" s="149" t="s">
        <v>921</v>
      </c>
      <c r="D122" s="149">
        <v>332270</v>
      </c>
      <c r="E122" t="s">
        <v>284</v>
      </c>
      <c r="F122" t="s">
        <v>1554</v>
      </c>
      <c r="H122" t="s">
        <v>279</v>
      </c>
      <c r="I122" t="s">
        <v>1581</v>
      </c>
      <c r="J122" t="s">
        <v>922</v>
      </c>
      <c r="K122" t="b">
        <v>0</v>
      </c>
      <c r="L122" t="b">
        <v>1</v>
      </c>
      <c r="M122" s="173" t="b">
        <v>1</v>
      </c>
      <c r="N122">
        <v>0.16600000000000001</v>
      </c>
      <c r="O122" s="149">
        <v>1</v>
      </c>
      <c r="P122" s="149" t="s">
        <v>1795</v>
      </c>
      <c r="Q122" s="149">
        <v>1</v>
      </c>
      <c r="R122" s="149">
        <v>7.2</v>
      </c>
      <c r="S122" t="s">
        <v>501</v>
      </c>
      <c r="T122"/>
      <c r="U122">
        <v>61.783059999999999</v>
      </c>
      <c r="V122">
        <v>-156.58806000000001</v>
      </c>
      <c r="W122" s="149" t="s">
        <v>1796</v>
      </c>
      <c r="Y122">
        <f>VLOOKUP(F122,'LOOKUP OPERATOR 05032023'!$A$2:$P$173,16,FALSE)</f>
        <v>375</v>
      </c>
    </row>
    <row r="123" spans="1:25" x14ac:dyDescent="0.25">
      <c r="A123" s="149">
        <v>332280</v>
      </c>
      <c r="B123" s="149" t="s">
        <v>923</v>
      </c>
      <c r="C123" s="149">
        <v>6301</v>
      </c>
      <c r="D123" s="149">
        <v>332280</v>
      </c>
      <c r="E123" t="s">
        <v>286</v>
      </c>
      <c r="F123" t="s">
        <v>1496</v>
      </c>
      <c r="G123" s="149">
        <v>13201</v>
      </c>
      <c r="H123" t="s">
        <v>285</v>
      </c>
      <c r="I123" t="s">
        <v>1497</v>
      </c>
      <c r="J123" t="s">
        <v>924</v>
      </c>
      <c r="K123" t="b">
        <v>1</v>
      </c>
      <c r="L123" t="b">
        <v>1</v>
      </c>
      <c r="M123" t="b">
        <v>1</v>
      </c>
      <c r="N123">
        <v>9.9</v>
      </c>
      <c r="O123" s="149">
        <v>1</v>
      </c>
      <c r="P123" s="149" t="s">
        <v>1795</v>
      </c>
      <c r="Q123" s="149">
        <v>1</v>
      </c>
      <c r="R123" s="149">
        <v>7.2</v>
      </c>
      <c r="S123" t="s">
        <v>1469</v>
      </c>
      <c r="T123"/>
      <c r="U123">
        <v>58.730417000000003</v>
      </c>
      <c r="V123">
        <v>-157.00722200000001</v>
      </c>
      <c r="W123" s="149" t="s">
        <v>1796</v>
      </c>
      <c r="Y123">
        <f>VLOOKUP(F123,'LOOKUP OPERATOR 05032023'!$A$2:$P$173,16,FALSE)</f>
        <v>663</v>
      </c>
    </row>
    <row r="124" spans="1:25" x14ac:dyDescent="0.25">
      <c r="A124" s="149">
        <v>332290</v>
      </c>
      <c r="B124" s="149" t="s">
        <v>1305</v>
      </c>
      <c r="D124" s="149">
        <v>332290</v>
      </c>
      <c r="E124" t="s">
        <v>288</v>
      </c>
      <c r="F124" t="s">
        <v>1498</v>
      </c>
      <c r="H124" t="s">
        <v>287</v>
      </c>
      <c r="I124" t="s">
        <v>1499</v>
      </c>
      <c r="J124" t="s">
        <v>642</v>
      </c>
      <c r="K124" t="b">
        <v>0</v>
      </c>
      <c r="L124" t="b">
        <v>1</v>
      </c>
      <c r="M124" s="149" t="s">
        <v>1797</v>
      </c>
      <c r="N124">
        <v>0.25</v>
      </c>
      <c r="O124" s="149">
        <v>1</v>
      </c>
      <c r="P124" s="149" t="s">
        <v>1795</v>
      </c>
      <c r="Q124" s="149">
        <v>1</v>
      </c>
      <c r="R124" s="149">
        <v>7.2</v>
      </c>
      <c r="S124" t="s">
        <v>501</v>
      </c>
      <c r="T124"/>
      <c r="Y124">
        <f>VLOOKUP(F124,'LOOKUP OPERATOR 05032023'!$A$2:$P$173,16,FALSE)</f>
        <v>409</v>
      </c>
    </row>
    <row r="125" spans="1:25" x14ac:dyDescent="0.25">
      <c r="A125" s="149">
        <v>332300</v>
      </c>
      <c r="B125" s="149" t="s">
        <v>926</v>
      </c>
      <c r="D125" s="149">
        <v>332300</v>
      </c>
      <c r="E125" t="s">
        <v>406</v>
      </c>
      <c r="F125" t="s">
        <v>1500</v>
      </c>
      <c r="H125" t="s">
        <v>405</v>
      </c>
      <c r="I125" t="s">
        <v>1501</v>
      </c>
      <c r="J125" t="s">
        <v>927</v>
      </c>
      <c r="K125" t="b">
        <v>0</v>
      </c>
      <c r="L125" t="b">
        <v>1</v>
      </c>
      <c r="M125" s="149" t="s">
        <v>1797</v>
      </c>
      <c r="N125">
        <v>0.57000000000000006</v>
      </c>
      <c r="O125" s="149">
        <v>1</v>
      </c>
      <c r="P125" s="149" t="s">
        <v>1795</v>
      </c>
      <c r="Q125" s="149">
        <v>1</v>
      </c>
      <c r="R125" s="149">
        <v>7.2</v>
      </c>
      <c r="S125" t="s">
        <v>501</v>
      </c>
      <c r="T125"/>
      <c r="U125">
        <v>60.708060000000003</v>
      </c>
      <c r="V125">
        <v>-161.76611</v>
      </c>
      <c r="W125" s="149" t="s">
        <v>1796</v>
      </c>
      <c r="Y125">
        <f>VLOOKUP(F125,'LOOKUP OPERATOR 05032023'!$A$2:$P$173,16,FALSE)</f>
        <v>53</v>
      </c>
    </row>
    <row r="126" spans="1:25" x14ac:dyDescent="0.25">
      <c r="B126" s="149" t="s">
        <v>609</v>
      </c>
      <c r="C126" s="149">
        <v>56146</v>
      </c>
      <c r="E126" t="s">
        <v>86</v>
      </c>
      <c r="F126" t="s">
        <v>1492</v>
      </c>
      <c r="G126" s="149">
        <v>219</v>
      </c>
      <c r="H126" t="s">
        <v>78</v>
      </c>
      <c r="I126" t="s">
        <v>1502</v>
      </c>
      <c r="J126" t="s">
        <v>598</v>
      </c>
      <c r="K126" t="b">
        <v>1</v>
      </c>
      <c r="M126" t="b">
        <v>0</v>
      </c>
      <c r="N126">
        <v>1.3</v>
      </c>
      <c r="O126" s="149">
        <v>1</v>
      </c>
      <c r="P126" s="149" t="s">
        <v>1795</v>
      </c>
      <c r="Q126" s="149">
        <v>1</v>
      </c>
      <c r="R126" s="149">
        <v>12.47</v>
      </c>
      <c r="S126" t="s">
        <v>1469</v>
      </c>
      <c r="T126"/>
      <c r="U126">
        <v>55.489179999999998</v>
      </c>
      <c r="V126">
        <v>-133.1345</v>
      </c>
      <c r="Y126">
        <f>VLOOKUP(F126,'LOOKUP OPERATOR 05032023'!$A$2:$P$173,16,FALSE)</f>
        <v>2</v>
      </c>
    </row>
    <row r="127" spans="1:25" x14ac:dyDescent="0.25">
      <c r="A127" s="149">
        <v>332310</v>
      </c>
      <c r="B127" s="149" t="s">
        <v>928</v>
      </c>
      <c r="D127" s="149">
        <v>332310</v>
      </c>
      <c r="E127" t="s">
        <v>290</v>
      </c>
      <c r="F127" t="s">
        <v>1681</v>
      </c>
      <c r="H127" t="s">
        <v>289</v>
      </c>
      <c r="I127" t="s">
        <v>1682</v>
      </c>
      <c r="J127" t="s">
        <v>929</v>
      </c>
      <c r="K127" t="b">
        <v>0</v>
      </c>
      <c r="L127" t="b">
        <v>1</v>
      </c>
      <c r="M127" s="149" t="s">
        <v>1800</v>
      </c>
      <c r="N127">
        <v>0.92100000000000004</v>
      </c>
      <c r="O127" s="149">
        <v>1</v>
      </c>
      <c r="P127" s="149" t="s">
        <v>1795</v>
      </c>
      <c r="Q127" s="149">
        <v>1</v>
      </c>
      <c r="R127" s="149">
        <v>7.2</v>
      </c>
      <c r="S127" t="s">
        <v>501</v>
      </c>
      <c r="T127"/>
      <c r="U127">
        <v>60.16</v>
      </c>
      <c r="V127">
        <v>-164.26582999999999</v>
      </c>
      <c r="W127" s="149" t="s">
        <v>1796</v>
      </c>
      <c r="Y127">
        <f>VLOOKUP(F127,'LOOKUP OPERATOR 05032023'!$A$2:$P$173,16,FALSE)</f>
        <v>10</v>
      </c>
    </row>
    <row r="128" spans="1:25" x14ac:dyDescent="0.25">
      <c r="A128" s="149">
        <v>332470</v>
      </c>
      <c r="B128" s="149" t="s">
        <v>1048</v>
      </c>
      <c r="D128" s="149">
        <v>332470</v>
      </c>
      <c r="E128" t="s">
        <v>292</v>
      </c>
      <c r="F128" t="s">
        <v>1535</v>
      </c>
      <c r="H128" t="s">
        <v>291</v>
      </c>
      <c r="I128" t="s">
        <v>1536</v>
      </c>
      <c r="J128" t="s">
        <v>1049</v>
      </c>
      <c r="K128" t="b">
        <v>0</v>
      </c>
      <c r="L128" t="b">
        <v>1</v>
      </c>
      <c r="M128" s="149" t="s">
        <v>1800</v>
      </c>
      <c r="N128">
        <v>0.41000000000000003</v>
      </c>
      <c r="O128" s="149">
        <v>1</v>
      </c>
      <c r="P128" s="149" t="s">
        <v>1795</v>
      </c>
      <c r="Q128" s="149">
        <v>1</v>
      </c>
      <c r="R128" s="149">
        <v>7.2</v>
      </c>
      <c r="S128" t="s">
        <v>501</v>
      </c>
      <c r="T128"/>
      <c r="U128">
        <v>55.912779999999998</v>
      </c>
      <c r="V128">
        <v>-159.14555999999999</v>
      </c>
      <c r="W128" s="149" t="s">
        <v>1796</v>
      </c>
      <c r="Y128">
        <f>VLOOKUP(F128,'LOOKUP OPERATOR 05032023'!$A$2:$P$173,16,FALSE)</f>
        <v>13</v>
      </c>
    </row>
    <row r="129" spans="1:25" x14ac:dyDescent="0.25">
      <c r="A129" s="149">
        <v>332320</v>
      </c>
      <c r="B129" s="149" t="s">
        <v>930</v>
      </c>
      <c r="D129" s="149">
        <v>332320</v>
      </c>
      <c r="E129" t="s">
        <v>294</v>
      </c>
      <c r="F129" t="s">
        <v>1505</v>
      </c>
      <c r="H129" t="s">
        <v>293</v>
      </c>
      <c r="I129" t="s">
        <v>1506</v>
      </c>
      <c r="J129" t="s">
        <v>931</v>
      </c>
      <c r="K129" t="b">
        <v>0</v>
      </c>
      <c r="L129" t="b">
        <v>1</v>
      </c>
      <c r="M129" s="149" t="s">
        <v>1797</v>
      </c>
      <c r="N129">
        <v>0.3</v>
      </c>
      <c r="O129" s="149">
        <v>1</v>
      </c>
      <c r="P129" s="149" t="s">
        <v>1795</v>
      </c>
      <c r="Q129" s="149">
        <v>1</v>
      </c>
      <c r="R129" s="149">
        <v>7.2</v>
      </c>
      <c r="S129" t="s">
        <v>501</v>
      </c>
      <c r="T129"/>
      <c r="U129">
        <v>56.001939999999998</v>
      </c>
      <c r="V129">
        <v>-161.20277999999999</v>
      </c>
      <c r="W129" s="149" t="s">
        <v>1796</v>
      </c>
      <c r="Y129">
        <f>VLOOKUP(F129,'LOOKUP OPERATOR 05032023'!$A$2:$P$173,16,FALSE)</f>
        <v>32</v>
      </c>
    </row>
    <row r="130" spans="1:25" x14ac:dyDescent="0.25">
      <c r="A130" s="149">
        <v>332110</v>
      </c>
      <c r="B130" s="149" t="s">
        <v>932</v>
      </c>
      <c r="D130" s="149">
        <v>332110</v>
      </c>
      <c r="E130" t="s">
        <v>296</v>
      </c>
      <c r="F130" t="s">
        <v>1766</v>
      </c>
      <c r="H130" t="s">
        <v>295</v>
      </c>
      <c r="I130" t="s">
        <v>1767</v>
      </c>
      <c r="J130" t="s">
        <v>933</v>
      </c>
      <c r="K130" t="b">
        <v>0</v>
      </c>
      <c r="L130" t="b">
        <v>1</v>
      </c>
      <c r="M130" s="173" t="s">
        <v>1800</v>
      </c>
      <c r="N130">
        <v>0.42</v>
      </c>
      <c r="O130" s="149">
        <v>1</v>
      </c>
      <c r="P130" s="149" t="s">
        <v>1795</v>
      </c>
      <c r="Q130" s="149">
        <v>1</v>
      </c>
      <c r="R130" s="149">
        <v>7.2</v>
      </c>
      <c r="S130" t="s">
        <v>501</v>
      </c>
      <c r="T130"/>
      <c r="U130">
        <v>59.728610000000003</v>
      </c>
      <c r="V130">
        <v>-157.28443999999999</v>
      </c>
      <c r="W130" s="149" t="s">
        <v>1796</v>
      </c>
      <c r="Y130">
        <f>VLOOKUP(F130,'LOOKUP OPERATOR 05032023'!$A$2:$P$173,16,FALSE)</f>
        <v>16</v>
      </c>
    </row>
    <row r="131" spans="1:25" x14ac:dyDescent="0.25">
      <c r="A131" s="149">
        <v>332330</v>
      </c>
      <c r="B131" s="149" t="s">
        <v>934</v>
      </c>
      <c r="D131" s="149">
        <v>332330</v>
      </c>
      <c r="E131" t="s">
        <v>298</v>
      </c>
      <c r="F131" t="s">
        <v>1511</v>
      </c>
      <c r="H131" t="s">
        <v>297</v>
      </c>
      <c r="I131" t="s">
        <v>1512</v>
      </c>
      <c r="J131" t="s">
        <v>935</v>
      </c>
      <c r="K131" t="b">
        <v>0</v>
      </c>
      <c r="L131" t="b">
        <v>1</v>
      </c>
      <c r="M131" s="149" t="s">
        <v>1797</v>
      </c>
      <c r="N131">
        <v>0.3</v>
      </c>
      <c r="O131" s="149">
        <v>1</v>
      </c>
      <c r="P131" s="149" t="s">
        <v>1795</v>
      </c>
      <c r="Q131" s="149">
        <v>1</v>
      </c>
      <c r="R131" s="149">
        <v>7.2</v>
      </c>
      <c r="S131" t="s">
        <v>501</v>
      </c>
      <c r="T131"/>
      <c r="W131" s="149" t="s">
        <v>1796</v>
      </c>
      <c r="Y131">
        <f>VLOOKUP(F131,'LOOKUP OPERATOR 05032023'!$A$2:$P$173,16,FALSE)</f>
        <v>18</v>
      </c>
    </row>
    <row r="132" spans="1:25" x14ac:dyDescent="0.25">
      <c r="A132" s="149">
        <v>332340</v>
      </c>
      <c r="B132" s="149" t="s">
        <v>936</v>
      </c>
      <c r="C132" s="149">
        <v>90</v>
      </c>
      <c r="D132" s="149">
        <v>332340</v>
      </c>
      <c r="E132" t="s">
        <v>300</v>
      </c>
      <c r="F132" t="s">
        <v>1516</v>
      </c>
      <c r="G132" s="149">
        <v>13642</v>
      </c>
      <c r="H132" t="s">
        <v>299</v>
      </c>
      <c r="I132" t="s">
        <v>1517</v>
      </c>
      <c r="J132" t="s">
        <v>937</v>
      </c>
      <c r="K132" t="b">
        <v>1</v>
      </c>
      <c r="L132" t="b">
        <v>1</v>
      </c>
      <c r="M132" t="b">
        <v>0</v>
      </c>
      <c r="N132">
        <v>19.2</v>
      </c>
      <c r="O132" s="149">
        <v>1</v>
      </c>
      <c r="P132" s="149" t="s">
        <v>1795</v>
      </c>
      <c r="Q132" s="149">
        <v>1</v>
      </c>
      <c r="R132" s="149">
        <v>4</v>
      </c>
      <c r="S132" t="s">
        <v>1469</v>
      </c>
      <c r="T132"/>
      <c r="U132">
        <v>64.505330999999998</v>
      </c>
      <c r="V132">
        <v>-165.42981399999999</v>
      </c>
      <c r="W132" s="149" t="s">
        <v>1796</v>
      </c>
      <c r="Y132">
        <f>VLOOKUP(F132,'LOOKUP OPERATOR 05032023'!$A$2:$P$173,16,FALSE)</f>
        <v>0</v>
      </c>
    </row>
    <row r="133" spans="1:25" x14ac:dyDescent="0.25">
      <c r="A133" s="149">
        <v>332350</v>
      </c>
      <c r="B133" s="149" t="s">
        <v>938</v>
      </c>
      <c r="C133" s="149">
        <v>7487</v>
      </c>
      <c r="D133" s="149">
        <v>332350</v>
      </c>
      <c r="E133" t="s">
        <v>302</v>
      </c>
      <c r="F133" t="s">
        <v>1522</v>
      </c>
      <c r="G133" s="149">
        <v>26616</v>
      </c>
      <c r="H133" t="s">
        <v>301</v>
      </c>
      <c r="I133" t="s">
        <v>1614</v>
      </c>
      <c r="J133" t="s">
        <v>939</v>
      </c>
      <c r="K133" t="b">
        <v>1</v>
      </c>
      <c r="L133" t="b">
        <v>1</v>
      </c>
      <c r="M133" s="137" t="b">
        <v>0</v>
      </c>
      <c r="N133">
        <v>2.7949999999999999</v>
      </c>
      <c r="O133" s="149">
        <v>1</v>
      </c>
      <c r="P133" s="149" t="s">
        <v>1795</v>
      </c>
      <c r="Q133" s="149">
        <v>1</v>
      </c>
      <c r="R133" s="149">
        <v>4.16</v>
      </c>
      <c r="S133" t="s">
        <v>1469</v>
      </c>
      <c r="T133"/>
      <c r="U133">
        <v>68.137950000000004</v>
      </c>
      <c r="V133">
        <v>-151.741017</v>
      </c>
      <c r="W133" s="149" t="s">
        <v>1796</v>
      </c>
      <c r="Y133">
        <f>VLOOKUP(F133,'LOOKUP OPERATOR 05032023'!$A$2:$P$173,16,FALSE)</f>
        <v>121</v>
      </c>
    </row>
    <row r="134" spans="1:25" x14ac:dyDescent="0.25">
      <c r="A134" s="149">
        <v>332360</v>
      </c>
      <c r="B134" s="149" t="s">
        <v>940</v>
      </c>
      <c r="C134" s="149">
        <v>7482</v>
      </c>
      <c r="D134" s="149">
        <v>332360</v>
      </c>
      <c r="E134" t="s">
        <v>303</v>
      </c>
      <c r="F134" t="s">
        <v>1522</v>
      </c>
      <c r="G134" s="149">
        <v>26616</v>
      </c>
      <c r="H134" t="s">
        <v>301</v>
      </c>
      <c r="I134" t="s">
        <v>1664</v>
      </c>
      <c r="J134" t="s">
        <v>941</v>
      </c>
      <c r="K134" t="b">
        <v>1</v>
      </c>
      <c r="L134" t="b">
        <v>1</v>
      </c>
      <c r="M134" t="b">
        <v>0</v>
      </c>
      <c r="N134">
        <v>3.37</v>
      </c>
      <c r="O134" s="149">
        <v>1</v>
      </c>
      <c r="P134" s="149" t="s">
        <v>1795</v>
      </c>
      <c r="Q134" s="149">
        <v>1</v>
      </c>
      <c r="R134" s="149">
        <v>4.16</v>
      </c>
      <c r="S134" t="s">
        <v>1469</v>
      </c>
      <c r="T134"/>
      <c r="U134">
        <v>70.482600000000005</v>
      </c>
      <c r="V134">
        <v>-157.42519999999999</v>
      </c>
      <c r="W134" s="149" t="s">
        <v>1796</v>
      </c>
      <c r="Y134">
        <f>VLOOKUP(F134,'LOOKUP OPERATOR 05032023'!$A$2:$P$173,16,FALSE)</f>
        <v>121</v>
      </c>
    </row>
    <row r="135" spans="1:25" x14ac:dyDescent="0.25">
      <c r="A135" s="149">
        <v>332370</v>
      </c>
      <c r="B135" s="149" t="s">
        <v>942</v>
      </c>
      <c r="C135" s="149">
        <v>7483</v>
      </c>
      <c r="D135" s="149">
        <v>332370</v>
      </c>
      <c r="E135" t="s">
        <v>304</v>
      </c>
      <c r="F135" t="s">
        <v>1522</v>
      </c>
      <c r="G135" s="149">
        <v>26616</v>
      </c>
      <c r="H135" t="s">
        <v>301</v>
      </c>
      <c r="I135" t="s">
        <v>1749</v>
      </c>
      <c r="J135" t="s">
        <v>943</v>
      </c>
      <c r="K135" t="b">
        <v>1</v>
      </c>
      <c r="L135" t="b">
        <v>1</v>
      </c>
      <c r="M135" s="137" t="b">
        <v>0</v>
      </c>
      <c r="N135">
        <v>2.72</v>
      </c>
      <c r="O135" s="149">
        <v>1</v>
      </c>
      <c r="P135" s="149" t="s">
        <v>1795</v>
      </c>
      <c r="Q135" s="149">
        <v>1</v>
      </c>
      <c r="R135" s="149">
        <v>4.16</v>
      </c>
      <c r="S135" t="s">
        <v>1469</v>
      </c>
      <c r="T135"/>
      <c r="U135">
        <v>70.125617000000005</v>
      </c>
      <c r="V135">
        <v>-143.619033</v>
      </c>
      <c r="W135" s="149" t="s">
        <v>1796</v>
      </c>
      <c r="Y135">
        <f>VLOOKUP(F135,'LOOKUP OPERATOR 05032023'!$A$2:$P$173,16,FALSE)</f>
        <v>121</v>
      </c>
    </row>
    <row r="136" spans="1:25" x14ac:dyDescent="0.25">
      <c r="A136" s="149">
        <v>332380</v>
      </c>
      <c r="B136" s="149" t="s">
        <v>944</v>
      </c>
      <c r="C136" s="149">
        <v>7484</v>
      </c>
      <c r="D136" s="149">
        <v>332380</v>
      </c>
      <c r="E136" t="s">
        <v>305</v>
      </c>
      <c r="F136" t="s">
        <v>1522</v>
      </c>
      <c r="G136" s="149">
        <v>26616</v>
      </c>
      <c r="H136" t="s">
        <v>301</v>
      </c>
      <c r="I136" t="s">
        <v>1523</v>
      </c>
      <c r="J136" t="s">
        <v>945</v>
      </c>
      <c r="K136" t="b">
        <v>1</v>
      </c>
      <c r="L136" t="b">
        <v>1</v>
      </c>
      <c r="M136" s="137" t="b">
        <v>0</v>
      </c>
      <c r="N136">
        <v>4.4000000000000004</v>
      </c>
      <c r="O136" s="149">
        <v>1</v>
      </c>
      <c r="P136" s="149" t="s">
        <v>1795</v>
      </c>
      <c r="Q136" s="149">
        <v>1</v>
      </c>
      <c r="R136" s="149">
        <v>4.16</v>
      </c>
      <c r="S136" t="s">
        <v>1469</v>
      </c>
      <c r="T136"/>
      <c r="U136">
        <v>70.220564999999993</v>
      </c>
      <c r="V136">
        <v>-150.993492</v>
      </c>
      <c r="W136" s="149" t="s">
        <v>1796</v>
      </c>
      <c r="Y136">
        <f>VLOOKUP(F136,'LOOKUP OPERATOR 05032023'!$A$2:$P$173,16,FALSE)</f>
        <v>121</v>
      </c>
    </row>
    <row r="137" spans="1:25" x14ac:dyDescent="0.25">
      <c r="A137" s="149">
        <v>331120</v>
      </c>
      <c r="B137" s="149" t="s">
        <v>610</v>
      </c>
      <c r="C137" s="149">
        <v>69</v>
      </c>
      <c r="D137" s="149">
        <v>331120</v>
      </c>
      <c r="E137" t="s">
        <v>87</v>
      </c>
      <c r="F137" t="s">
        <v>1492</v>
      </c>
      <c r="G137" s="149">
        <v>219</v>
      </c>
      <c r="H137" t="s">
        <v>78</v>
      </c>
      <c r="I137" t="s">
        <v>1576</v>
      </c>
      <c r="J137" t="s">
        <v>602</v>
      </c>
      <c r="K137" t="b">
        <v>1</v>
      </c>
      <c r="L137" t="b">
        <v>1</v>
      </c>
      <c r="M137" t="b">
        <v>0</v>
      </c>
      <c r="N137">
        <v>6.2</v>
      </c>
      <c r="O137" s="149">
        <v>1</v>
      </c>
      <c r="P137" s="149" t="s">
        <v>1795</v>
      </c>
      <c r="Q137" s="149">
        <v>1</v>
      </c>
      <c r="R137" s="149">
        <v>12.47</v>
      </c>
      <c r="S137" t="s">
        <v>1469</v>
      </c>
      <c r="T137"/>
      <c r="U137">
        <v>59.235931000000001</v>
      </c>
      <c r="V137">
        <v>-135.44622799999999</v>
      </c>
      <c r="W137" s="149" t="s">
        <v>1796</v>
      </c>
      <c r="X137" t="s">
        <v>1817</v>
      </c>
      <c r="Y137">
        <f>VLOOKUP(F137,'LOOKUP OPERATOR 05032023'!$A$2:$P$173,16,FALSE)</f>
        <v>2</v>
      </c>
    </row>
    <row r="138" spans="1:25" x14ac:dyDescent="0.25">
      <c r="A138" s="149">
        <v>332390</v>
      </c>
      <c r="B138" s="149" t="s">
        <v>946</v>
      </c>
      <c r="C138" s="149">
        <v>7485</v>
      </c>
      <c r="D138" s="149">
        <v>332390</v>
      </c>
      <c r="E138" t="s">
        <v>306</v>
      </c>
      <c r="F138" t="s">
        <v>1522</v>
      </c>
      <c r="G138" s="149">
        <v>26616</v>
      </c>
      <c r="H138" t="s">
        <v>301</v>
      </c>
      <c r="I138" t="s">
        <v>1545</v>
      </c>
      <c r="J138" t="s">
        <v>947</v>
      </c>
      <c r="K138" t="b">
        <v>1</v>
      </c>
      <c r="L138" t="b">
        <v>1</v>
      </c>
      <c r="M138" t="b">
        <v>1</v>
      </c>
      <c r="N138">
        <v>3.1</v>
      </c>
      <c r="O138" s="149">
        <v>1</v>
      </c>
      <c r="P138" s="149" t="s">
        <v>1795</v>
      </c>
      <c r="Q138" s="149">
        <v>1</v>
      </c>
      <c r="R138" s="149">
        <v>4.16</v>
      </c>
      <c r="S138" t="s">
        <v>1469</v>
      </c>
      <c r="T138"/>
      <c r="U138">
        <v>68.348423999999994</v>
      </c>
      <c r="V138">
        <v>-166.737211</v>
      </c>
      <c r="W138" s="149" t="s">
        <v>1796</v>
      </c>
      <c r="Y138">
        <f>VLOOKUP(F138,'LOOKUP OPERATOR 05032023'!$A$2:$P$173,16,FALSE)</f>
        <v>121</v>
      </c>
    </row>
    <row r="139" spans="1:25" x14ac:dyDescent="0.25">
      <c r="A139" s="149">
        <v>332400</v>
      </c>
      <c r="B139" s="149" t="s">
        <v>948</v>
      </c>
      <c r="C139" s="149">
        <v>7486</v>
      </c>
      <c r="D139" s="149">
        <v>332400</v>
      </c>
      <c r="E139" t="s">
        <v>307</v>
      </c>
      <c r="F139" t="s">
        <v>1522</v>
      </c>
      <c r="G139" s="149">
        <v>26616</v>
      </c>
      <c r="H139" t="s">
        <v>301</v>
      </c>
      <c r="I139" t="s">
        <v>1546</v>
      </c>
      <c r="J139" t="s">
        <v>949</v>
      </c>
      <c r="K139" t="b">
        <v>1</v>
      </c>
      <c r="L139" t="b">
        <v>1</v>
      </c>
      <c r="M139" t="b">
        <v>1</v>
      </c>
      <c r="N139">
        <v>2.4</v>
      </c>
      <c r="O139" s="149">
        <v>1</v>
      </c>
      <c r="P139" s="149" t="s">
        <v>1795</v>
      </c>
      <c r="Q139" s="149">
        <v>1</v>
      </c>
      <c r="R139" s="149">
        <v>4.16</v>
      </c>
      <c r="S139" t="s">
        <v>1469</v>
      </c>
      <c r="T139"/>
      <c r="U139">
        <v>69.740832999999995</v>
      </c>
      <c r="V139">
        <v>-163.005833</v>
      </c>
      <c r="W139" s="149" t="s">
        <v>1796</v>
      </c>
      <c r="Y139">
        <f>VLOOKUP(F139,'LOOKUP OPERATOR 05032023'!$A$2:$P$173,16,FALSE)</f>
        <v>121</v>
      </c>
    </row>
    <row r="140" spans="1:25" x14ac:dyDescent="0.25">
      <c r="A140" s="149">
        <v>332410</v>
      </c>
      <c r="B140" s="149" t="s">
        <v>950</v>
      </c>
      <c r="C140" s="149">
        <v>7488</v>
      </c>
      <c r="D140" s="149">
        <v>332410</v>
      </c>
      <c r="E140" t="s">
        <v>308</v>
      </c>
      <c r="F140" t="s">
        <v>1522</v>
      </c>
      <c r="G140" s="149">
        <v>26616</v>
      </c>
      <c r="H140" t="s">
        <v>301</v>
      </c>
      <c r="I140" t="s">
        <v>1611</v>
      </c>
      <c r="J140" t="s">
        <v>951</v>
      </c>
      <c r="K140" t="b">
        <v>1</v>
      </c>
      <c r="L140" t="b">
        <v>1</v>
      </c>
      <c r="M140" t="b">
        <v>1</v>
      </c>
      <c r="N140">
        <v>3.11</v>
      </c>
      <c r="O140" s="149">
        <v>1</v>
      </c>
      <c r="P140" s="149" t="s">
        <v>1795</v>
      </c>
      <c r="Q140" s="149">
        <v>1</v>
      </c>
      <c r="R140" s="149">
        <v>12.47</v>
      </c>
      <c r="S140" t="s">
        <v>1469</v>
      </c>
      <c r="T140"/>
      <c r="U140">
        <v>70.642876999999999</v>
      </c>
      <c r="V140">
        <v>-160.02046100000001</v>
      </c>
      <c r="W140" s="149" t="s">
        <v>1796</v>
      </c>
      <c r="Y140">
        <f>VLOOKUP(F140,'LOOKUP OPERATOR 05032023'!$A$2:$P$173,16,FALSE)</f>
        <v>121</v>
      </c>
    </row>
    <row r="141" spans="1:25" x14ac:dyDescent="0.25">
      <c r="A141" s="149">
        <v>332420</v>
      </c>
      <c r="B141" s="149" t="s">
        <v>952</v>
      </c>
      <c r="D141" s="149">
        <v>332420</v>
      </c>
      <c r="E141" t="s">
        <v>310</v>
      </c>
      <c r="F141" t="s">
        <v>1525</v>
      </c>
      <c r="H141" t="s">
        <v>309</v>
      </c>
      <c r="I141" t="s">
        <v>1526</v>
      </c>
      <c r="J141" t="s">
        <v>953</v>
      </c>
      <c r="K141" t="b">
        <v>0</v>
      </c>
      <c r="L141" t="b">
        <v>1</v>
      </c>
      <c r="M141" s="149" t="s">
        <v>1800</v>
      </c>
      <c r="N141">
        <v>0.84</v>
      </c>
      <c r="O141" s="149">
        <v>1</v>
      </c>
      <c r="P141" s="149" t="s">
        <v>1795</v>
      </c>
      <c r="Q141" s="149">
        <v>1</v>
      </c>
      <c r="R141" s="149">
        <v>7.2</v>
      </c>
      <c r="S141" t="s">
        <v>501</v>
      </c>
      <c r="T141"/>
      <c r="U141">
        <v>62.533610000000003</v>
      </c>
      <c r="V141">
        <v>-164.84110999999999</v>
      </c>
      <c r="W141" s="149" t="s">
        <v>1796</v>
      </c>
      <c r="Y141">
        <f>VLOOKUP(F141,'LOOKUP OPERATOR 05032023'!$A$2:$P$173,16,FALSE)</f>
        <v>108</v>
      </c>
    </row>
    <row r="142" spans="1:25" x14ac:dyDescent="0.25">
      <c r="A142" s="149">
        <v>332430</v>
      </c>
      <c r="B142" s="149" t="s">
        <v>954</v>
      </c>
      <c r="C142" s="149">
        <v>109</v>
      </c>
      <c r="D142" s="149">
        <v>332430</v>
      </c>
      <c r="E142" t="s">
        <v>312</v>
      </c>
      <c r="F142" t="s">
        <v>1708</v>
      </c>
      <c r="G142" s="149">
        <v>13870</v>
      </c>
      <c r="H142" t="s">
        <v>311</v>
      </c>
      <c r="I142" t="s">
        <v>1709</v>
      </c>
      <c r="J142" t="s">
        <v>955</v>
      </c>
      <c r="K142" t="b">
        <v>1</v>
      </c>
      <c r="L142" t="b">
        <v>1</v>
      </c>
      <c r="M142" t="b">
        <v>1</v>
      </c>
      <c r="N142">
        <v>6.6</v>
      </c>
      <c r="O142" s="149">
        <v>1</v>
      </c>
      <c r="P142" s="149" t="s">
        <v>1795</v>
      </c>
      <c r="Q142" s="149">
        <v>1</v>
      </c>
      <c r="R142" s="149">
        <v>12</v>
      </c>
      <c r="S142" t="s">
        <v>1469</v>
      </c>
      <c r="T142"/>
      <c r="U142">
        <v>59.042914000000003</v>
      </c>
      <c r="V142">
        <v>-158.46859699999999</v>
      </c>
      <c r="W142" s="149" t="s">
        <v>1796</v>
      </c>
      <c r="Y142">
        <f>VLOOKUP(F142,'LOOKUP OPERATOR 05032023'!$A$2:$P$173,16,FALSE)</f>
        <v>640</v>
      </c>
    </row>
    <row r="143" spans="1:25" x14ac:dyDescent="0.25">
      <c r="A143" s="149">
        <v>332440</v>
      </c>
      <c r="B143" s="149" t="s">
        <v>957</v>
      </c>
      <c r="D143" s="149">
        <v>332440</v>
      </c>
      <c r="E143" t="s">
        <v>314</v>
      </c>
      <c r="F143" t="s">
        <v>1529</v>
      </c>
      <c r="H143" t="s">
        <v>313</v>
      </c>
      <c r="I143" t="s">
        <v>1530</v>
      </c>
      <c r="J143" t="s">
        <v>958</v>
      </c>
      <c r="K143" t="b">
        <v>0</v>
      </c>
      <c r="L143" t="b">
        <v>1</v>
      </c>
      <c r="M143" s="149" t="s">
        <v>1797</v>
      </c>
      <c r="N143">
        <v>0.35100000000000003</v>
      </c>
      <c r="O143" s="149">
        <v>1</v>
      </c>
      <c r="P143" s="149" t="s">
        <v>1795</v>
      </c>
      <c r="Q143" s="149">
        <v>1</v>
      </c>
      <c r="R143" s="149">
        <v>7.2</v>
      </c>
      <c r="S143" t="s">
        <v>501</v>
      </c>
      <c r="T143"/>
      <c r="U143">
        <v>57.923609999999996</v>
      </c>
      <c r="V143">
        <v>-152.50221999999999</v>
      </c>
      <c r="W143" s="149" t="s">
        <v>1796</v>
      </c>
      <c r="Y143">
        <f>VLOOKUP(F143,'LOOKUP OPERATOR 05032023'!$A$2:$P$173,16,FALSE)</f>
        <v>0</v>
      </c>
    </row>
    <row r="144" spans="1:25" x14ac:dyDescent="0.25">
      <c r="B144" s="149" t="s">
        <v>1397</v>
      </c>
      <c r="E144" s="218" t="s">
        <v>1818</v>
      </c>
      <c r="F144" t="s">
        <v>1819</v>
      </c>
      <c r="H144" t="s">
        <v>1820</v>
      </c>
      <c r="K144" t="b">
        <v>0</v>
      </c>
      <c r="L144" t="b">
        <v>0</v>
      </c>
      <c r="M144" t="b">
        <v>0</v>
      </c>
      <c r="S144" t="s">
        <v>501</v>
      </c>
      <c r="T144"/>
      <c r="Y144">
        <f>VLOOKUP(F144,'LOOKUP OPERATOR 05032023'!$A$2:$P$173,16,FALSE)</f>
        <v>227</v>
      </c>
    </row>
    <row r="145" spans="1:25" x14ac:dyDescent="0.25">
      <c r="A145" s="149">
        <v>332450</v>
      </c>
      <c r="B145" s="149" t="s">
        <v>959</v>
      </c>
      <c r="D145" s="149">
        <v>332450</v>
      </c>
      <c r="E145" t="s">
        <v>316</v>
      </c>
      <c r="F145" t="s">
        <v>1531</v>
      </c>
      <c r="H145" t="s">
        <v>315</v>
      </c>
      <c r="I145" t="s">
        <v>1532</v>
      </c>
      <c r="J145" t="s">
        <v>960</v>
      </c>
      <c r="K145" t="b">
        <v>0</v>
      </c>
      <c r="L145" t="b">
        <v>1</v>
      </c>
      <c r="M145" s="149" t="b">
        <v>1</v>
      </c>
      <c r="N145">
        <v>0.21099999999999999</v>
      </c>
      <c r="O145" s="149">
        <v>1</v>
      </c>
      <c r="P145" s="149" t="s">
        <v>1795</v>
      </c>
      <c r="Q145" s="149">
        <v>1</v>
      </c>
      <c r="S145" t="s">
        <v>501</v>
      </c>
      <c r="T145"/>
      <c r="U145">
        <v>59.787219999999998</v>
      </c>
      <c r="V145">
        <v>-154.10611</v>
      </c>
      <c r="W145" s="149" t="s">
        <v>1796</v>
      </c>
      <c r="Y145">
        <f>VLOOKUP(F145,'LOOKUP OPERATOR 05032023'!$A$2:$P$173,16,FALSE)</f>
        <v>227</v>
      </c>
    </row>
    <row r="146" spans="1:25" x14ac:dyDescent="0.25">
      <c r="A146" s="149">
        <v>332460</v>
      </c>
      <c r="B146" s="149" t="s">
        <v>961</v>
      </c>
      <c r="C146" s="149">
        <v>6702</v>
      </c>
      <c r="D146" s="149">
        <v>332460</v>
      </c>
      <c r="E146" t="s">
        <v>318</v>
      </c>
      <c r="F146" t="s">
        <v>1533</v>
      </c>
      <c r="G146" s="149">
        <v>29297</v>
      </c>
      <c r="H146" t="s">
        <v>317</v>
      </c>
      <c r="I146" t="s">
        <v>1534</v>
      </c>
      <c r="J146" t="s">
        <v>962</v>
      </c>
      <c r="K146" t="b">
        <v>1</v>
      </c>
      <c r="L146" t="b">
        <v>1</v>
      </c>
      <c r="M146" t="b">
        <v>0</v>
      </c>
      <c r="N146">
        <v>1.7</v>
      </c>
      <c r="O146" s="149">
        <v>1</v>
      </c>
      <c r="P146" s="149" t="s">
        <v>1795</v>
      </c>
      <c r="Q146" s="149">
        <v>1</v>
      </c>
      <c r="R146" s="149">
        <v>2.4</v>
      </c>
      <c r="S146" t="s">
        <v>1469</v>
      </c>
      <c r="T146"/>
      <c r="U146">
        <v>57.957197000000001</v>
      </c>
      <c r="V146">
        <v>-136.22009499999999</v>
      </c>
      <c r="W146" s="149" t="s">
        <v>1796</v>
      </c>
      <c r="Y146">
        <f>VLOOKUP(F146,'LOOKUP OPERATOR 05032023'!$A$2:$P$173,16,FALSE)</f>
        <v>726</v>
      </c>
    </row>
    <row r="147" spans="1:25" x14ac:dyDescent="0.25">
      <c r="B147" s="149" t="s">
        <v>963</v>
      </c>
      <c r="C147" s="149">
        <v>91</v>
      </c>
      <c r="E147" t="s">
        <v>320</v>
      </c>
      <c r="F147" t="s">
        <v>1630</v>
      </c>
      <c r="G147" s="149">
        <v>14856</v>
      </c>
      <c r="H147" t="s">
        <v>319</v>
      </c>
      <c r="I147" t="s">
        <v>1631</v>
      </c>
      <c r="J147" t="s">
        <v>860</v>
      </c>
      <c r="K147" t="b">
        <v>1</v>
      </c>
      <c r="L147" t="b">
        <v>0</v>
      </c>
      <c r="M147" t="b">
        <v>0</v>
      </c>
      <c r="N147">
        <v>14.5</v>
      </c>
      <c r="O147" s="149">
        <v>1</v>
      </c>
      <c r="P147" s="149" t="s">
        <v>1795</v>
      </c>
      <c r="Q147" s="149">
        <v>1</v>
      </c>
      <c r="R147" s="149">
        <v>24.9</v>
      </c>
      <c r="S147" t="s">
        <v>1469</v>
      </c>
      <c r="T147"/>
      <c r="U147">
        <v>56.811039999999998</v>
      </c>
      <c r="V147">
        <v>-132.95709099999999</v>
      </c>
      <c r="Y147">
        <f>VLOOKUP(F147,'LOOKUP OPERATOR 05032023'!$A$2:$P$173,16,FALSE)</f>
        <v>0</v>
      </c>
    </row>
    <row r="148" spans="1:25" x14ac:dyDescent="0.25">
      <c r="A148" s="149">
        <v>331150</v>
      </c>
      <c r="B148" s="149" t="s">
        <v>611</v>
      </c>
      <c r="C148" s="149">
        <v>423</v>
      </c>
      <c r="D148" s="149">
        <v>331150</v>
      </c>
      <c r="E148" t="s">
        <v>90</v>
      </c>
      <c r="F148" t="s">
        <v>1492</v>
      </c>
      <c r="G148" s="149">
        <v>219</v>
      </c>
      <c r="H148" t="s">
        <v>78</v>
      </c>
      <c r="I148" t="s">
        <v>1502</v>
      </c>
      <c r="J148" t="s">
        <v>598</v>
      </c>
      <c r="K148" t="b">
        <v>1</v>
      </c>
      <c r="L148" t="b">
        <v>1</v>
      </c>
      <c r="M148" t="b">
        <v>0</v>
      </c>
      <c r="N148">
        <v>1</v>
      </c>
      <c r="O148" s="149">
        <v>1</v>
      </c>
      <c r="P148" s="149" t="s">
        <v>1795</v>
      </c>
      <c r="Q148" s="149">
        <v>1</v>
      </c>
      <c r="R148" s="149">
        <v>2.4</v>
      </c>
      <c r="S148" t="s">
        <v>1469</v>
      </c>
      <c r="T148"/>
      <c r="U148">
        <v>55.204937000000001</v>
      </c>
      <c r="V148">
        <v>-132.82143500000001</v>
      </c>
      <c r="Y148">
        <f>VLOOKUP(F148,'LOOKUP OPERATOR 05032023'!$A$2:$P$173,16,FALSE)</f>
        <v>2</v>
      </c>
    </row>
    <row r="149" spans="1:25" x14ac:dyDescent="0.25">
      <c r="A149" s="149">
        <v>332480</v>
      </c>
      <c r="B149" s="149" t="s">
        <v>966</v>
      </c>
      <c r="D149" s="149">
        <v>332480</v>
      </c>
      <c r="E149" t="s">
        <v>323</v>
      </c>
      <c r="F149" t="s">
        <v>1537</v>
      </c>
      <c r="H149" t="s">
        <v>322</v>
      </c>
      <c r="I149" t="s">
        <v>1538</v>
      </c>
      <c r="J149" t="s">
        <v>967</v>
      </c>
      <c r="K149" t="b">
        <v>0</v>
      </c>
      <c r="L149" t="b">
        <v>1</v>
      </c>
      <c r="M149" s="149" t="s">
        <v>1800</v>
      </c>
      <c r="N149">
        <v>0.246</v>
      </c>
      <c r="O149" s="149">
        <v>1</v>
      </c>
      <c r="P149" s="149" t="s">
        <v>1795</v>
      </c>
      <c r="Q149" s="149">
        <v>1</v>
      </c>
      <c r="R149" s="149">
        <v>7.2</v>
      </c>
      <c r="S149" t="s">
        <v>501</v>
      </c>
      <c r="T149"/>
      <c r="U149">
        <v>57.564169999999997</v>
      </c>
      <c r="V149">
        <v>-157.57917</v>
      </c>
      <c r="W149" s="149" t="s">
        <v>1796</v>
      </c>
      <c r="Y149">
        <f>VLOOKUP(F149,'LOOKUP OPERATOR 05032023'!$A$2:$P$173,16,FALSE)</f>
        <v>0</v>
      </c>
    </row>
    <row r="150" spans="1:25" x14ac:dyDescent="0.25">
      <c r="A150" s="149">
        <v>332490</v>
      </c>
      <c r="B150" s="149" t="s">
        <v>1306</v>
      </c>
      <c r="D150" s="149">
        <v>332490</v>
      </c>
      <c r="E150" t="s">
        <v>325</v>
      </c>
      <c r="F150" t="s">
        <v>1543</v>
      </c>
      <c r="H150" t="s">
        <v>324</v>
      </c>
      <c r="I150" t="s">
        <v>1544</v>
      </c>
      <c r="J150" t="s">
        <v>1307</v>
      </c>
      <c r="K150" t="b">
        <v>0</v>
      </c>
      <c r="L150" t="b">
        <v>1</v>
      </c>
      <c r="M150" s="173" t="s">
        <v>1800</v>
      </c>
      <c r="N150">
        <v>0.14000000000000001</v>
      </c>
      <c r="O150" s="149">
        <v>1</v>
      </c>
      <c r="P150" s="149" t="s">
        <v>1795</v>
      </c>
      <c r="Q150" s="149">
        <v>1</v>
      </c>
      <c r="S150" t="s">
        <v>501</v>
      </c>
      <c r="T150"/>
      <c r="U150">
        <v>59.013060000000003</v>
      </c>
      <c r="V150">
        <v>-161.81639000000001</v>
      </c>
      <c r="W150" s="149" t="s">
        <v>1796</v>
      </c>
      <c r="Y150">
        <f>VLOOKUP(F150,'LOOKUP OPERATOR 05032023'!$A$2:$P$173,16,FALSE)</f>
        <v>0</v>
      </c>
    </row>
    <row r="151" spans="1:25" x14ac:dyDescent="0.25">
      <c r="A151" s="149">
        <v>332500</v>
      </c>
      <c r="B151" s="149" t="s">
        <v>968</v>
      </c>
      <c r="D151" s="149">
        <v>332500</v>
      </c>
      <c r="E151" t="s">
        <v>327</v>
      </c>
      <c r="F151" t="s">
        <v>1549</v>
      </c>
      <c r="H151" t="s">
        <v>326</v>
      </c>
      <c r="I151" t="s">
        <v>1550</v>
      </c>
      <c r="J151" t="s">
        <v>969</v>
      </c>
      <c r="K151" t="b">
        <v>0</v>
      </c>
      <c r="L151" t="b">
        <v>1</v>
      </c>
      <c r="M151" s="173" t="s">
        <v>1800</v>
      </c>
      <c r="N151">
        <v>0.36899999999999999</v>
      </c>
      <c r="O151" s="149">
        <v>1</v>
      </c>
      <c r="P151" s="149" t="s">
        <v>1795</v>
      </c>
      <c r="Q151" s="149">
        <v>1</v>
      </c>
      <c r="R151" s="149">
        <v>7.2</v>
      </c>
      <c r="S151" t="s">
        <v>501</v>
      </c>
      <c r="T151"/>
      <c r="U151">
        <v>56.948390000000003</v>
      </c>
      <c r="V151">
        <v>-158.62902</v>
      </c>
      <c r="W151" s="149" t="s">
        <v>1796</v>
      </c>
      <c r="Y151">
        <f>VLOOKUP(F151,'LOOKUP OPERATOR 05032023'!$A$2:$P$173,16,FALSE)</f>
        <v>0</v>
      </c>
    </row>
    <row r="152" spans="1:25" x14ac:dyDescent="0.25">
      <c r="A152" s="149">
        <v>332510</v>
      </c>
      <c r="B152" s="149" t="s">
        <v>970</v>
      </c>
      <c r="D152" s="149">
        <v>332510</v>
      </c>
      <c r="E152" t="s">
        <v>329</v>
      </c>
      <c r="F152" t="s">
        <v>1768</v>
      </c>
      <c r="H152" t="s">
        <v>328</v>
      </c>
      <c r="I152" t="s">
        <v>1769</v>
      </c>
      <c r="J152" t="s">
        <v>971</v>
      </c>
      <c r="K152" t="b">
        <v>0</v>
      </c>
      <c r="L152" t="b">
        <v>1</v>
      </c>
      <c r="M152" s="149" t="s">
        <v>1800</v>
      </c>
      <c r="N152">
        <v>0.84</v>
      </c>
      <c r="O152" s="149">
        <v>1</v>
      </c>
      <c r="P152" s="149" t="s">
        <v>1795</v>
      </c>
      <c r="Q152" s="149">
        <v>1</v>
      </c>
      <c r="R152" s="149">
        <v>7.2</v>
      </c>
      <c r="S152" t="s">
        <v>501</v>
      </c>
      <c r="T152"/>
      <c r="U152">
        <v>59.88</v>
      </c>
      <c r="V152">
        <v>-163.054</v>
      </c>
      <c r="W152" s="149" t="s">
        <v>1796</v>
      </c>
      <c r="Y152">
        <f>VLOOKUP(F152,'LOOKUP OPERATOR 05032023'!$A$2:$P$173,16,FALSE)</f>
        <v>0</v>
      </c>
    </row>
    <row r="153" spans="1:25" x14ac:dyDescent="0.25">
      <c r="A153" s="149">
        <v>332520</v>
      </c>
      <c r="B153" s="149" t="s">
        <v>972</v>
      </c>
      <c r="D153" s="149">
        <v>332520</v>
      </c>
      <c r="E153" t="s">
        <v>331</v>
      </c>
      <c r="F153" t="s">
        <v>1552</v>
      </c>
      <c r="H153" t="s">
        <v>330</v>
      </c>
      <c r="I153" t="s">
        <v>1553</v>
      </c>
      <c r="J153" t="s">
        <v>973</v>
      </c>
      <c r="K153" t="b">
        <v>0</v>
      </c>
      <c r="L153" t="b">
        <v>1</v>
      </c>
      <c r="M153" s="149" t="s">
        <v>1797</v>
      </c>
      <c r="N153">
        <v>0.187</v>
      </c>
      <c r="O153" s="149">
        <v>1</v>
      </c>
      <c r="P153" s="149" t="s">
        <v>1795</v>
      </c>
      <c r="Q153" s="149">
        <v>1</v>
      </c>
      <c r="R153" s="149">
        <v>7.2</v>
      </c>
      <c r="S153" t="s">
        <v>501</v>
      </c>
      <c r="T153"/>
      <c r="U153">
        <v>65.504999999999995</v>
      </c>
      <c r="V153">
        <v>-150.16999999999999</v>
      </c>
      <c r="W153" s="149" t="s">
        <v>1796</v>
      </c>
      <c r="Y153">
        <f>VLOOKUP(F153,'LOOKUP OPERATOR 05032023'!$A$2:$P$173,16,FALSE)</f>
        <v>452</v>
      </c>
    </row>
    <row r="154" spans="1:25" x14ac:dyDescent="0.25">
      <c r="B154" s="149" t="s">
        <v>1308</v>
      </c>
      <c r="E154" t="s">
        <v>1310</v>
      </c>
      <c r="F154" t="s">
        <v>1821</v>
      </c>
      <c r="H154" t="s">
        <v>1309</v>
      </c>
      <c r="I154" t="s">
        <v>1634</v>
      </c>
      <c r="J154" t="s">
        <v>596</v>
      </c>
      <c r="K154" t="b">
        <v>0</v>
      </c>
      <c r="L154" t="b">
        <v>0</v>
      </c>
      <c r="M154" t="b">
        <v>0</v>
      </c>
      <c r="S154" t="s">
        <v>501</v>
      </c>
      <c r="T154"/>
      <c r="W154" s="149" t="s">
        <v>1796</v>
      </c>
      <c r="Y154">
        <f>VLOOKUP(F154,'LOOKUP OPERATOR 05032023'!$A$2:$P$173,16,FALSE)</f>
        <v>0</v>
      </c>
    </row>
    <row r="155" spans="1:25" x14ac:dyDescent="0.25">
      <c r="A155" s="149">
        <v>332530</v>
      </c>
      <c r="B155" s="149" t="s">
        <v>974</v>
      </c>
      <c r="D155" s="149">
        <v>332530</v>
      </c>
      <c r="E155" t="s">
        <v>333</v>
      </c>
      <c r="F155" t="s">
        <v>1558</v>
      </c>
      <c r="H155" t="s">
        <v>332</v>
      </c>
      <c r="I155" t="s">
        <v>1559</v>
      </c>
      <c r="J155" t="s">
        <v>975</v>
      </c>
      <c r="K155" t="b">
        <v>0</v>
      </c>
      <c r="L155" t="b">
        <v>1</v>
      </c>
      <c r="M155" s="149" t="s">
        <v>1800</v>
      </c>
      <c r="N155">
        <v>0.46400000000000002</v>
      </c>
      <c r="O155" s="149">
        <v>1</v>
      </c>
      <c r="P155" s="149" t="s">
        <v>1795</v>
      </c>
      <c r="Q155" s="149">
        <v>1</v>
      </c>
      <c r="R155" s="149">
        <v>7.2</v>
      </c>
      <c r="S155" t="s">
        <v>501</v>
      </c>
      <c r="T155"/>
      <c r="U155">
        <v>64.739440000000002</v>
      </c>
      <c r="V155">
        <v>-155.48694</v>
      </c>
      <c r="W155" s="149" t="s">
        <v>1796</v>
      </c>
      <c r="Y155">
        <f>VLOOKUP(F155,'LOOKUP OPERATOR 05032023'!$A$2:$P$173,16,FALSE)</f>
        <v>0</v>
      </c>
    </row>
    <row r="156" spans="1:25" x14ac:dyDescent="0.25">
      <c r="A156" s="149">
        <v>332550</v>
      </c>
      <c r="B156" s="149" t="s">
        <v>976</v>
      </c>
      <c r="D156" s="149">
        <v>332550</v>
      </c>
      <c r="E156" t="s">
        <v>335</v>
      </c>
      <c r="F156" t="s">
        <v>1561</v>
      </c>
      <c r="H156" t="s">
        <v>334</v>
      </c>
      <c r="I156" t="s">
        <v>1562</v>
      </c>
      <c r="J156" t="s">
        <v>977</v>
      </c>
      <c r="K156" t="b">
        <v>0</v>
      </c>
      <c r="L156" t="b">
        <v>1</v>
      </c>
      <c r="M156" s="149" t="b">
        <v>1</v>
      </c>
      <c r="N156">
        <v>0.8</v>
      </c>
      <c r="O156" s="149">
        <v>1</v>
      </c>
      <c r="P156" s="149" t="s">
        <v>1795</v>
      </c>
      <c r="Q156" s="149">
        <v>1</v>
      </c>
      <c r="R156" s="149">
        <v>7.2</v>
      </c>
      <c r="S156" t="s">
        <v>501</v>
      </c>
      <c r="T156"/>
      <c r="U156">
        <v>56.6</v>
      </c>
      <c r="V156">
        <v>-169.54167000000001</v>
      </c>
      <c r="W156" s="149" t="s">
        <v>1796</v>
      </c>
      <c r="Y156">
        <f>VLOOKUP(F156,'LOOKUP OPERATOR 05032023'!$A$2:$P$173,16,FALSE)</f>
        <v>100</v>
      </c>
    </row>
    <row r="157" spans="1:25" x14ac:dyDescent="0.25">
      <c r="A157" s="149">
        <v>332560</v>
      </c>
      <c r="B157" s="149" t="s">
        <v>978</v>
      </c>
      <c r="D157" s="149">
        <v>332560</v>
      </c>
      <c r="E157" t="s">
        <v>337</v>
      </c>
      <c r="F157" t="s">
        <v>1564</v>
      </c>
      <c r="H157" t="s">
        <v>336</v>
      </c>
      <c r="I157" t="s">
        <v>1565</v>
      </c>
      <c r="J157" t="s">
        <v>979</v>
      </c>
      <c r="K157" t="b">
        <v>0</v>
      </c>
      <c r="L157" t="b">
        <v>1</v>
      </c>
      <c r="M157" s="149" t="s">
        <v>1800</v>
      </c>
      <c r="N157">
        <v>2.92</v>
      </c>
      <c r="O157" s="149">
        <v>1</v>
      </c>
      <c r="P157" s="149" t="s">
        <v>1795</v>
      </c>
      <c r="Q157" s="149">
        <v>1</v>
      </c>
      <c r="R157" s="149">
        <v>7.2</v>
      </c>
      <c r="S157" t="s">
        <v>501</v>
      </c>
      <c r="T157"/>
      <c r="U157">
        <v>57.122219999999999</v>
      </c>
      <c r="V157">
        <v>-170.27500000000001</v>
      </c>
      <c r="W157" s="149" t="s">
        <v>1796</v>
      </c>
      <c r="Y157">
        <f>VLOOKUP(F157,'LOOKUP OPERATOR 05032023'!$A$2:$P$173,16,FALSE)</f>
        <v>103</v>
      </c>
    </row>
    <row r="158" spans="1:25" x14ac:dyDescent="0.25">
      <c r="B158" s="149" t="s">
        <v>779</v>
      </c>
      <c r="C158" s="149">
        <v>92</v>
      </c>
      <c r="E158" t="s">
        <v>339</v>
      </c>
      <c r="F158" t="s">
        <v>1632</v>
      </c>
      <c r="G158" s="149">
        <v>16955</v>
      </c>
      <c r="H158" t="s">
        <v>338</v>
      </c>
      <c r="I158" t="s">
        <v>1634</v>
      </c>
      <c r="J158" t="s">
        <v>596</v>
      </c>
      <c r="K158" t="b">
        <v>1</v>
      </c>
      <c r="L158" t="b">
        <v>0</v>
      </c>
      <c r="M158" t="b">
        <v>0</v>
      </c>
      <c r="N158">
        <v>15.6</v>
      </c>
      <c r="O158" s="149">
        <v>1</v>
      </c>
      <c r="P158" s="149" t="s">
        <v>1795</v>
      </c>
      <c r="Q158" s="149">
        <v>1</v>
      </c>
      <c r="R158" s="149">
        <v>150</v>
      </c>
      <c r="S158" t="s">
        <v>1469</v>
      </c>
      <c r="T158"/>
      <c r="U158">
        <v>60.130921999999998</v>
      </c>
      <c r="V158">
        <v>-149.43501000000001</v>
      </c>
      <c r="Y158">
        <f>VLOOKUP(F158,'LOOKUP OPERATOR 05032023'!$A$2:$P$173,16,FALSE)</f>
        <v>108</v>
      </c>
    </row>
    <row r="159" spans="1:25" x14ac:dyDescent="0.25">
      <c r="B159" s="149" t="s">
        <v>612</v>
      </c>
      <c r="C159" s="149">
        <v>61684</v>
      </c>
      <c r="E159" t="s">
        <v>613</v>
      </c>
      <c r="F159" t="s">
        <v>1492</v>
      </c>
      <c r="G159" s="149">
        <v>219</v>
      </c>
      <c r="H159" t="s">
        <v>78</v>
      </c>
      <c r="I159" t="s">
        <v>1502</v>
      </c>
      <c r="J159" t="s">
        <v>598</v>
      </c>
      <c r="K159" t="b">
        <v>1</v>
      </c>
      <c r="L159" t="b">
        <v>0</v>
      </c>
      <c r="M159" t="b">
        <v>0</v>
      </c>
      <c r="N159">
        <v>2.5</v>
      </c>
      <c r="O159" s="149">
        <v>1</v>
      </c>
      <c r="P159" s="149" t="s">
        <v>1795</v>
      </c>
      <c r="Q159" s="149">
        <v>1</v>
      </c>
      <c r="R159" s="149">
        <v>12.47</v>
      </c>
      <c r="S159" t="s">
        <v>1469</v>
      </c>
      <c r="T159"/>
      <c r="U159">
        <v>55.553196999999997</v>
      </c>
      <c r="V159">
        <v>-133.08535000000001</v>
      </c>
      <c r="Y159">
        <f>VLOOKUP(F159,'LOOKUP OPERATOR 05032023'!$A$2:$P$173,16,FALSE)</f>
        <v>2</v>
      </c>
    </row>
    <row r="160" spans="1:25" x14ac:dyDescent="0.25">
      <c r="B160" s="149" t="s">
        <v>980</v>
      </c>
      <c r="C160" s="149">
        <v>93</v>
      </c>
      <c r="E160" t="s">
        <v>981</v>
      </c>
      <c r="F160" t="s">
        <v>1621</v>
      </c>
      <c r="G160" s="149">
        <v>17271</v>
      </c>
      <c r="H160" t="s">
        <v>340</v>
      </c>
      <c r="I160" t="s">
        <v>1622</v>
      </c>
      <c r="J160" t="s">
        <v>982</v>
      </c>
      <c r="K160" t="b">
        <v>1</v>
      </c>
      <c r="L160" t="b">
        <v>0</v>
      </c>
      <c r="M160" t="b">
        <v>0</v>
      </c>
      <c r="N160">
        <v>15.9</v>
      </c>
      <c r="O160" s="149">
        <v>1</v>
      </c>
      <c r="P160" s="149" t="s">
        <v>1795</v>
      </c>
      <c r="Q160" s="149">
        <v>1</v>
      </c>
      <c r="R160" s="149">
        <v>69</v>
      </c>
      <c r="S160" t="s">
        <v>1469</v>
      </c>
      <c r="T160"/>
      <c r="U160">
        <v>57.051600000000001</v>
      </c>
      <c r="V160">
        <v>-135.22970000000001</v>
      </c>
      <c r="W160" s="149" t="s">
        <v>1796</v>
      </c>
      <c r="Y160">
        <f>VLOOKUP(F160,'LOOKUP OPERATOR 05032023'!$A$2:$P$173,16,FALSE)</f>
        <v>1</v>
      </c>
    </row>
    <row r="161" spans="1:25" x14ac:dyDescent="0.25">
      <c r="B161" s="149" t="s">
        <v>983</v>
      </c>
      <c r="C161" s="149">
        <v>313</v>
      </c>
      <c r="E161" t="s">
        <v>342</v>
      </c>
      <c r="F161" t="s">
        <v>1621</v>
      </c>
      <c r="G161" s="149">
        <v>17271</v>
      </c>
      <c r="H161" t="s">
        <v>340</v>
      </c>
      <c r="I161" t="s">
        <v>1622</v>
      </c>
      <c r="J161" t="s">
        <v>982</v>
      </c>
      <c r="K161" t="b">
        <v>1</v>
      </c>
      <c r="L161" t="b">
        <v>0</v>
      </c>
      <c r="M161" t="b">
        <v>0</v>
      </c>
      <c r="N161">
        <v>18.600000000000001</v>
      </c>
      <c r="O161" s="149">
        <v>1</v>
      </c>
      <c r="P161" s="149" t="s">
        <v>1795</v>
      </c>
      <c r="Q161" s="149">
        <v>1</v>
      </c>
      <c r="R161" s="149">
        <v>69</v>
      </c>
      <c r="S161" t="s">
        <v>1469</v>
      </c>
      <c r="T161"/>
      <c r="U161">
        <v>56.986283999999998</v>
      </c>
      <c r="V161">
        <v>-135.12275</v>
      </c>
      <c r="W161" s="149" t="s">
        <v>1796</v>
      </c>
      <c r="Y161">
        <f>VLOOKUP(F161,'LOOKUP OPERATOR 05032023'!$A$2:$P$173,16,FALSE)</f>
        <v>1</v>
      </c>
    </row>
    <row r="162" spans="1:25" x14ac:dyDescent="0.25">
      <c r="B162" s="149" t="s">
        <v>984</v>
      </c>
      <c r="C162" s="149">
        <v>6801</v>
      </c>
      <c r="E162" t="s">
        <v>343</v>
      </c>
      <c r="F162" t="s">
        <v>1621</v>
      </c>
      <c r="G162" s="149">
        <v>17271</v>
      </c>
      <c r="H162" t="s">
        <v>340</v>
      </c>
      <c r="I162" t="s">
        <v>1622</v>
      </c>
      <c r="J162" t="s">
        <v>982</v>
      </c>
      <c r="K162" t="b">
        <v>1</v>
      </c>
      <c r="L162" t="b">
        <v>0</v>
      </c>
      <c r="M162" t="b">
        <v>0</v>
      </c>
      <c r="N162">
        <v>25.6</v>
      </c>
      <c r="O162" s="149">
        <v>1</v>
      </c>
      <c r="P162" s="149" t="s">
        <v>1795</v>
      </c>
      <c r="Q162" s="149">
        <v>1</v>
      </c>
      <c r="R162" s="149">
        <v>69</v>
      </c>
      <c r="S162" t="s">
        <v>1469</v>
      </c>
      <c r="T162"/>
      <c r="U162">
        <v>57.049700000000001</v>
      </c>
      <c r="V162">
        <v>-135.31280000000001</v>
      </c>
      <c r="Y162">
        <f>VLOOKUP(F162,'LOOKUP OPERATOR 05032023'!$A$2:$P$173,16,FALSE)</f>
        <v>1</v>
      </c>
    </row>
    <row r="163" spans="1:25" x14ac:dyDescent="0.25">
      <c r="B163" s="149" t="s">
        <v>1311</v>
      </c>
      <c r="E163" s="77" t="s">
        <v>1313</v>
      </c>
      <c r="F163" t="s">
        <v>1822</v>
      </c>
      <c r="H163" t="s">
        <v>1312</v>
      </c>
      <c r="I163" t="s">
        <v>1634</v>
      </c>
      <c r="J163" t="s">
        <v>596</v>
      </c>
      <c r="K163" t="b">
        <v>0</v>
      </c>
      <c r="L163" t="b">
        <v>0</v>
      </c>
      <c r="M163" t="b">
        <v>0</v>
      </c>
      <c r="S163" t="s">
        <v>501</v>
      </c>
      <c r="T163"/>
      <c r="W163" s="149" t="s">
        <v>1796</v>
      </c>
      <c r="Y163">
        <f>VLOOKUP(F163,'LOOKUP OPERATOR 05032023'!$A$2:$P$173,16,FALSE)</f>
        <v>214</v>
      </c>
    </row>
    <row r="164" spans="1:25" x14ac:dyDescent="0.25">
      <c r="B164" s="149" t="s">
        <v>986</v>
      </c>
      <c r="C164" s="149">
        <v>61166</v>
      </c>
      <c r="E164" t="s">
        <v>987</v>
      </c>
      <c r="F164" t="s">
        <v>1654</v>
      </c>
      <c r="G164" s="149">
        <v>60770</v>
      </c>
      <c r="H164" t="s">
        <v>344</v>
      </c>
      <c r="I164" t="s">
        <v>1631</v>
      </c>
      <c r="J164" t="s">
        <v>860</v>
      </c>
      <c r="K164" t="b">
        <v>1</v>
      </c>
      <c r="L164" t="b">
        <v>0</v>
      </c>
      <c r="M164" t="b">
        <v>0</v>
      </c>
      <c r="N164">
        <v>22.6</v>
      </c>
      <c r="O164" s="149">
        <v>6</v>
      </c>
      <c r="P164" s="149" t="s">
        <v>1805</v>
      </c>
      <c r="Q164" s="149">
        <v>4</v>
      </c>
      <c r="R164" s="149">
        <v>69</v>
      </c>
      <c r="S164">
        <v>115</v>
      </c>
      <c r="T164"/>
      <c r="U164">
        <v>56.216403</v>
      </c>
      <c r="V164">
        <v>-131.504344</v>
      </c>
      <c r="W164" s="149" t="s">
        <v>1796</v>
      </c>
      <c r="Y164">
        <f>VLOOKUP(F164,'LOOKUP OPERATOR 05032023'!$A$2:$P$173,16,FALSE)</f>
        <v>111</v>
      </c>
    </row>
    <row r="165" spans="1:25" x14ac:dyDescent="0.25">
      <c r="B165" s="149" t="s">
        <v>1398</v>
      </c>
      <c r="E165" s="218" t="s">
        <v>1823</v>
      </c>
      <c r="F165" t="s">
        <v>1824</v>
      </c>
      <c r="H165" t="s">
        <v>1825</v>
      </c>
      <c r="K165" t="b">
        <v>0</v>
      </c>
      <c r="L165" t="b">
        <v>0</v>
      </c>
      <c r="M165" t="b">
        <v>0</v>
      </c>
      <c r="S165" t="s">
        <v>501</v>
      </c>
      <c r="T165"/>
      <c r="Y165">
        <f>VLOOKUP(F165,'LOOKUP OPERATOR 05032023'!$A$2:$P$173,16,FALSE)</f>
        <v>341</v>
      </c>
    </row>
    <row r="166" spans="1:25" x14ac:dyDescent="0.25">
      <c r="A166" s="149">
        <v>332570</v>
      </c>
      <c r="B166" s="149" t="s">
        <v>988</v>
      </c>
      <c r="D166" s="149">
        <v>332570</v>
      </c>
      <c r="E166" t="s">
        <v>346</v>
      </c>
      <c r="F166" t="s">
        <v>1579</v>
      </c>
      <c r="H166" t="s">
        <v>345</v>
      </c>
      <c r="I166" t="s">
        <v>1580</v>
      </c>
      <c r="J166" t="s">
        <v>989</v>
      </c>
      <c r="K166" t="b">
        <v>0</v>
      </c>
      <c r="L166" t="b">
        <v>1</v>
      </c>
      <c r="M166" s="149" t="s">
        <v>1800</v>
      </c>
      <c r="N166">
        <v>0.41699999999999998</v>
      </c>
      <c r="O166" s="149">
        <v>1</v>
      </c>
      <c r="P166" s="149" t="s">
        <v>1795</v>
      </c>
      <c r="Q166" s="149">
        <v>1</v>
      </c>
      <c r="R166" s="149">
        <v>7.2</v>
      </c>
      <c r="S166" t="s">
        <v>501</v>
      </c>
      <c r="T166"/>
      <c r="U166">
        <v>66.006389999999996</v>
      </c>
      <c r="V166">
        <v>-149.09083000000001</v>
      </c>
      <c r="W166" s="149" t="s">
        <v>1796</v>
      </c>
      <c r="Y166">
        <f>VLOOKUP(F166,'LOOKUP OPERATOR 05032023'!$A$2:$P$173,16,FALSE)</f>
        <v>345</v>
      </c>
    </row>
    <row r="167" spans="1:25" x14ac:dyDescent="0.25">
      <c r="A167" s="149">
        <v>332580</v>
      </c>
      <c r="B167" s="149" t="s">
        <v>990</v>
      </c>
      <c r="D167" s="149">
        <v>332580</v>
      </c>
      <c r="E167" t="s">
        <v>348</v>
      </c>
      <c r="F167" t="s">
        <v>1583</v>
      </c>
      <c r="H167" t="s">
        <v>347</v>
      </c>
      <c r="I167" t="s">
        <v>1584</v>
      </c>
      <c r="J167" t="s">
        <v>991</v>
      </c>
      <c r="K167" t="b">
        <v>0</v>
      </c>
      <c r="L167" t="b">
        <v>1</v>
      </c>
      <c r="M167" s="149" t="s">
        <v>1797</v>
      </c>
      <c r="N167">
        <v>0.216</v>
      </c>
      <c r="O167" s="149">
        <v>1</v>
      </c>
      <c r="P167" s="149" t="s">
        <v>1795</v>
      </c>
      <c r="Q167" s="149">
        <v>1</v>
      </c>
      <c r="R167" s="149">
        <v>7.2</v>
      </c>
      <c r="S167" t="s">
        <v>501</v>
      </c>
      <c r="T167"/>
      <c r="U167">
        <v>62.988610000000001</v>
      </c>
      <c r="V167">
        <v>-156.06416999999999</v>
      </c>
      <c r="W167" s="149" t="s">
        <v>1796</v>
      </c>
      <c r="Y167">
        <f>VLOOKUP(F167,'LOOKUP OPERATOR 05032023'!$A$2:$P$173,16,FALSE)</f>
        <v>523</v>
      </c>
    </row>
    <row r="168" spans="1:25" x14ac:dyDescent="0.25">
      <c r="A168" s="149">
        <v>332590</v>
      </c>
      <c r="B168" s="149" t="s">
        <v>992</v>
      </c>
      <c r="D168" s="149">
        <v>332590</v>
      </c>
      <c r="E168" t="s">
        <v>350</v>
      </c>
      <c r="F168" t="s">
        <v>1547</v>
      </c>
      <c r="H168" t="s">
        <v>349</v>
      </c>
      <c r="I168" t="s">
        <v>1548</v>
      </c>
      <c r="J168" t="s">
        <v>993</v>
      </c>
      <c r="K168" t="b">
        <v>0</v>
      </c>
      <c r="L168" t="b">
        <v>1</v>
      </c>
      <c r="M168" s="173" t="s">
        <v>1800</v>
      </c>
      <c r="N168">
        <v>0.63</v>
      </c>
      <c r="O168" s="149">
        <v>1</v>
      </c>
      <c r="P168" s="149" t="s">
        <v>1795</v>
      </c>
      <c r="Q168" s="149">
        <v>1</v>
      </c>
      <c r="R168" s="149">
        <v>7.2</v>
      </c>
      <c r="S168" t="s">
        <v>501</v>
      </c>
      <c r="T168"/>
      <c r="U168">
        <v>60.202500000000001</v>
      </c>
      <c r="V168">
        <v>-154.31278</v>
      </c>
      <c r="W168" s="149" t="s">
        <v>1796</v>
      </c>
      <c r="Y168">
        <f>VLOOKUP(F168,'LOOKUP OPERATOR 05032023'!$A$2:$P$173,16,FALSE)</f>
        <v>549</v>
      </c>
    </row>
    <row r="169" spans="1:25" x14ac:dyDescent="0.25">
      <c r="A169" s="149">
        <v>332600</v>
      </c>
      <c r="B169" s="149" t="s">
        <v>994</v>
      </c>
      <c r="D169" s="149">
        <v>332600</v>
      </c>
      <c r="E169" t="s">
        <v>352</v>
      </c>
      <c r="F169" t="s">
        <v>1585</v>
      </c>
      <c r="H169" t="s">
        <v>351</v>
      </c>
      <c r="I169" t="s">
        <v>1586</v>
      </c>
      <c r="J169" t="s">
        <v>995</v>
      </c>
      <c r="K169" t="b">
        <v>0</v>
      </c>
      <c r="L169" t="b">
        <v>1</v>
      </c>
      <c r="M169" s="173" t="s">
        <v>1800</v>
      </c>
      <c r="N169">
        <v>1.375</v>
      </c>
      <c r="O169" s="149">
        <v>1</v>
      </c>
      <c r="P169" s="149" t="s">
        <v>1795</v>
      </c>
      <c r="Q169" s="149">
        <v>1</v>
      </c>
      <c r="R169" s="149">
        <v>2.4</v>
      </c>
      <c r="S169" t="s">
        <v>501</v>
      </c>
      <c r="T169"/>
      <c r="U169">
        <v>65.171940000000006</v>
      </c>
      <c r="V169">
        <v>-152.07889</v>
      </c>
      <c r="W169" s="149" t="s">
        <v>1796</v>
      </c>
      <c r="Y169">
        <f>VLOOKUP(F169,'LOOKUP OPERATOR 05032023'!$A$2:$P$173,16,FALSE)</f>
        <v>735</v>
      </c>
    </row>
    <row r="170" spans="1:25" x14ac:dyDescent="0.25">
      <c r="A170" s="149">
        <v>331180</v>
      </c>
      <c r="B170" s="149" t="s">
        <v>614</v>
      </c>
      <c r="C170" s="149">
        <v>7169</v>
      </c>
      <c r="D170" s="149">
        <v>331180</v>
      </c>
      <c r="E170" t="s">
        <v>92</v>
      </c>
      <c r="F170" t="s">
        <v>1492</v>
      </c>
      <c r="G170" s="149">
        <v>219</v>
      </c>
      <c r="H170" t="s">
        <v>78</v>
      </c>
      <c r="I170" t="s">
        <v>1519</v>
      </c>
      <c r="J170" t="s">
        <v>615</v>
      </c>
      <c r="K170" t="b">
        <v>1</v>
      </c>
      <c r="L170" t="b">
        <v>1</v>
      </c>
      <c r="M170" t="b">
        <v>0</v>
      </c>
      <c r="N170">
        <v>1.1000000000000001</v>
      </c>
      <c r="O170" s="149">
        <v>1</v>
      </c>
      <c r="P170" s="149" t="s">
        <v>1795</v>
      </c>
      <c r="Q170" s="149">
        <v>1</v>
      </c>
      <c r="R170" s="149">
        <v>14.4</v>
      </c>
      <c r="S170" t="s">
        <v>1469</v>
      </c>
      <c r="T170"/>
      <c r="U170">
        <v>62.9617</v>
      </c>
      <c r="V170">
        <v>-141.93719999999999</v>
      </c>
      <c r="W170" s="149" t="s">
        <v>1796</v>
      </c>
      <c r="Y170">
        <f>VLOOKUP(F170,'LOOKUP OPERATOR 05032023'!$A$2:$P$173,16,FALSE)</f>
        <v>2</v>
      </c>
    </row>
    <row r="171" spans="1:25" x14ac:dyDescent="0.25">
      <c r="A171" s="149">
        <v>332610</v>
      </c>
      <c r="B171" s="149" t="s">
        <v>996</v>
      </c>
      <c r="D171" s="149">
        <v>332610</v>
      </c>
      <c r="E171" t="s">
        <v>354</v>
      </c>
      <c r="F171" t="s">
        <v>1587</v>
      </c>
      <c r="H171" t="s">
        <v>353</v>
      </c>
      <c r="I171" t="s">
        <v>1588</v>
      </c>
      <c r="J171" t="s">
        <v>997</v>
      </c>
      <c r="K171" t="b">
        <v>0</v>
      </c>
      <c r="L171" t="b">
        <v>1</v>
      </c>
      <c r="M171" s="149" t="b">
        <v>1</v>
      </c>
      <c r="N171">
        <v>0.315</v>
      </c>
      <c r="O171" s="149">
        <v>1</v>
      </c>
      <c r="P171" s="149" t="s">
        <v>1795</v>
      </c>
      <c r="Q171" s="149">
        <v>1</v>
      </c>
      <c r="S171" t="s">
        <v>501</v>
      </c>
      <c r="T171"/>
      <c r="U171">
        <v>60.864719999999998</v>
      </c>
      <c r="V171">
        <v>-146.67860999999999</v>
      </c>
      <c r="W171" s="149" t="s">
        <v>1796</v>
      </c>
      <c r="Y171">
        <f>VLOOKUP(F171,'LOOKUP OPERATOR 05032023'!$A$2:$P$173,16,FALSE)</f>
        <v>573</v>
      </c>
    </row>
    <row r="172" spans="1:25" x14ac:dyDescent="0.25">
      <c r="A172" s="149">
        <v>331005</v>
      </c>
      <c r="B172" s="149" t="s">
        <v>998</v>
      </c>
      <c r="D172" s="149">
        <v>331005</v>
      </c>
      <c r="E172" t="s">
        <v>356</v>
      </c>
      <c r="F172" t="s">
        <v>1486</v>
      </c>
      <c r="H172" t="s">
        <v>355</v>
      </c>
      <c r="I172" t="s">
        <v>1487</v>
      </c>
      <c r="J172" t="s">
        <v>999</v>
      </c>
      <c r="K172" t="b">
        <v>0</v>
      </c>
      <c r="L172" t="b">
        <v>1</v>
      </c>
      <c r="M172" s="149" t="s">
        <v>1797</v>
      </c>
      <c r="N172">
        <v>4.335</v>
      </c>
      <c r="O172" s="149">
        <v>1</v>
      </c>
      <c r="P172" s="149" t="s">
        <v>1795</v>
      </c>
      <c r="Q172" s="149">
        <v>1</v>
      </c>
      <c r="R172" s="149">
        <v>2.4</v>
      </c>
      <c r="S172" t="s">
        <v>501</v>
      </c>
      <c r="T172"/>
      <c r="U172">
        <v>51.872500000000002</v>
      </c>
      <c r="V172">
        <v>-176.62861000000001</v>
      </c>
      <c r="W172" s="149" t="s">
        <v>1796</v>
      </c>
      <c r="Y172">
        <f>VLOOKUP(F172,'LOOKUP OPERATOR 05032023'!$A$2:$P$173,16,FALSE)</f>
        <v>704</v>
      </c>
    </row>
    <row r="173" spans="1:25" x14ac:dyDescent="0.25">
      <c r="A173" s="149">
        <v>332540</v>
      </c>
      <c r="B173" s="149" t="s">
        <v>1000</v>
      </c>
      <c r="D173" s="149">
        <v>332540</v>
      </c>
      <c r="E173" t="s">
        <v>358</v>
      </c>
      <c r="F173" t="s">
        <v>1566</v>
      </c>
      <c r="H173" t="s">
        <v>357</v>
      </c>
      <c r="I173" t="s">
        <v>1567</v>
      </c>
      <c r="J173" t="s">
        <v>1001</v>
      </c>
      <c r="K173" t="b">
        <v>0</v>
      </c>
      <c r="L173" t="b">
        <v>1</v>
      </c>
      <c r="M173" s="149" t="s">
        <v>1800</v>
      </c>
      <c r="N173">
        <v>2.83</v>
      </c>
      <c r="O173" s="149">
        <v>1</v>
      </c>
      <c r="P173" s="149" t="s">
        <v>1795</v>
      </c>
      <c r="Q173" s="149">
        <v>1</v>
      </c>
      <c r="R173" s="149">
        <v>7.2</v>
      </c>
      <c r="S173" t="s">
        <v>501</v>
      </c>
      <c r="T173"/>
      <c r="U173">
        <v>55.33972</v>
      </c>
      <c r="V173">
        <v>-160.49722</v>
      </c>
      <c r="W173" s="149" t="s">
        <v>1796</v>
      </c>
      <c r="Y173">
        <f>VLOOKUP(F173,'LOOKUP OPERATOR 05032023'!$A$2:$P$173,16,FALSE)</f>
        <v>521</v>
      </c>
    </row>
    <row r="174" spans="1:25" x14ac:dyDescent="0.25">
      <c r="A174" s="149">
        <v>332200</v>
      </c>
      <c r="B174" s="149" t="s">
        <v>1002</v>
      </c>
      <c r="C174" s="149">
        <v>7171</v>
      </c>
      <c r="D174" s="149">
        <v>332200</v>
      </c>
      <c r="E174" t="s">
        <v>1826</v>
      </c>
      <c r="G174" s="149">
        <v>11591</v>
      </c>
      <c r="H174" t="s">
        <v>1827</v>
      </c>
      <c r="I174" t="s">
        <v>1483</v>
      </c>
      <c r="J174" t="s">
        <v>1003</v>
      </c>
      <c r="K174" t="b">
        <v>0</v>
      </c>
      <c r="L174" t="b">
        <v>1</v>
      </c>
      <c r="M174" s="149" t="s">
        <v>1800</v>
      </c>
      <c r="N174">
        <v>0.23600000000000002</v>
      </c>
      <c r="O174" s="149">
        <v>1</v>
      </c>
      <c r="P174" s="149" t="s">
        <v>1795</v>
      </c>
      <c r="Q174" s="149">
        <v>1</v>
      </c>
      <c r="R174" s="149">
        <v>7.2</v>
      </c>
      <c r="S174" t="s">
        <v>501</v>
      </c>
      <c r="T174"/>
      <c r="U174">
        <v>65.001109999999997</v>
      </c>
      <c r="V174">
        <v>-150.63389000000001</v>
      </c>
      <c r="W174" s="149" t="s">
        <v>1796</v>
      </c>
      <c r="Y174" t="e">
        <f>VLOOKUP(F174,'LOOKUP OPERATOR 05032023'!$A$2:$P$173,16,FALSE)</f>
        <v>#N/A</v>
      </c>
    </row>
    <row r="175" spans="1:25" x14ac:dyDescent="0.25">
      <c r="A175" s="149">
        <v>332200</v>
      </c>
      <c r="B175" s="149" t="s">
        <v>1002</v>
      </c>
      <c r="D175" s="149">
        <v>332200</v>
      </c>
      <c r="E175" t="s">
        <v>360</v>
      </c>
      <c r="F175" t="s">
        <v>1641</v>
      </c>
      <c r="H175" t="s">
        <v>359</v>
      </c>
      <c r="I175" t="s">
        <v>1483</v>
      </c>
      <c r="J175" t="s">
        <v>1003</v>
      </c>
      <c r="K175" t="b">
        <v>0</v>
      </c>
      <c r="L175" t="b">
        <v>1</v>
      </c>
      <c r="M175" s="173" t="s">
        <v>1800</v>
      </c>
      <c r="N175">
        <v>0.23600000000000002</v>
      </c>
      <c r="O175" s="149">
        <v>1</v>
      </c>
      <c r="P175" s="149" t="s">
        <v>1795</v>
      </c>
      <c r="Q175" s="149">
        <v>1</v>
      </c>
      <c r="R175" s="149">
        <v>7.2</v>
      </c>
      <c r="S175" t="s">
        <v>501</v>
      </c>
      <c r="T175"/>
      <c r="U175">
        <v>65.001109999999997</v>
      </c>
      <c r="V175">
        <v>-150.63389000000001</v>
      </c>
      <c r="W175" s="149" t="s">
        <v>1796</v>
      </c>
      <c r="Y175">
        <f>VLOOKUP(F175,'LOOKUP OPERATOR 05032023'!$A$2:$P$173,16,FALSE)</f>
        <v>0</v>
      </c>
    </row>
    <row r="176" spans="1:25" x14ac:dyDescent="0.25">
      <c r="B176" s="149" t="s">
        <v>1004</v>
      </c>
      <c r="C176" s="149">
        <v>58278</v>
      </c>
      <c r="E176" t="s">
        <v>1006</v>
      </c>
      <c r="F176" t="s">
        <v>1463</v>
      </c>
      <c r="G176" s="149">
        <v>19277</v>
      </c>
      <c r="H176" t="s">
        <v>1276</v>
      </c>
      <c r="I176" t="s">
        <v>1464</v>
      </c>
      <c r="J176" t="s">
        <v>1008</v>
      </c>
      <c r="K176" t="b">
        <v>1</v>
      </c>
      <c r="L176" t="b">
        <v>0</v>
      </c>
      <c r="M176" t="b">
        <v>0</v>
      </c>
      <c r="N176">
        <v>25.7</v>
      </c>
      <c r="O176" s="149">
        <v>1</v>
      </c>
      <c r="P176" s="149" t="s">
        <v>1795</v>
      </c>
      <c r="Q176" s="149">
        <v>1</v>
      </c>
      <c r="R176" s="149">
        <v>12.47</v>
      </c>
      <c r="S176">
        <v>4.16</v>
      </c>
      <c r="T176"/>
      <c r="U176">
        <v>70.235277999999994</v>
      </c>
      <c r="V176">
        <v>-148.383611</v>
      </c>
      <c r="W176" s="149" t="s">
        <v>1796</v>
      </c>
      <c r="Y176">
        <f>VLOOKUP(F176,'LOOKUP OPERATOR 05032023'!$A$2:$P$173,16,FALSE)</f>
        <v>748</v>
      </c>
    </row>
    <row r="177" spans="1:25" x14ac:dyDescent="0.25">
      <c r="B177" s="149" t="s">
        <v>1009</v>
      </c>
      <c r="C177" s="149">
        <v>58117</v>
      </c>
      <c r="E177" t="s">
        <v>1010</v>
      </c>
      <c r="F177" t="s">
        <v>1463</v>
      </c>
      <c r="G177" s="149">
        <v>19277</v>
      </c>
      <c r="H177" t="s">
        <v>1276</v>
      </c>
      <c r="I177" t="s">
        <v>1464</v>
      </c>
      <c r="J177" t="s">
        <v>1008</v>
      </c>
      <c r="K177" t="b">
        <v>1</v>
      </c>
      <c r="L177" t="b">
        <v>0</v>
      </c>
      <c r="M177" t="b">
        <v>0</v>
      </c>
      <c r="N177">
        <v>7.8</v>
      </c>
      <c r="O177" s="149">
        <v>1</v>
      </c>
      <c r="P177" s="149" t="s">
        <v>1795</v>
      </c>
      <c r="Q177" s="149">
        <v>1</v>
      </c>
      <c r="R177" s="149">
        <v>12.47</v>
      </c>
      <c r="S177">
        <v>4.16</v>
      </c>
      <c r="T177"/>
      <c r="U177">
        <v>70.2</v>
      </c>
      <c r="V177">
        <v>-148.466667</v>
      </c>
      <c r="W177" s="149" t="s">
        <v>1796</v>
      </c>
      <c r="Y177">
        <f>VLOOKUP(F177,'LOOKUP OPERATOR 05032023'!$A$2:$P$173,16,FALSE)</f>
        <v>748</v>
      </c>
    </row>
    <row r="178" spans="1:25" x14ac:dyDescent="0.25">
      <c r="A178" s="149">
        <v>332630</v>
      </c>
      <c r="B178" s="149" t="s">
        <v>1011</v>
      </c>
      <c r="D178" s="149">
        <v>332630</v>
      </c>
      <c r="E178" t="s">
        <v>362</v>
      </c>
      <c r="F178" t="s">
        <v>1591</v>
      </c>
      <c r="H178" t="s">
        <v>361</v>
      </c>
      <c r="I178" t="s">
        <v>1592</v>
      </c>
      <c r="J178" t="s">
        <v>1012</v>
      </c>
      <c r="K178" t="b">
        <v>0</v>
      </c>
      <c r="L178" t="b">
        <v>1</v>
      </c>
      <c r="M178" s="173" t="s">
        <v>1797</v>
      </c>
      <c r="N178">
        <v>0.24</v>
      </c>
      <c r="O178" s="149">
        <v>1</v>
      </c>
      <c r="P178" s="149" t="s">
        <v>1795</v>
      </c>
      <c r="Q178" s="149">
        <v>1</v>
      </c>
      <c r="R178" s="149">
        <v>7.2</v>
      </c>
      <c r="S178" t="s">
        <v>501</v>
      </c>
      <c r="T178"/>
      <c r="U178">
        <v>57.780830000000002</v>
      </c>
      <c r="V178">
        <v>-135.21888999999999</v>
      </c>
      <c r="W178" s="149" t="s">
        <v>1796</v>
      </c>
      <c r="Y178">
        <f>VLOOKUP(F178,'LOOKUP OPERATOR 05032023'!$A$2:$P$173,16,FALSE)</f>
        <v>0</v>
      </c>
    </row>
    <row r="179" spans="1:25" x14ac:dyDescent="0.25">
      <c r="B179" s="149" t="s">
        <v>1013</v>
      </c>
      <c r="C179" s="149">
        <v>52184</v>
      </c>
      <c r="E179" t="s">
        <v>1015</v>
      </c>
      <c r="F179" t="s">
        <v>1828</v>
      </c>
      <c r="G179" s="149">
        <v>18617</v>
      </c>
      <c r="H179" t="s">
        <v>1314</v>
      </c>
      <c r="I179" t="s">
        <v>1634</v>
      </c>
      <c r="J179" t="s">
        <v>596</v>
      </c>
      <c r="K179" t="b">
        <v>1</v>
      </c>
      <c r="L179" t="b">
        <v>0</v>
      </c>
      <c r="M179" t="b">
        <v>1</v>
      </c>
      <c r="N179">
        <v>8.6</v>
      </c>
      <c r="O179" s="149">
        <v>4</v>
      </c>
      <c r="P179" s="149" t="s">
        <v>1829</v>
      </c>
      <c r="Q179" s="149">
        <v>7</v>
      </c>
      <c r="R179" s="149">
        <v>25</v>
      </c>
      <c r="S179" t="s">
        <v>1469</v>
      </c>
      <c r="T179"/>
      <c r="U179">
        <v>60.677</v>
      </c>
      <c r="V179">
        <v>-151.38149999999999</v>
      </c>
      <c r="Y179">
        <f>VLOOKUP(F179,'LOOKUP OPERATOR 05032023'!$A$2:$P$173,16,FALSE)</f>
        <v>0</v>
      </c>
    </row>
    <row r="180" spans="1:25" x14ac:dyDescent="0.25">
      <c r="A180" s="149">
        <v>332710</v>
      </c>
      <c r="B180" s="149" t="s">
        <v>1016</v>
      </c>
      <c r="D180" s="149">
        <v>332710</v>
      </c>
      <c r="E180" t="s">
        <v>364</v>
      </c>
      <c r="F180" t="s">
        <v>1599</v>
      </c>
      <c r="H180" t="s">
        <v>363</v>
      </c>
      <c r="I180" t="s">
        <v>1600</v>
      </c>
      <c r="J180" t="s">
        <v>1017</v>
      </c>
      <c r="K180" t="b">
        <v>0</v>
      </c>
      <c r="L180" t="b">
        <v>1</v>
      </c>
      <c r="M180" s="149" t="s">
        <v>1797</v>
      </c>
      <c r="N180">
        <v>0.3</v>
      </c>
      <c r="O180" s="149">
        <v>1</v>
      </c>
      <c r="P180" s="149" t="s">
        <v>1795</v>
      </c>
      <c r="Q180" s="149">
        <v>1</v>
      </c>
      <c r="R180" s="149">
        <v>7.2</v>
      </c>
      <c r="S180" t="s">
        <v>501</v>
      </c>
      <c r="T180"/>
      <c r="U180">
        <v>61.102499999999999</v>
      </c>
      <c r="V180">
        <v>-160.96167</v>
      </c>
      <c r="W180" s="149" t="s">
        <v>1796</v>
      </c>
      <c r="Y180">
        <f>VLOOKUP(F180,'LOOKUP OPERATOR 05032023'!$A$2:$P$173,16,FALSE)</f>
        <v>749</v>
      </c>
    </row>
    <row r="181" spans="1:25" x14ac:dyDescent="0.25">
      <c r="A181" s="149">
        <v>332720</v>
      </c>
      <c r="B181" s="149" t="s">
        <v>1018</v>
      </c>
      <c r="D181" s="149">
        <v>332720</v>
      </c>
      <c r="E181" t="s">
        <v>366</v>
      </c>
      <c r="F181" t="s">
        <v>1601</v>
      </c>
      <c r="H181" t="s">
        <v>365</v>
      </c>
      <c r="I181" t="s">
        <v>1602</v>
      </c>
      <c r="J181" t="s">
        <v>1019</v>
      </c>
      <c r="K181" t="b">
        <v>0</v>
      </c>
      <c r="L181" t="b">
        <v>1</v>
      </c>
      <c r="M181" s="149" t="b">
        <v>1</v>
      </c>
      <c r="N181">
        <v>0.97499999999999998</v>
      </c>
      <c r="O181" s="149">
        <v>1</v>
      </c>
      <c r="P181" s="149" t="s">
        <v>1795</v>
      </c>
      <c r="Q181" s="149">
        <v>1</v>
      </c>
      <c r="R181" s="149">
        <v>7.2</v>
      </c>
      <c r="S181" t="s">
        <v>501</v>
      </c>
      <c r="T181"/>
      <c r="U181">
        <v>60.343060000000001</v>
      </c>
      <c r="V181">
        <v>-162.66306</v>
      </c>
      <c r="W181" s="149" t="s">
        <v>1796</v>
      </c>
      <c r="Y181">
        <f>VLOOKUP(F181,'LOOKUP OPERATOR 05032023'!$A$2:$P$173,16,FALSE)</f>
        <v>377</v>
      </c>
    </row>
    <row r="182" spans="1:25" x14ac:dyDescent="0.25">
      <c r="A182" s="149">
        <v>331190</v>
      </c>
      <c r="B182" s="149" t="s">
        <v>617</v>
      </c>
      <c r="C182" s="149">
        <v>66</v>
      </c>
      <c r="D182" s="149">
        <v>331190</v>
      </c>
      <c r="E182" t="s">
        <v>93</v>
      </c>
      <c r="F182" t="s">
        <v>1492</v>
      </c>
      <c r="G182" s="149">
        <v>219</v>
      </c>
      <c r="H182" t="s">
        <v>78</v>
      </c>
      <c r="I182" t="s">
        <v>1576</v>
      </c>
      <c r="J182" t="s">
        <v>602</v>
      </c>
      <c r="K182" t="b">
        <v>1</v>
      </c>
      <c r="L182" t="b">
        <v>1</v>
      </c>
      <c r="M182" t="b">
        <v>0</v>
      </c>
      <c r="N182">
        <v>4.4000000000000004</v>
      </c>
      <c r="O182" s="149">
        <v>1</v>
      </c>
      <c r="P182" s="149" t="s">
        <v>1795</v>
      </c>
      <c r="Q182" s="149">
        <v>1</v>
      </c>
      <c r="R182" s="149">
        <v>2.4</v>
      </c>
      <c r="S182" t="s">
        <v>1469</v>
      </c>
      <c r="T182"/>
      <c r="U182">
        <v>59.454500000000003</v>
      </c>
      <c r="V182">
        <v>-135.31309999999999</v>
      </c>
      <c r="W182" s="149" t="s">
        <v>1796</v>
      </c>
      <c r="X182" t="s">
        <v>1817</v>
      </c>
      <c r="Y182">
        <f>VLOOKUP(F182,'LOOKUP OPERATOR 05032023'!$A$2:$P$173,16,FALSE)</f>
        <v>2</v>
      </c>
    </row>
    <row r="183" spans="1:25" x14ac:dyDescent="0.25">
      <c r="A183" s="149">
        <v>332730</v>
      </c>
      <c r="B183" s="149" t="s">
        <v>1020</v>
      </c>
      <c r="D183" s="149">
        <v>332730</v>
      </c>
      <c r="E183" t="s">
        <v>368</v>
      </c>
      <c r="F183" t="s">
        <v>1603</v>
      </c>
      <c r="H183" t="s">
        <v>367</v>
      </c>
      <c r="I183" t="s">
        <v>1604</v>
      </c>
      <c r="J183" t="s">
        <v>1021</v>
      </c>
      <c r="K183" t="b">
        <v>0</v>
      </c>
      <c r="L183" t="b">
        <v>1</v>
      </c>
      <c r="M183" s="149" t="s">
        <v>1797</v>
      </c>
      <c r="N183">
        <v>0.22</v>
      </c>
      <c r="O183" s="149">
        <v>1</v>
      </c>
      <c r="P183" s="149" t="s">
        <v>1795</v>
      </c>
      <c r="Q183" s="149">
        <v>1</v>
      </c>
      <c r="S183" t="s">
        <v>501</v>
      </c>
      <c r="T183"/>
      <c r="U183">
        <v>59.079169999999998</v>
      </c>
      <c r="V183">
        <v>-160.27500000000001</v>
      </c>
      <c r="Y183">
        <f>VLOOKUP(F183,'LOOKUP OPERATOR 05032023'!$A$2:$P$173,16,FALSE)</f>
        <v>71</v>
      </c>
    </row>
    <row r="184" spans="1:25" x14ac:dyDescent="0.25">
      <c r="A184" s="149">
        <v>332740</v>
      </c>
      <c r="B184" s="149" t="s">
        <v>1025</v>
      </c>
      <c r="D184" s="149">
        <v>332740</v>
      </c>
      <c r="E184" t="s">
        <v>370</v>
      </c>
      <c r="F184" t="s">
        <v>1513</v>
      </c>
      <c r="H184" t="s">
        <v>369</v>
      </c>
      <c r="I184" t="s">
        <v>1514</v>
      </c>
      <c r="J184" t="s">
        <v>1026</v>
      </c>
      <c r="K184" t="b">
        <v>0</v>
      </c>
      <c r="L184" t="b">
        <v>1</v>
      </c>
      <c r="M184" s="173" t="s">
        <v>1800</v>
      </c>
      <c r="N184">
        <v>0.19600000000000001</v>
      </c>
      <c r="O184" s="149">
        <v>1</v>
      </c>
      <c r="P184" s="149" t="s">
        <v>1795</v>
      </c>
      <c r="Q184" s="149">
        <v>1</v>
      </c>
      <c r="R184" s="149">
        <v>7.2</v>
      </c>
      <c r="S184" t="s">
        <v>501</v>
      </c>
      <c r="T184"/>
      <c r="U184">
        <v>52.93806</v>
      </c>
      <c r="V184">
        <v>-168.86778000000001</v>
      </c>
      <c r="Y184">
        <f>VLOOKUP(F184,'LOOKUP OPERATOR 05032023'!$A$2:$P$173,16,FALSE)</f>
        <v>0</v>
      </c>
    </row>
    <row r="185" spans="1:25" x14ac:dyDescent="0.25">
      <c r="A185" s="149">
        <v>332850</v>
      </c>
      <c r="B185" s="149" t="s">
        <v>1027</v>
      </c>
      <c r="C185" s="149">
        <v>6299</v>
      </c>
      <c r="D185" s="149">
        <v>332850</v>
      </c>
      <c r="E185" t="s">
        <v>372</v>
      </c>
      <c r="F185" t="s">
        <v>1605</v>
      </c>
      <c r="G185" s="149">
        <v>40548</v>
      </c>
      <c r="H185" t="s">
        <v>371</v>
      </c>
      <c r="I185" t="s">
        <v>1606</v>
      </c>
      <c r="J185" t="s">
        <v>1028</v>
      </c>
      <c r="K185" t="b">
        <v>1</v>
      </c>
      <c r="L185" t="b">
        <v>1</v>
      </c>
      <c r="M185" s="149" t="s">
        <v>1800</v>
      </c>
      <c r="N185">
        <v>1.9000000000000001</v>
      </c>
      <c r="O185" s="149">
        <v>1</v>
      </c>
      <c r="P185" s="149" t="s">
        <v>1795</v>
      </c>
      <c r="Q185" s="149">
        <v>1</v>
      </c>
      <c r="R185" s="149">
        <v>4</v>
      </c>
      <c r="S185" t="s">
        <v>1469</v>
      </c>
      <c r="T185"/>
      <c r="U185">
        <v>63.876789000000002</v>
      </c>
      <c r="V185">
        <v>-160.790414</v>
      </c>
      <c r="W185" s="149" t="s">
        <v>1796</v>
      </c>
      <c r="Y185">
        <f>VLOOKUP(F185,'LOOKUP OPERATOR 05032023'!$A$2:$P$173,16,FALSE)</f>
        <v>0</v>
      </c>
    </row>
    <row r="186" spans="1:25" x14ac:dyDescent="0.25">
      <c r="B186" s="223" t="s">
        <v>1029</v>
      </c>
      <c r="C186" s="223">
        <v>7502</v>
      </c>
      <c r="E186" s="77" t="s">
        <v>374</v>
      </c>
      <c r="F186" t="s">
        <v>1607</v>
      </c>
      <c r="G186" s="223">
        <v>19454</v>
      </c>
      <c r="H186" s="77" t="s">
        <v>373</v>
      </c>
      <c r="I186" s="77" t="s">
        <v>1608</v>
      </c>
      <c r="J186" t="s">
        <v>1030</v>
      </c>
      <c r="K186" t="b">
        <v>1</v>
      </c>
      <c r="M186" s="77" t="b">
        <v>1</v>
      </c>
      <c r="N186" s="77">
        <v>21.9</v>
      </c>
      <c r="O186" s="223">
        <v>1</v>
      </c>
      <c r="P186" s="223" t="s">
        <v>1795</v>
      </c>
      <c r="Q186" s="223">
        <v>1</v>
      </c>
      <c r="R186" s="223">
        <v>4.16</v>
      </c>
      <c r="S186" s="77" t="s">
        <v>1469</v>
      </c>
      <c r="T186" s="77"/>
      <c r="U186" s="77">
        <v>53.892459000000002</v>
      </c>
      <c r="V186" s="77">
        <v>-166.538185</v>
      </c>
      <c r="W186" s="149" t="s">
        <v>1796</v>
      </c>
      <c r="Y186">
        <f>VLOOKUP(F186,'LOOKUP OPERATOR 05032023'!$A$2:$P$173,16,FALSE)</f>
        <v>0</v>
      </c>
    </row>
    <row r="187" spans="1:25" x14ac:dyDescent="0.25">
      <c r="B187" s="223" t="s">
        <v>1031</v>
      </c>
      <c r="C187" s="223">
        <v>7503</v>
      </c>
      <c r="E187" s="77" t="s">
        <v>375</v>
      </c>
      <c r="F187" t="s">
        <v>1607</v>
      </c>
      <c r="G187" s="223">
        <v>19454</v>
      </c>
      <c r="H187" s="77" t="s">
        <v>373</v>
      </c>
      <c r="I187" s="77" t="s">
        <v>1608</v>
      </c>
      <c r="J187" t="s">
        <v>1030</v>
      </c>
      <c r="K187" t="b">
        <v>1</v>
      </c>
      <c r="M187" s="77" t="b">
        <v>1</v>
      </c>
      <c r="N187" s="77">
        <v>1.1000000000000001</v>
      </c>
      <c r="O187" s="223">
        <v>1</v>
      </c>
      <c r="P187" s="223" t="s">
        <v>1795</v>
      </c>
      <c r="Q187" s="223">
        <v>1</v>
      </c>
      <c r="R187" s="223">
        <v>4.16</v>
      </c>
      <c r="S187" s="77" t="s">
        <v>1469</v>
      </c>
      <c r="T187" s="77"/>
      <c r="U187" s="77">
        <v>53.863993000000001</v>
      </c>
      <c r="V187" s="77">
        <v>-166.51259099999999</v>
      </c>
      <c r="W187" s="149" t="s">
        <v>1796</v>
      </c>
      <c r="X187" s="77"/>
      <c r="Y187">
        <f>VLOOKUP(F187,'LOOKUP OPERATOR 05032023'!$A$2:$P$173,16,FALSE)</f>
        <v>0</v>
      </c>
    </row>
    <row r="188" spans="1:25" x14ac:dyDescent="0.25">
      <c r="A188" s="149">
        <v>332870</v>
      </c>
      <c r="B188" s="149" t="s">
        <v>1032</v>
      </c>
      <c r="D188" s="149">
        <v>332870</v>
      </c>
      <c r="E188" t="s">
        <v>409</v>
      </c>
      <c r="F188" t="s">
        <v>1508</v>
      </c>
      <c r="H188" t="s">
        <v>408</v>
      </c>
      <c r="I188" t="s">
        <v>1509</v>
      </c>
      <c r="J188" t="s">
        <v>1033</v>
      </c>
      <c r="K188" t="b">
        <v>0</v>
      </c>
      <c r="L188" t="b">
        <v>1</v>
      </c>
      <c r="M188" s="149" t="b">
        <v>1</v>
      </c>
      <c r="N188">
        <v>0.27</v>
      </c>
      <c r="O188" s="149">
        <v>1</v>
      </c>
      <c r="P188" s="149" t="s">
        <v>1795</v>
      </c>
      <c r="Q188" s="149">
        <v>1</v>
      </c>
      <c r="S188" t="s">
        <v>501</v>
      </c>
      <c r="T188"/>
      <c r="U188">
        <v>60.942779999999999</v>
      </c>
      <c r="V188">
        <v>-164.62943999999999</v>
      </c>
      <c r="W188" s="149" t="s">
        <v>1796</v>
      </c>
      <c r="Y188">
        <f>VLOOKUP(F188,'LOOKUP OPERATOR 05032023'!$A$2:$P$173,16,FALSE)</f>
        <v>0</v>
      </c>
    </row>
    <row r="189" spans="1:25" x14ac:dyDescent="0.25">
      <c r="B189" s="149" t="s">
        <v>1034</v>
      </c>
      <c r="C189" s="149">
        <v>54422</v>
      </c>
      <c r="E189" t="s">
        <v>1036</v>
      </c>
      <c r="F189" t="s">
        <v>1649</v>
      </c>
      <c r="G189" s="149">
        <v>19553</v>
      </c>
      <c r="H189" t="s">
        <v>1035</v>
      </c>
      <c r="I189" t="s">
        <v>1608</v>
      </c>
      <c r="J189" t="s">
        <v>1030</v>
      </c>
      <c r="K189" t="b">
        <v>1</v>
      </c>
      <c r="L189" t="b">
        <v>0</v>
      </c>
      <c r="M189" t="b">
        <v>0</v>
      </c>
      <c r="N189">
        <v>17.5</v>
      </c>
      <c r="O189" s="149">
        <v>5</v>
      </c>
      <c r="P189" s="149" t="s">
        <v>1830</v>
      </c>
      <c r="Q189" s="149">
        <v>6</v>
      </c>
      <c r="R189" s="149">
        <v>12.4</v>
      </c>
      <c r="S189" t="s">
        <v>1469</v>
      </c>
      <c r="T189"/>
      <c r="U189">
        <v>53.879600000000003</v>
      </c>
      <c r="V189">
        <v>-166.5532</v>
      </c>
      <c r="W189" s="149" t="s">
        <v>1796</v>
      </c>
      <c r="X189" s="77"/>
      <c r="Y189">
        <f>VLOOKUP(F189,'LOOKUP OPERATOR 05032023'!$A$2:$P$173,16,FALSE)</f>
        <v>0</v>
      </c>
    </row>
    <row r="190" spans="1:25" x14ac:dyDescent="0.25">
      <c r="B190" s="149" t="s">
        <v>1037</v>
      </c>
      <c r="C190" s="149">
        <v>50711</v>
      </c>
      <c r="E190" t="s">
        <v>1039</v>
      </c>
      <c r="F190" t="s">
        <v>1652</v>
      </c>
      <c r="G190" s="149">
        <v>19511</v>
      </c>
      <c r="H190" t="s">
        <v>1038</v>
      </c>
      <c r="I190" t="s">
        <v>1634</v>
      </c>
      <c r="J190" t="s">
        <v>596</v>
      </c>
      <c r="K190" t="b">
        <v>1</v>
      </c>
      <c r="L190" t="b">
        <v>0</v>
      </c>
      <c r="M190" t="b">
        <v>1</v>
      </c>
      <c r="N190">
        <v>22.6</v>
      </c>
      <c r="O190" s="149">
        <v>3</v>
      </c>
      <c r="P190" s="149" t="s">
        <v>1831</v>
      </c>
      <c r="Q190" s="149">
        <v>5</v>
      </c>
      <c r="R190" s="149">
        <v>69</v>
      </c>
      <c r="S190" t="s">
        <v>1469</v>
      </c>
      <c r="T190"/>
      <c r="U190">
        <v>64.854170999999994</v>
      </c>
      <c r="V190">
        <v>-147.82207500000001</v>
      </c>
      <c r="W190" s="149" t="s">
        <v>1796</v>
      </c>
      <c r="Y190">
        <f>VLOOKUP(F190,'LOOKUP OPERATOR 05032023'!$A$2:$P$173,16,FALSE)</f>
        <v>0</v>
      </c>
    </row>
    <row r="191" spans="1:25" x14ac:dyDescent="0.25">
      <c r="B191" s="149" t="s">
        <v>1022</v>
      </c>
      <c r="C191" s="149">
        <v>50392</v>
      </c>
      <c r="E191" t="s">
        <v>1024</v>
      </c>
      <c r="F191" t="s">
        <v>1639</v>
      </c>
      <c r="G191" s="149">
        <v>22199</v>
      </c>
      <c r="H191" t="s">
        <v>1315</v>
      </c>
      <c r="I191" t="s">
        <v>1634</v>
      </c>
      <c r="J191" t="s">
        <v>596</v>
      </c>
      <c r="K191" t="b">
        <v>1</v>
      </c>
      <c r="L191" t="b">
        <v>0</v>
      </c>
      <c r="M191" t="b">
        <v>1</v>
      </c>
      <c r="N191">
        <v>33.5</v>
      </c>
      <c r="O191" s="149">
        <v>3</v>
      </c>
      <c r="P191" s="149" t="s">
        <v>1831</v>
      </c>
      <c r="Q191" s="149">
        <v>5</v>
      </c>
      <c r="R191" s="149">
        <v>7.2</v>
      </c>
      <c r="S191" t="s">
        <v>1469</v>
      </c>
      <c r="T191"/>
      <c r="U191">
        <v>64.671409999999995</v>
      </c>
      <c r="V191">
        <v>-147.075988</v>
      </c>
      <c r="W191" s="149" t="s">
        <v>1796</v>
      </c>
      <c r="Y191">
        <f>VLOOKUP(F191,'LOOKUP OPERATOR 05032023'!$A$2:$P$173,16,FALSE)</f>
        <v>59</v>
      </c>
    </row>
    <row r="192" spans="1:25" x14ac:dyDescent="0.25">
      <c r="B192" s="149" t="s">
        <v>1399</v>
      </c>
      <c r="E192" t="s">
        <v>1832</v>
      </c>
      <c r="G192" s="173"/>
      <c r="H192" s="137"/>
      <c r="K192" t="b">
        <v>0</v>
      </c>
      <c r="L192" t="b">
        <v>0</v>
      </c>
      <c r="M192" s="173" t="s">
        <v>1797</v>
      </c>
      <c r="N192" s="137">
        <v>0.224</v>
      </c>
      <c r="O192" s="173"/>
      <c r="P192" s="173"/>
      <c r="Q192" s="173"/>
      <c r="R192" s="149">
        <v>7.2</v>
      </c>
      <c r="S192" t="s">
        <v>501</v>
      </c>
      <c r="T192"/>
      <c r="Y192" t="e">
        <f>VLOOKUP(F192,'LOOKUP OPERATOR 05032023'!$A$2:$P$173,16,FALSE)</f>
        <v>#N/A</v>
      </c>
    </row>
    <row r="193" spans="1:25" x14ac:dyDescent="0.25">
      <c r="A193" s="149">
        <v>331195</v>
      </c>
      <c r="B193" s="149" t="s">
        <v>618</v>
      </c>
      <c r="C193" s="149">
        <v>61685</v>
      </c>
      <c r="D193" s="149">
        <v>331195</v>
      </c>
      <c r="E193" t="s">
        <v>1338</v>
      </c>
      <c r="F193" t="s">
        <v>1492</v>
      </c>
      <c r="G193" s="149">
        <v>219</v>
      </c>
      <c r="H193" t="s">
        <v>78</v>
      </c>
      <c r="I193" t="s">
        <v>1833</v>
      </c>
      <c r="J193" t="s">
        <v>619</v>
      </c>
      <c r="K193" t="b">
        <v>1</v>
      </c>
      <c r="L193" t="b">
        <v>1</v>
      </c>
      <c r="M193" s="173" t="s">
        <v>1800</v>
      </c>
      <c r="N193">
        <v>0.73</v>
      </c>
      <c r="O193" s="149">
        <v>1</v>
      </c>
      <c r="P193" s="149" t="s">
        <v>1795</v>
      </c>
      <c r="Q193" s="149">
        <v>1</v>
      </c>
      <c r="R193" s="149">
        <v>12.47</v>
      </c>
      <c r="S193" t="s">
        <v>1469</v>
      </c>
      <c r="T193"/>
      <c r="U193">
        <v>62.592756000000001</v>
      </c>
      <c r="V193">
        <v>-143.58886899999999</v>
      </c>
      <c r="W193" s="149" t="s">
        <v>1796</v>
      </c>
      <c r="Y193">
        <f>VLOOKUP(F193,'LOOKUP OPERATOR 05032023'!$A$2:$P$173,16,FALSE)</f>
        <v>2</v>
      </c>
    </row>
    <row r="194" spans="1:25" x14ac:dyDescent="0.25">
      <c r="A194" s="149">
        <v>332880</v>
      </c>
      <c r="B194" s="149" t="s">
        <v>1040</v>
      </c>
      <c r="D194" s="149">
        <v>332880</v>
      </c>
      <c r="E194" t="s">
        <v>377</v>
      </c>
      <c r="F194" t="s">
        <v>1609</v>
      </c>
      <c r="H194" t="s">
        <v>376</v>
      </c>
      <c r="I194" t="s">
        <v>1610</v>
      </c>
      <c r="J194" t="s">
        <v>1041</v>
      </c>
      <c r="K194" t="b">
        <v>0</v>
      </c>
      <c r="L194" t="b">
        <v>1</v>
      </c>
      <c r="M194" s="149" t="s">
        <v>1800</v>
      </c>
      <c r="N194">
        <v>0.495</v>
      </c>
      <c r="O194" s="149">
        <v>1</v>
      </c>
      <c r="P194" s="149" t="s">
        <v>1795</v>
      </c>
      <c r="Q194" s="149">
        <v>1</v>
      </c>
      <c r="R194" s="149">
        <v>7.2</v>
      </c>
      <c r="S194" t="s">
        <v>501</v>
      </c>
      <c r="T194"/>
      <c r="U194">
        <v>67.013890000000004</v>
      </c>
      <c r="V194">
        <v>-146.41861</v>
      </c>
      <c r="W194" s="149" t="s">
        <v>1796</v>
      </c>
      <c r="Y194">
        <f>VLOOKUP(F194,'LOOKUP OPERATOR 05032023'!$A$2:$P$173,16,FALSE)</f>
        <v>0</v>
      </c>
    </row>
    <row r="195" spans="1:25" x14ac:dyDescent="0.25">
      <c r="B195" s="149" t="s">
        <v>1042</v>
      </c>
      <c r="C195" s="149">
        <v>54305</v>
      </c>
      <c r="E195" t="s">
        <v>1044</v>
      </c>
      <c r="F195" t="s">
        <v>1834</v>
      </c>
      <c r="G195" s="149">
        <v>20523</v>
      </c>
      <c r="H195" t="s">
        <v>1043</v>
      </c>
      <c r="I195" t="s">
        <v>1608</v>
      </c>
      <c r="J195" t="s">
        <v>1030</v>
      </c>
      <c r="K195" t="b">
        <v>1</v>
      </c>
      <c r="L195" t="b">
        <v>0</v>
      </c>
      <c r="M195" t="b">
        <v>1</v>
      </c>
      <c r="N195">
        <v>6.6</v>
      </c>
      <c r="O195" s="149">
        <v>4</v>
      </c>
      <c r="P195" s="149" t="s">
        <v>1829</v>
      </c>
      <c r="Q195" s="149">
        <v>7</v>
      </c>
      <c r="R195" s="149">
        <v>4.16</v>
      </c>
      <c r="S195" t="s">
        <v>1469</v>
      </c>
      <c r="T195"/>
      <c r="U195">
        <v>53.858508</v>
      </c>
      <c r="V195">
        <v>-166.55287999999999</v>
      </c>
      <c r="W195" s="149" t="s">
        <v>1796</v>
      </c>
      <c r="Y195">
        <f>VLOOKUP(F195,'LOOKUP OPERATOR 05032023'!$A$2:$P$173,16,FALSE)</f>
        <v>0</v>
      </c>
    </row>
    <row r="196" spans="1:25" x14ac:dyDescent="0.25">
      <c r="A196" s="149">
        <v>332890</v>
      </c>
      <c r="B196" s="149" t="s">
        <v>1045</v>
      </c>
      <c r="D196" s="149">
        <v>332890</v>
      </c>
      <c r="E196" t="s">
        <v>379</v>
      </c>
      <c r="F196" t="s">
        <v>1615</v>
      </c>
      <c r="H196" t="s">
        <v>378</v>
      </c>
      <c r="I196" t="s">
        <v>1616</v>
      </c>
      <c r="J196" t="s">
        <v>1046</v>
      </c>
      <c r="K196" t="b">
        <v>0</v>
      </c>
      <c r="L196" t="b">
        <v>1</v>
      </c>
      <c r="M196" s="149" t="s">
        <v>1800</v>
      </c>
      <c r="O196" s="149">
        <v>1</v>
      </c>
      <c r="P196" s="149" t="s">
        <v>1795</v>
      </c>
      <c r="Q196" s="149">
        <v>1</v>
      </c>
      <c r="R196" s="149">
        <v>7.2</v>
      </c>
      <c r="S196" t="s">
        <v>501</v>
      </c>
      <c r="T196"/>
      <c r="U196">
        <v>64.681389999999993</v>
      </c>
      <c r="V196">
        <v>-163.40556000000001</v>
      </c>
      <c r="W196" s="149" t="s">
        <v>1796</v>
      </c>
      <c r="Y196">
        <f>VLOOKUP(F196,'LOOKUP OPERATOR 05032023'!$A$2:$P$173,16,FALSE)</f>
        <v>0</v>
      </c>
    </row>
    <row r="197" spans="1:25" x14ac:dyDescent="0.25">
      <c r="B197" s="149" t="s">
        <v>1047</v>
      </c>
      <c r="C197" s="149">
        <v>95</v>
      </c>
      <c r="E197" t="s">
        <v>381</v>
      </c>
      <c r="F197" t="s">
        <v>1638</v>
      </c>
      <c r="G197" s="149">
        <v>21015</v>
      </c>
      <c r="H197" t="s">
        <v>380</v>
      </c>
      <c r="I197" t="s">
        <v>1631</v>
      </c>
      <c r="J197" t="s">
        <v>860</v>
      </c>
      <c r="K197" t="b">
        <v>1</v>
      </c>
      <c r="L197" t="b">
        <v>0</v>
      </c>
      <c r="M197" t="b">
        <v>1</v>
      </c>
      <c r="N197">
        <v>8.5</v>
      </c>
      <c r="O197" s="149">
        <v>1</v>
      </c>
      <c r="P197" s="149" t="s">
        <v>1795</v>
      </c>
      <c r="Q197" s="149">
        <v>1</v>
      </c>
      <c r="R197" s="149">
        <v>12.47</v>
      </c>
      <c r="S197" t="s">
        <v>1469</v>
      </c>
      <c r="T197"/>
      <c r="U197">
        <v>56.460976000000002</v>
      </c>
      <c r="V197">
        <v>-132.37943899999999</v>
      </c>
      <c r="Y197">
        <f>VLOOKUP(F197,'LOOKUP OPERATOR 05032023'!$A$2:$P$173,16,FALSE)</f>
        <v>0</v>
      </c>
    </row>
    <row r="198" spans="1:25" x14ac:dyDescent="0.25">
      <c r="B198" s="149" t="s">
        <v>1400</v>
      </c>
      <c r="E198" s="218" t="s">
        <v>1835</v>
      </c>
      <c r="G198" s="173"/>
      <c r="H198" s="137"/>
      <c r="K198" t="b">
        <v>0</v>
      </c>
      <c r="L198" t="b">
        <v>0</v>
      </c>
      <c r="M198" s="137" t="b">
        <v>0</v>
      </c>
      <c r="N198" s="137"/>
      <c r="O198" s="173"/>
      <c r="P198" s="173"/>
      <c r="Q198" s="173"/>
      <c r="R198" s="173"/>
      <c r="S198" s="137" t="s">
        <v>501</v>
      </c>
      <c r="T198" s="137"/>
      <c r="U198" s="137"/>
      <c r="V198" s="137"/>
      <c r="W198" s="173"/>
      <c r="Y198" t="e">
        <f>VLOOKUP(F198,'LOOKUP OPERATOR 05032023'!$A$2:$P$173,16,FALSE)</f>
        <v>#N/A</v>
      </c>
    </row>
    <row r="199" spans="1:25" x14ac:dyDescent="0.25">
      <c r="B199" s="149" t="s">
        <v>1316</v>
      </c>
      <c r="E199" s="218" t="s">
        <v>1317</v>
      </c>
      <c r="G199" s="173"/>
      <c r="H199" s="137"/>
      <c r="K199" t="b">
        <v>0</v>
      </c>
      <c r="L199" t="b">
        <v>0</v>
      </c>
      <c r="M199" s="137" t="b">
        <v>0</v>
      </c>
      <c r="N199" s="137"/>
      <c r="O199" s="173"/>
      <c r="P199" s="173"/>
      <c r="Q199" s="173"/>
      <c r="R199" s="173"/>
      <c r="S199" s="137" t="s">
        <v>501</v>
      </c>
      <c r="T199" s="137"/>
      <c r="U199" s="137"/>
      <c r="V199" s="137"/>
      <c r="W199" s="173"/>
      <c r="Y199" t="e">
        <f>VLOOKUP(F199,'LOOKUP OPERATOR 05032023'!$A$2:$P$173,16,FALSE)</f>
        <v>#N/A</v>
      </c>
    </row>
    <row r="200" spans="1:25" x14ac:dyDescent="0.25">
      <c r="B200" s="149" t="s">
        <v>1318</v>
      </c>
      <c r="E200" s="218" t="s">
        <v>208</v>
      </c>
      <c r="G200" s="173"/>
      <c r="H200" s="137"/>
      <c r="K200" t="b">
        <v>0</v>
      </c>
      <c r="L200" t="b">
        <v>0</v>
      </c>
      <c r="M200" s="137" t="b">
        <v>0</v>
      </c>
      <c r="N200" s="137"/>
      <c r="O200" s="173"/>
      <c r="P200" s="173"/>
      <c r="Q200" s="173"/>
      <c r="R200" s="173"/>
      <c r="S200" s="137" t="s">
        <v>501</v>
      </c>
      <c r="T200" s="137"/>
      <c r="U200" s="137"/>
      <c r="V200" s="137"/>
      <c r="W200" s="173"/>
      <c r="Y200" t="e">
        <f>VLOOKUP(F200,'LOOKUP OPERATOR 05032023'!$A$2:$P$173,16,FALSE)</f>
        <v>#N/A</v>
      </c>
    </row>
    <row r="201" spans="1:25" x14ac:dyDescent="0.25">
      <c r="B201" s="149" t="s">
        <v>1401</v>
      </c>
      <c r="E201" s="88" t="s">
        <v>1836</v>
      </c>
      <c r="G201" s="173"/>
      <c r="H201" s="137"/>
      <c r="K201" t="b">
        <v>0</v>
      </c>
      <c r="L201" t="b">
        <v>0</v>
      </c>
      <c r="M201" s="137" t="b">
        <v>0</v>
      </c>
      <c r="N201" s="137"/>
      <c r="O201" s="173"/>
      <c r="P201" s="173"/>
      <c r="Q201" s="173"/>
      <c r="R201" s="173"/>
      <c r="S201" s="137" t="s">
        <v>501</v>
      </c>
      <c r="T201" s="137"/>
      <c r="U201" s="137"/>
      <c r="V201" s="137"/>
      <c r="W201" s="173"/>
      <c r="Y201" t="e">
        <f>VLOOKUP(F201,'LOOKUP OPERATOR 05032023'!$A$2:$P$173,16,FALSE)</f>
        <v>#N/A</v>
      </c>
    </row>
    <row r="202" spans="1:25" x14ac:dyDescent="0.25">
      <c r="A202" s="149">
        <v>331155</v>
      </c>
      <c r="B202" s="149" t="s">
        <v>1341</v>
      </c>
      <c r="C202" s="149">
        <v>7466</v>
      </c>
      <c r="D202" s="149">
        <v>331155</v>
      </c>
      <c r="E202" t="s">
        <v>96</v>
      </c>
      <c r="F202" t="s">
        <v>1636</v>
      </c>
      <c r="G202" s="173">
        <v>18963</v>
      </c>
      <c r="H202" s="137" t="s">
        <v>1342</v>
      </c>
      <c r="I202" t="s">
        <v>1502</v>
      </c>
      <c r="J202" t="s">
        <v>598</v>
      </c>
      <c r="K202" t="b">
        <v>0</v>
      </c>
      <c r="L202" t="b">
        <v>1</v>
      </c>
      <c r="M202" s="137"/>
      <c r="N202" s="137"/>
      <c r="O202" s="173"/>
      <c r="P202" s="173"/>
      <c r="Q202" s="173"/>
      <c r="R202" s="173"/>
      <c r="S202" s="173"/>
      <c r="T202" s="173"/>
      <c r="U202" s="137"/>
      <c r="V202" s="137"/>
      <c r="W202" s="149" t="s">
        <v>1796</v>
      </c>
      <c r="Y202">
        <f>VLOOKUP(F202,'LOOKUP OPERATOR 05032023'!$A$2:$P$173,16,FALSE)</f>
        <v>240</v>
      </c>
    </row>
    <row r="203" spans="1:25" x14ac:dyDescent="0.25">
      <c r="B203" s="149" t="s">
        <v>1402</v>
      </c>
      <c r="C203" s="149">
        <v>55982</v>
      </c>
      <c r="E203" t="s">
        <v>1837</v>
      </c>
      <c r="F203" t="s">
        <v>1690</v>
      </c>
      <c r="G203" s="149">
        <v>7353</v>
      </c>
      <c r="H203" t="s">
        <v>218</v>
      </c>
      <c r="I203" t="s">
        <v>1634</v>
      </c>
      <c r="J203" t="s">
        <v>596</v>
      </c>
      <c r="K203" t="b">
        <v>0</v>
      </c>
      <c r="L203" t="b">
        <v>0</v>
      </c>
      <c r="Y203">
        <f>VLOOKUP(F203,'LOOKUP OPERATOR 05032023'!$A$2:$P$173,16,FALSE)</f>
        <v>13</v>
      </c>
    </row>
    <row r="204" spans="1:25" x14ac:dyDescent="0.25">
      <c r="A204" s="149">
        <v>331210</v>
      </c>
      <c r="B204" s="149" t="s">
        <v>620</v>
      </c>
      <c r="C204" s="149">
        <v>7414</v>
      </c>
      <c r="D204" s="149">
        <v>331210</v>
      </c>
      <c r="E204" t="s">
        <v>97</v>
      </c>
      <c r="F204" t="s">
        <v>1492</v>
      </c>
      <c r="G204" s="149">
        <v>219</v>
      </c>
      <c r="H204" t="s">
        <v>78</v>
      </c>
      <c r="I204" t="s">
        <v>1502</v>
      </c>
      <c r="J204" t="s">
        <v>598</v>
      </c>
      <c r="K204" t="b">
        <v>1</v>
      </c>
      <c r="L204" t="b">
        <v>1</v>
      </c>
      <c r="M204" s="149" t="s">
        <v>1797</v>
      </c>
      <c r="N204">
        <v>1.075</v>
      </c>
      <c r="O204" s="149">
        <v>1</v>
      </c>
      <c r="P204" s="149" t="s">
        <v>1795</v>
      </c>
      <c r="Q204" s="149">
        <v>1</v>
      </c>
      <c r="R204" s="149">
        <v>4.16</v>
      </c>
      <c r="S204" t="s">
        <v>1469</v>
      </c>
      <c r="T204"/>
      <c r="U204">
        <v>55.685859999999998</v>
      </c>
      <c r="V204">
        <v>-132.52892</v>
      </c>
      <c r="Y204">
        <f>VLOOKUP(F204,'LOOKUP OPERATOR 05032023'!$A$2:$P$173,16,FALSE)</f>
        <v>2</v>
      </c>
    </row>
    <row r="205" spans="1:25" x14ac:dyDescent="0.25">
      <c r="B205" s="149" t="s">
        <v>1403</v>
      </c>
      <c r="C205" s="149">
        <v>7333</v>
      </c>
      <c r="E205" t="s">
        <v>1838</v>
      </c>
      <c r="F205" t="s">
        <v>1621</v>
      </c>
      <c r="G205" s="149">
        <v>17271</v>
      </c>
      <c r="H205" t="s">
        <v>1839</v>
      </c>
      <c r="I205" t="s">
        <v>1622</v>
      </c>
      <c r="J205" t="s">
        <v>982</v>
      </c>
      <c r="K205" t="b">
        <v>0</v>
      </c>
      <c r="L205" t="b">
        <v>0</v>
      </c>
      <c r="M205" t="b">
        <v>0</v>
      </c>
      <c r="N205">
        <v>15.9</v>
      </c>
      <c r="O205" s="149">
        <v>1</v>
      </c>
      <c r="P205" s="149" t="s">
        <v>1795</v>
      </c>
      <c r="Q205" s="149">
        <v>1</v>
      </c>
      <c r="R205" s="149">
        <v>69</v>
      </c>
      <c r="S205" t="s">
        <v>1469</v>
      </c>
      <c r="T205"/>
      <c r="U205">
        <v>57.051600000000001</v>
      </c>
      <c r="V205">
        <v>-135.22970000000001</v>
      </c>
      <c r="Y205">
        <f>VLOOKUP(F205,'LOOKUP OPERATOR 05032023'!$A$2:$P$173,16,FALSE)</f>
        <v>1</v>
      </c>
    </row>
    <row r="206" spans="1:25" x14ac:dyDescent="0.25">
      <c r="B206" s="149" t="s">
        <v>1404</v>
      </c>
      <c r="C206" s="149">
        <v>54222</v>
      </c>
      <c r="E206" t="s">
        <v>1840</v>
      </c>
      <c r="F206" t="s">
        <v>1644</v>
      </c>
      <c r="G206" s="149">
        <v>431</v>
      </c>
      <c r="H206" t="s">
        <v>1645</v>
      </c>
      <c r="K206" t="b">
        <v>0</v>
      </c>
      <c r="L206" t="b">
        <v>0</v>
      </c>
      <c r="Y206">
        <f>VLOOKUP(F206,'LOOKUP OPERATOR 05032023'!$A$2:$P$173,16,FALSE)</f>
        <v>0</v>
      </c>
    </row>
    <row r="207" spans="1:25" x14ac:dyDescent="0.25">
      <c r="B207" s="149" t="s">
        <v>1405</v>
      </c>
      <c r="C207" s="149">
        <v>54888</v>
      </c>
      <c r="E207" t="s">
        <v>1841</v>
      </c>
      <c r="F207" t="s">
        <v>1842</v>
      </c>
      <c r="G207" s="149">
        <v>14313</v>
      </c>
      <c r="H207" t="s">
        <v>1843</v>
      </c>
      <c r="K207" t="b">
        <v>0</v>
      </c>
      <c r="L207" t="b">
        <v>0</v>
      </c>
      <c r="Y207">
        <f>VLOOKUP(F207,'LOOKUP OPERATOR 05032023'!$A$2:$P$173,16,FALSE)</f>
        <v>520</v>
      </c>
    </row>
    <row r="208" spans="1:25" x14ac:dyDescent="0.25">
      <c r="B208" s="149" t="s">
        <v>1406</v>
      </c>
      <c r="C208" s="149">
        <v>54883</v>
      </c>
      <c r="E208" t="s">
        <v>1844</v>
      </c>
      <c r="F208" t="s">
        <v>1845</v>
      </c>
      <c r="G208" s="149">
        <v>9183</v>
      </c>
      <c r="H208" t="s">
        <v>1846</v>
      </c>
      <c r="K208" t="b">
        <v>0</v>
      </c>
      <c r="L208" t="b">
        <v>0</v>
      </c>
      <c r="Y208">
        <f>VLOOKUP(F208,'LOOKUP OPERATOR 05032023'!$A$2:$P$173,16,FALSE)</f>
        <v>0</v>
      </c>
    </row>
    <row r="209" spans="1:25" x14ac:dyDescent="0.25">
      <c r="B209" s="149" t="s">
        <v>1407</v>
      </c>
      <c r="C209" s="149">
        <v>54151</v>
      </c>
      <c r="E209" t="s">
        <v>1847</v>
      </c>
      <c r="F209" t="s">
        <v>1848</v>
      </c>
      <c r="G209" s="149">
        <v>14956</v>
      </c>
      <c r="H209" t="s">
        <v>1849</v>
      </c>
      <c r="K209" t="b">
        <v>0</v>
      </c>
      <c r="L209" t="b">
        <v>0</v>
      </c>
      <c r="Y209">
        <f>VLOOKUP(F209,'LOOKUP OPERATOR 05032023'!$A$2:$P$173,16,FALSE)</f>
        <v>724</v>
      </c>
    </row>
    <row r="210" spans="1:25" s="77" customFormat="1" x14ac:dyDescent="0.25">
      <c r="A210" s="149"/>
      <c r="B210" s="149" t="s">
        <v>1408</v>
      </c>
      <c r="C210" s="149">
        <v>54152</v>
      </c>
      <c r="D210" s="149"/>
      <c r="E210" t="s">
        <v>1850</v>
      </c>
      <c r="F210" t="s">
        <v>1848</v>
      </c>
      <c r="G210" s="149">
        <v>14956</v>
      </c>
      <c r="H210" t="s">
        <v>1849</v>
      </c>
      <c r="I210"/>
      <c r="J210"/>
      <c r="K210" t="b">
        <v>0</v>
      </c>
      <c r="L210" t="b">
        <v>0</v>
      </c>
      <c r="M210"/>
      <c r="N210"/>
      <c r="O210" s="149"/>
      <c r="P210" s="149"/>
      <c r="Q210" s="149"/>
      <c r="R210" s="149"/>
      <c r="S210" s="149"/>
      <c r="T210" s="149"/>
      <c r="U210"/>
      <c r="V210"/>
      <c r="W210" s="149"/>
      <c r="X210"/>
      <c r="Y210">
        <f>VLOOKUP(F210,'LOOKUP OPERATOR 05032023'!$A$2:$P$173,16,FALSE)</f>
        <v>724</v>
      </c>
    </row>
    <row r="211" spans="1:25" s="77" customFormat="1" x14ac:dyDescent="0.25">
      <c r="A211" s="149"/>
      <c r="B211" s="149" t="s">
        <v>1409</v>
      </c>
      <c r="C211" s="149">
        <v>54153</v>
      </c>
      <c r="D211" s="149"/>
      <c r="E211" t="s">
        <v>1851</v>
      </c>
      <c r="F211" t="s">
        <v>1848</v>
      </c>
      <c r="G211" s="149">
        <v>14956</v>
      </c>
      <c r="H211" t="s">
        <v>1849</v>
      </c>
      <c r="I211"/>
      <c r="J211"/>
      <c r="K211" t="b">
        <v>0</v>
      </c>
      <c r="L211" t="b">
        <v>0</v>
      </c>
      <c r="M211"/>
      <c r="N211"/>
      <c r="O211" s="149"/>
      <c r="P211" s="149"/>
      <c r="Q211" s="149"/>
      <c r="R211" s="149"/>
      <c r="S211" s="149"/>
      <c r="T211" s="149"/>
      <c r="U211"/>
      <c r="V211"/>
      <c r="W211" s="149"/>
      <c r="X211"/>
      <c r="Y211">
        <f>VLOOKUP(F211,'LOOKUP OPERATOR 05032023'!$A$2:$P$173,16,FALSE)</f>
        <v>724</v>
      </c>
    </row>
    <row r="212" spans="1:25" x14ac:dyDescent="0.25">
      <c r="B212" s="149" t="s">
        <v>1410</v>
      </c>
      <c r="C212" s="149">
        <v>50415</v>
      </c>
      <c r="E212" t="s">
        <v>252</v>
      </c>
      <c r="F212" t="s">
        <v>1852</v>
      </c>
      <c r="G212" s="149">
        <v>14852</v>
      </c>
      <c r="H212" t="s">
        <v>1853</v>
      </c>
      <c r="I212" t="s">
        <v>1755</v>
      </c>
      <c r="J212" t="s">
        <v>867</v>
      </c>
      <c r="K212" t="b">
        <v>0</v>
      </c>
      <c r="L212" t="b">
        <v>0</v>
      </c>
      <c r="Y212">
        <f>VLOOKUP(F212,'LOOKUP OPERATOR 05032023'!$A$2:$P$173,16,FALSE)</f>
        <v>0</v>
      </c>
    </row>
    <row r="213" spans="1:25" x14ac:dyDescent="0.25">
      <c r="B213" s="149" t="s">
        <v>1411</v>
      </c>
      <c r="C213" s="149">
        <v>54155</v>
      </c>
      <c r="E213" t="s">
        <v>1854</v>
      </c>
      <c r="F213" t="s">
        <v>1855</v>
      </c>
      <c r="G213" s="149">
        <v>1388</v>
      </c>
      <c r="H213" t="s">
        <v>1856</v>
      </c>
      <c r="K213" t="b">
        <v>0</v>
      </c>
      <c r="L213" t="b">
        <v>0</v>
      </c>
      <c r="Y213">
        <f>VLOOKUP(F213,'LOOKUP OPERATOR 05032023'!$A$2:$P$173,16,FALSE)</f>
        <v>0</v>
      </c>
    </row>
    <row r="214" spans="1:25" x14ac:dyDescent="0.25">
      <c r="B214" s="149" t="s">
        <v>1412</v>
      </c>
      <c r="C214" s="149">
        <v>54871</v>
      </c>
      <c r="E214" t="s">
        <v>1857</v>
      </c>
      <c r="F214" t="s">
        <v>1858</v>
      </c>
      <c r="G214" s="173">
        <v>13972</v>
      </c>
      <c r="H214" s="137" t="s">
        <v>1859</v>
      </c>
      <c r="I214" s="137"/>
      <c r="K214" t="b">
        <v>0</v>
      </c>
      <c r="L214" t="b">
        <v>0</v>
      </c>
      <c r="M214" s="137"/>
      <c r="N214" s="137"/>
      <c r="O214" s="173"/>
      <c r="P214" s="173"/>
      <c r="Q214" s="173"/>
      <c r="R214" s="173"/>
      <c r="S214" s="173"/>
      <c r="T214" s="173"/>
      <c r="U214" s="137"/>
      <c r="V214" s="137"/>
      <c r="W214" s="173"/>
      <c r="Y214">
        <f>VLOOKUP(F214,'LOOKUP OPERATOR 05032023'!$A$2:$P$173,16,FALSE)</f>
        <v>742</v>
      </c>
    </row>
    <row r="215" spans="1:25" x14ac:dyDescent="0.25">
      <c r="A215" s="149">
        <v>331220</v>
      </c>
      <c r="B215" s="149" t="s">
        <v>621</v>
      </c>
      <c r="C215" s="149">
        <v>406</v>
      </c>
      <c r="D215" s="149">
        <v>331220</v>
      </c>
      <c r="E215" t="s">
        <v>98</v>
      </c>
      <c r="F215" t="s">
        <v>1492</v>
      </c>
      <c r="G215" s="149">
        <v>219</v>
      </c>
      <c r="H215" t="s">
        <v>78</v>
      </c>
      <c r="I215" t="s">
        <v>1593</v>
      </c>
      <c r="J215" t="s">
        <v>622</v>
      </c>
      <c r="K215" t="b">
        <v>1</v>
      </c>
      <c r="L215" t="b">
        <v>1</v>
      </c>
      <c r="M215" s="137" t="b">
        <v>0</v>
      </c>
      <c r="N215">
        <v>7.6</v>
      </c>
      <c r="O215" s="149">
        <v>1</v>
      </c>
      <c r="P215" s="149" t="s">
        <v>1795</v>
      </c>
      <c r="Q215" s="149">
        <v>1</v>
      </c>
      <c r="R215" s="149">
        <v>12.47</v>
      </c>
      <c r="S215" t="s">
        <v>1469</v>
      </c>
      <c r="T215"/>
      <c r="U215">
        <v>63.335520000000002</v>
      </c>
      <c r="V215">
        <v>-142.99996999999999</v>
      </c>
      <c r="W215" s="149" t="s">
        <v>1796</v>
      </c>
      <c r="Y215">
        <f>VLOOKUP(F215,'LOOKUP OPERATOR 05032023'!$A$2:$P$173,16,FALSE)</f>
        <v>2</v>
      </c>
    </row>
    <row r="216" spans="1:25" x14ac:dyDescent="0.25">
      <c r="B216" s="149" t="s">
        <v>1413</v>
      </c>
      <c r="C216" s="149">
        <v>54154</v>
      </c>
      <c r="E216" t="s">
        <v>1860</v>
      </c>
      <c r="F216" t="s">
        <v>1861</v>
      </c>
      <c r="G216" s="173">
        <v>14811</v>
      </c>
      <c r="H216" s="137" t="s">
        <v>1862</v>
      </c>
      <c r="I216" s="137"/>
      <c r="K216" t="b">
        <v>0</v>
      </c>
      <c r="L216" t="b">
        <v>0</v>
      </c>
      <c r="M216" s="137"/>
      <c r="N216" s="137"/>
      <c r="O216" s="173"/>
      <c r="P216" s="173"/>
      <c r="Q216" s="173"/>
      <c r="R216" s="173"/>
      <c r="S216" s="173"/>
      <c r="T216" s="173"/>
      <c r="U216" s="137"/>
      <c r="V216" s="137"/>
      <c r="W216" s="173"/>
      <c r="Y216">
        <f>VLOOKUP(F216,'LOOKUP OPERATOR 05032023'!$A$2:$P$173,16,FALSE)</f>
        <v>0</v>
      </c>
    </row>
    <row r="217" spans="1:25" x14ac:dyDescent="0.25">
      <c r="A217" s="149">
        <v>332860</v>
      </c>
      <c r="B217" s="149" t="s">
        <v>1414</v>
      </c>
      <c r="D217" s="149">
        <v>332860</v>
      </c>
      <c r="E217" t="s">
        <v>407</v>
      </c>
      <c r="F217" t="s">
        <v>1607</v>
      </c>
      <c r="G217" s="223">
        <v>19454</v>
      </c>
      <c r="H217" s="77" t="s">
        <v>373</v>
      </c>
      <c r="I217" s="77" t="s">
        <v>1608</v>
      </c>
      <c r="J217" t="s">
        <v>1030</v>
      </c>
      <c r="K217" t="b">
        <v>0</v>
      </c>
      <c r="L217" t="b">
        <v>1</v>
      </c>
      <c r="M217" s="77" t="b">
        <v>1</v>
      </c>
      <c r="N217" s="77">
        <v>1.1000000000000001</v>
      </c>
      <c r="O217" s="223">
        <v>1</v>
      </c>
      <c r="P217" s="223" t="s">
        <v>1795</v>
      </c>
      <c r="Q217" s="223">
        <v>1</v>
      </c>
      <c r="U217" s="77">
        <v>53.863993000000001</v>
      </c>
      <c r="V217" s="77">
        <v>-166.51259099999999</v>
      </c>
      <c r="W217" s="149" t="s">
        <v>1796</v>
      </c>
      <c r="X217" t="s">
        <v>1863</v>
      </c>
      <c r="Y217">
        <f>VLOOKUP(F217,'LOOKUP OPERATOR 05032023'!$A$2:$P$173,16,FALSE)</f>
        <v>0</v>
      </c>
    </row>
    <row r="218" spans="1:25" x14ac:dyDescent="0.25">
      <c r="A218" s="149">
        <v>331920</v>
      </c>
      <c r="B218" s="149" t="s">
        <v>1415</v>
      </c>
      <c r="D218" s="149">
        <v>331920</v>
      </c>
      <c r="E218" t="s">
        <v>793</v>
      </c>
      <c r="F218" t="s">
        <v>1702</v>
      </c>
      <c r="G218" s="213">
        <v>40215</v>
      </c>
      <c r="H218" t="s">
        <v>200</v>
      </c>
      <c r="I218" t="s">
        <v>1703</v>
      </c>
      <c r="J218" t="s">
        <v>792</v>
      </c>
      <c r="K218" t="b">
        <v>0</v>
      </c>
      <c r="L218" t="b">
        <v>1</v>
      </c>
      <c r="M218" t="b">
        <v>0</v>
      </c>
      <c r="O218" s="149">
        <v>1</v>
      </c>
      <c r="P218" s="149" t="s">
        <v>1795</v>
      </c>
      <c r="Q218" s="149">
        <v>1</v>
      </c>
      <c r="R218" s="149">
        <v>13</v>
      </c>
      <c r="U218">
        <v>60.555889000000001</v>
      </c>
      <c r="V218">
        <v>-145.752983</v>
      </c>
      <c r="W218" s="149" t="s">
        <v>1796</v>
      </c>
      <c r="X218" t="s">
        <v>1864</v>
      </c>
      <c r="Y218">
        <f>VLOOKUP(F218,'LOOKUP OPERATOR 05032023'!$A$2:$P$173,16,FALSE)</f>
        <v>160</v>
      </c>
    </row>
    <row r="219" spans="1:25" x14ac:dyDescent="0.25">
      <c r="A219" s="149">
        <v>331020</v>
      </c>
      <c r="B219" s="149" t="s">
        <v>575</v>
      </c>
      <c r="D219" s="149">
        <v>331020</v>
      </c>
      <c r="E219" t="s">
        <v>62</v>
      </c>
      <c r="F219" t="s">
        <v>1520</v>
      </c>
      <c r="H219" t="s">
        <v>61</v>
      </c>
      <c r="I219" t="s">
        <v>1521</v>
      </c>
      <c r="J219" t="s">
        <v>576</v>
      </c>
      <c r="K219" t="b">
        <v>0</v>
      </c>
      <c r="L219" t="b">
        <v>1</v>
      </c>
      <c r="M219" s="149" t="s">
        <v>1800</v>
      </c>
      <c r="N219">
        <v>1.5</v>
      </c>
      <c r="O219" s="149">
        <v>1</v>
      </c>
      <c r="P219" s="149" t="s">
        <v>1795</v>
      </c>
      <c r="Q219" s="149">
        <v>1</v>
      </c>
      <c r="R219" s="149">
        <v>7.2</v>
      </c>
      <c r="S219"/>
      <c r="T219"/>
      <c r="U219">
        <v>60.909439999999996</v>
      </c>
      <c r="V219">
        <v>-161.43138999999999</v>
      </c>
      <c r="W219" s="149" t="s">
        <v>1796</v>
      </c>
      <c r="Y219">
        <f>VLOOKUP(F219,'LOOKUP OPERATOR 05032023'!$A$2:$P$173,16,FALSE)</f>
        <v>412</v>
      </c>
    </row>
    <row r="220" spans="1:25" x14ac:dyDescent="0.25">
      <c r="A220" s="149">
        <v>331050</v>
      </c>
      <c r="B220" s="149" t="s">
        <v>624</v>
      </c>
      <c r="C220" s="149">
        <v>7750</v>
      </c>
      <c r="D220" s="149">
        <v>331050</v>
      </c>
      <c r="E220" t="s">
        <v>79</v>
      </c>
      <c r="F220" t="s">
        <v>1492</v>
      </c>
      <c r="G220" s="149">
        <v>219</v>
      </c>
      <c r="H220" t="s">
        <v>78</v>
      </c>
      <c r="I220" t="s">
        <v>1582</v>
      </c>
      <c r="J220" t="s">
        <v>625</v>
      </c>
      <c r="K220" t="b">
        <v>0</v>
      </c>
      <c r="L220" t="b">
        <v>1</v>
      </c>
      <c r="M220" s="149" t="s">
        <v>1800</v>
      </c>
      <c r="N220">
        <v>0.52500000000000002</v>
      </c>
      <c r="O220" s="149">
        <v>1</v>
      </c>
      <c r="P220" s="149" t="s">
        <v>1795</v>
      </c>
      <c r="Q220" s="149">
        <v>1</v>
      </c>
      <c r="R220" s="149">
        <v>7.2</v>
      </c>
      <c r="S220"/>
      <c r="T220"/>
      <c r="U220">
        <v>66.562610000000006</v>
      </c>
      <c r="V220">
        <v>-152.64756</v>
      </c>
      <c r="W220" s="149" t="s">
        <v>1796</v>
      </c>
      <c r="Y220">
        <f>VLOOKUP(F220,'LOOKUP OPERATOR 05032023'!$A$2:$P$173,16,FALSE)</f>
        <v>2</v>
      </c>
    </row>
    <row r="221" spans="1:25" x14ac:dyDescent="0.25">
      <c r="A221" s="149">
        <v>331060</v>
      </c>
      <c r="B221" s="149" t="s">
        <v>627</v>
      </c>
      <c r="C221" s="149">
        <v>7176</v>
      </c>
      <c r="D221" s="149">
        <v>331060</v>
      </c>
      <c r="E221" t="s">
        <v>80</v>
      </c>
      <c r="F221" t="s">
        <v>1492</v>
      </c>
      <c r="G221" s="149">
        <v>219</v>
      </c>
      <c r="H221" t="s">
        <v>78</v>
      </c>
      <c r="I221" t="s">
        <v>1668</v>
      </c>
      <c r="J221" t="s">
        <v>628</v>
      </c>
      <c r="K221" t="b">
        <v>0</v>
      </c>
      <c r="L221" t="b">
        <v>1</v>
      </c>
      <c r="M221" s="149" t="s">
        <v>1797</v>
      </c>
      <c r="N221">
        <v>0.6</v>
      </c>
      <c r="O221" s="149">
        <v>1</v>
      </c>
      <c r="P221" s="149" t="s">
        <v>1795</v>
      </c>
      <c r="Q221" s="149">
        <v>1</v>
      </c>
      <c r="R221" s="149">
        <v>2.4</v>
      </c>
      <c r="S221"/>
      <c r="T221"/>
      <c r="U221">
        <v>66.917879999999997</v>
      </c>
      <c r="V221">
        <v>-151.51513</v>
      </c>
      <c r="W221" s="149" t="s">
        <v>1796</v>
      </c>
      <c r="Y221">
        <f>VLOOKUP(F221,'LOOKUP OPERATOR 05032023'!$A$2:$P$173,16,FALSE)</f>
        <v>2</v>
      </c>
    </row>
    <row r="222" spans="1:25" x14ac:dyDescent="0.25">
      <c r="A222" s="149">
        <v>331070</v>
      </c>
      <c r="B222" s="149" t="s">
        <v>1320</v>
      </c>
      <c r="C222" s="149">
        <v>7332</v>
      </c>
      <c r="D222" s="149">
        <v>331070</v>
      </c>
      <c r="E222" t="s">
        <v>83</v>
      </c>
      <c r="F222" t="s">
        <v>1492</v>
      </c>
      <c r="G222" s="149">
        <v>219</v>
      </c>
      <c r="H222" t="s">
        <v>78</v>
      </c>
      <c r="I222" t="s">
        <v>1833</v>
      </c>
      <c r="J222" t="s">
        <v>619</v>
      </c>
      <c r="K222" t="b">
        <v>0</v>
      </c>
      <c r="L222" t="b">
        <v>1</v>
      </c>
      <c r="M222" s="149" t="s">
        <v>1797</v>
      </c>
      <c r="N222">
        <v>0.2</v>
      </c>
      <c r="O222" s="149">
        <v>1</v>
      </c>
      <c r="P222" s="149" t="s">
        <v>1795</v>
      </c>
      <c r="Q222" s="149">
        <v>1</v>
      </c>
      <c r="R222" s="149">
        <v>7.2</v>
      </c>
      <c r="S222"/>
      <c r="T222"/>
      <c r="U222">
        <v>62.564999999999998</v>
      </c>
      <c r="V222">
        <v>-144.66471999999999</v>
      </c>
      <c r="Y222">
        <f>VLOOKUP(F222,'LOOKUP OPERATOR 05032023'!$A$2:$P$173,16,FALSE)</f>
        <v>2</v>
      </c>
    </row>
    <row r="223" spans="1:25" x14ac:dyDescent="0.25">
      <c r="A223" s="149">
        <v>331080</v>
      </c>
      <c r="B223" s="149" t="s">
        <v>1321</v>
      </c>
      <c r="C223" s="149">
        <v>7342</v>
      </c>
      <c r="D223" s="149">
        <v>331080</v>
      </c>
      <c r="E223" t="s">
        <v>84</v>
      </c>
      <c r="F223" t="s">
        <v>1492</v>
      </c>
      <c r="G223" s="149">
        <v>219</v>
      </c>
      <c r="H223" t="s">
        <v>78</v>
      </c>
      <c r="I223" t="s">
        <v>1502</v>
      </c>
      <c r="J223" t="s">
        <v>598</v>
      </c>
      <c r="K223" t="b">
        <v>0</v>
      </c>
      <c r="L223" t="b">
        <v>1</v>
      </c>
      <c r="M223" s="149" t="s">
        <v>1797</v>
      </c>
      <c r="N223">
        <v>0.66</v>
      </c>
      <c r="O223" s="149">
        <v>1</v>
      </c>
      <c r="P223" s="149" t="s">
        <v>1795</v>
      </c>
      <c r="Q223" s="149">
        <v>1</v>
      </c>
      <c r="R223" s="149">
        <v>2.4</v>
      </c>
      <c r="S223"/>
      <c r="T223"/>
      <c r="U223">
        <v>56.013890000000004</v>
      </c>
      <c r="V223">
        <v>-132.82777999999999</v>
      </c>
      <c r="Y223">
        <f>VLOOKUP(F223,'LOOKUP OPERATOR 05032023'!$A$2:$P$173,16,FALSE)</f>
        <v>2</v>
      </c>
    </row>
    <row r="224" spans="1:25" x14ac:dyDescent="0.25">
      <c r="A224" s="149">
        <v>331110</v>
      </c>
      <c r="B224" s="149" t="s">
        <v>630</v>
      </c>
      <c r="C224" s="149">
        <v>7375</v>
      </c>
      <c r="D224" s="149">
        <v>331110</v>
      </c>
      <c r="E224" t="s">
        <v>85</v>
      </c>
      <c r="F224" t="s">
        <v>1492</v>
      </c>
      <c r="G224" s="149">
        <v>219</v>
      </c>
      <c r="H224" t="s">
        <v>78</v>
      </c>
      <c r="I224" t="s">
        <v>1712</v>
      </c>
      <c r="J224" t="s">
        <v>631</v>
      </c>
      <c r="K224" t="b">
        <v>0</v>
      </c>
      <c r="L224" t="b">
        <v>1</v>
      </c>
      <c r="M224" s="149" t="s">
        <v>1800</v>
      </c>
      <c r="N224">
        <v>0.45</v>
      </c>
      <c r="O224" s="149">
        <v>1</v>
      </c>
      <c r="P224" s="149" t="s">
        <v>1795</v>
      </c>
      <c r="Q224" s="149">
        <v>1</v>
      </c>
      <c r="R224" s="149">
        <v>7.2</v>
      </c>
      <c r="S224"/>
      <c r="T224"/>
      <c r="U224">
        <v>64.788060000000002</v>
      </c>
      <c r="V224">
        <v>-141.19999999999999</v>
      </c>
      <c r="W224" s="149" t="s">
        <v>1796</v>
      </c>
      <c r="Y224">
        <f>VLOOKUP(F224,'LOOKUP OPERATOR 05032023'!$A$2:$P$173,16,FALSE)</f>
        <v>2</v>
      </c>
    </row>
    <row r="225" spans="1:25" x14ac:dyDescent="0.25">
      <c r="A225" s="149">
        <v>332010</v>
      </c>
      <c r="B225" s="149" t="s">
        <v>831</v>
      </c>
      <c r="D225" s="149">
        <v>332010</v>
      </c>
      <c r="E225" t="s">
        <v>224</v>
      </c>
      <c r="F225" t="s">
        <v>1492</v>
      </c>
      <c r="G225" s="149">
        <v>219</v>
      </c>
      <c r="H225" t="s">
        <v>78</v>
      </c>
      <c r="I225" t="s">
        <v>1735</v>
      </c>
      <c r="J225" t="s">
        <v>832</v>
      </c>
      <c r="K225" t="b">
        <v>0</v>
      </c>
      <c r="L225" t="b">
        <v>1</v>
      </c>
      <c r="M225" s="149" t="s">
        <v>1797</v>
      </c>
      <c r="N225">
        <v>0.84199999999999997</v>
      </c>
      <c r="O225" s="149">
        <v>1</v>
      </c>
      <c r="P225" s="149" t="s">
        <v>1795</v>
      </c>
      <c r="Q225" s="149">
        <v>1</v>
      </c>
      <c r="R225" s="149">
        <v>7.2</v>
      </c>
      <c r="S225"/>
      <c r="T225"/>
      <c r="U225">
        <v>58.413330000000002</v>
      </c>
      <c r="V225">
        <v>-135.73694</v>
      </c>
      <c r="W225" s="149" t="s">
        <v>1796</v>
      </c>
      <c r="Y225">
        <f>VLOOKUP(F225,'LOOKUP OPERATOR 05032023'!$A$2:$P$173,16,FALSE)</f>
        <v>2</v>
      </c>
    </row>
    <row r="226" spans="1:25" x14ac:dyDescent="0.25">
      <c r="A226" s="149">
        <v>331130</v>
      </c>
      <c r="B226" s="149" t="s">
        <v>633</v>
      </c>
      <c r="C226" s="149">
        <v>7506</v>
      </c>
      <c r="D226" s="149">
        <v>331130</v>
      </c>
      <c r="E226" t="s">
        <v>88</v>
      </c>
      <c r="F226" t="s">
        <v>1492</v>
      </c>
      <c r="G226" s="149">
        <v>219</v>
      </c>
      <c r="H226" t="s">
        <v>78</v>
      </c>
      <c r="I226" t="s">
        <v>1736</v>
      </c>
      <c r="J226" t="s">
        <v>634</v>
      </c>
      <c r="K226" t="b">
        <v>0</v>
      </c>
      <c r="L226" t="b">
        <v>1</v>
      </c>
      <c r="M226" s="149" t="s">
        <v>1797</v>
      </c>
      <c r="N226">
        <v>8.3000000000000004E-2</v>
      </c>
      <c r="O226" s="149">
        <v>1</v>
      </c>
      <c r="P226" s="149" t="s">
        <v>1795</v>
      </c>
      <c r="Q226" s="149">
        <v>1</v>
      </c>
      <c r="R226" s="149">
        <v>2.4</v>
      </c>
      <c r="S226"/>
      <c r="T226"/>
      <c r="U226">
        <v>64.026889999999995</v>
      </c>
      <c r="V226">
        <v>-144.66162</v>
      </c>
      <c r="Y226">
        <f>VLOOKUP(F226,'LOOKUP OPERATOR 05032023'!$A$2:$P$173,16,FALSE)</f>
        <v>2</v>
      </c>
    </row>
    <row r="227" spans="1:25" x14ac:dyDescent="0.25">
      <c r="A227" s="149">
        <v>331140</v>
      </c>
      <c r="B227" s="149" t="s">
        <v>1322</v>
      </c>
      <c r="C227" s="149">
        <v>7249</v>
      </c>
      <c r="D227" s="149">
        <v>331140</v>
      </c>
      <c r="E227" t="s">
        <v>89</v>
      </c>
      <c r="F227" t="s">
        <v>1492</v>
      </c>
      <c r="G227" s="149">
        <v>219</v>
      </c>
      <c r="H227" t="s">
        <v>78</v>
      </c>
      <c r="I227" t="s">
        <v>1502</v>
      </c>
      <c r="J227" t="s">
        <v>598</v>
      </c>
      <c r="K227" t="b">
        <v>0</v>
      </c>
      <c r="L227" t="b">
        <v>1</v>
      </c>
      <c r="M227" s="149" t="s">
        <v>1797</v>
      </c>
      <c r="N227">
        <v>0.45</v>
      </c>
      <c r="O227" s="149">
        <v>1</v>
      </c>
      <c r="P227" s="149" t="s">
        <v>1795</v>
      </c>
      <c r="Q227" s="149">
        <v>1</v>
      </c>
      <c r="R227" s="149">
        <v>2.4</v>
      </c>
      <c r="S227"/>
      <c r="T227"/>
      <c r="U227" t="s">
        <v>501</v>
      </c>
      <c r="Y227">
        <f>VLOOKUP(F227,'LOOKUP OPERATOR 05032023'!$A$2:$P$173,16,FALSE)</f>
        <v>2</v>
      </c>
    </row>
    <row r="228" spans="1:25" s="137" customFormat="1" x14ac:dyDescent="0.25">
      <c r="A228" s="149">
        <v>331160</v>
      </c>
      <c r="B228" s="149" t="s">
        <v>1416</v>
      </c>
      <c r="C228" s="149">
        <v>7341</v>
      </c>
      <c r="D228" s="149">
        <v>331160</v>
      </c>
      <c r="E228" t="s">
        <v>392</v>
      </c>
      <c r="F228" t="s">
        <v>1492</v>
      </c>
      <c r="G228" s="149">
        <v>219</v>
      </c>
      <c r="H228" t="s">
        <v>78</v>
      </c>
      <c r="I228" t="s">
        <v>1833</v>
      </c>
      <c r="J228" t="s">
        <v>619</v>
      </c>
      <c r="K228" t="b">
        <v>0</v>
      </c>
      <c r="L228" t="b">
        <v>1</v>
      </c>
      <c r="M228" s="173" t="b">
        <v>0</v>
      </c>
      <c r="N228"/>
      <c r="O228" s="149">
        <v>1</v>
      </c>
      <c r="P228" s="149" t="s">
        <v>1795</v>
      </c>
      <c r="Q228" s="149">
        <v>1</v>
      </c>
      <c r="R228" s="149"/>
      <c r="S228"/>
      <c r="T228"/>
      <c r="U228">
        <v>62.931550000000001</v>
      </c>
      <c r="V228">
        <v>-143.79273000000001</v>
      </c>
      <c r="W228" s="149"/>
      <c r="X228"/>
      <c r="Y228">
        <f>VLOOKUP(F228,'LOOKUP OPERATOR 05032023'!$A$2:$P$173,16,FALSE)</f>
        <v>2</v>
      </c>
    </row>
    <row r="229" spans="1:25" x14ac:dyDescent="0.25">
      <c r="A229" s="149">
        <v>331200</v>
      </c>
      <c r="B229" s="149" t="s">
        <v>1417</v>
      </c>
      <c r="C229" s="149">
        <v>7371</v>
      </c>
      <c r="D229" s="149">
        <v>331200</v>
      </c>
      <c r="E229" t="s">
        <v>393</v>
      </c>
      <c r="F229" t="s">
        <v>1492</v>
      </c>
      <c r="G229" s="149">
        <v>219</v>
      </c>
      <c r="H229" t="s">
        <v>78</v>
      </c>
      <c r="I229" t="s">
        <v>1593</v>
      </c>
      <c r="J229" t="s">
        <v>622</v>
      </c>
      <c r="K229" t="b">
        <v>0</v>
      </c>
      <c r="L229" t="b">
        <v>1</v>
      </c>
      <c r="M229" s="149" t="b">
        <v>0</v>
      </c>
      <c r="O229" s="149">
        <v>1</v>
      </c>
      <c r="P229" s="149" t="s">
        <v>1795</v>
      </c>
      <c r="Q229" s="149">
        <v>1</v>
      </c>
      <c r="S229"/>
      <c r="T229"/>
      <c r="U229">
        <v>63.137219999999999</v>
      </c>
      <c r="V229">
        <v>-142.51611</v>
      </c>
      <c r="Y229">
        <f>VLOOKUP(F229,'LOOKUP OPERATOR 05032023'!$A$2:$P$173,16,FALSE)</f>
        <v>2</v>
      </c>
    </row>
    <row r="230" spans="1:25" x14ac:dyDescent="0.25">
      <c r="A230" s="149">
        <v>331030</v>
      </c>
      <c r="B230" s="149" t="s">
        <v>577</v>
      </c>
      <c r="D230" s="149">
        <v>331030</v>
      </c>
      <c r="E230" t="s">
        <v>64</v>
      </c>
      <c r="F230" t="s">
        <v>1539</v>
      </c>
      <c r="H230" t="s">
        <v>63</v>
      </c>
      <c r="I230" t="s">
        <v>1540</v>
      </c>
      <c r="J230" t="s">
        <v>578</v>
      </c>
      <c r="K230" t="b">
        <v>0</v>
      </c>
      <c r="L230" t="b">
        <v>1</v>
      </c>
      <c r="M230" s="149" t="s">
        <v>1800</v>
      </c>
      <c r="N230">
        <v>0.92</v>
      </c>
      <c r="O230" s="149">
        <v>1</v>
      </c>
      <c r="P230" s="149" t="s">
        <v>1795</v>
      </c>
      <c r="Q230" s="149">
        <v>1</v>
      </c>
      <c r="R230" s="149">
        <v>7.2</v>
      </c>
      <c r="S230"/>
      <c r="T230"/>
      <c r="U230">
        <v>60.912219999999998</v>
      </c>
      <c r="V230">
        <v>-161.21388999999999</v>
      </c>
      <c r="W230" s="149" t="s">
        <v>1796</v>
      </c>
      <c r="Y230">
        <f>VLOOKUP(F230,'LOOKUP OPERATOR 05032023'!$A$2:$P$173,16,FALSE)</f>
        <v>635</v>
      </c>
    </row>
    <row r="231" spans="1:25" s="137" customFormat="1" x14ac:dyDescent="0.25">
      <c r="A231" s="149">
        <v>331230</v>
      </c>
      <c r="B231" s="149" t="s">
        <v>635</v>
      </c>
      <c r="C231" s="149">
        <v>7753</v>
      </c>
      <c r="D231" s="149">
        <v>331230</v>
      </c>
      <c r="E231" t="s">
        <v>100</v>
      </c>
      <c r="F231" t="s">
        <v>1492</v>
      </c>
      <c r="G231" s="149">
        <v>219</v>
      </c>
      <c r="H231" t="s">
        <v>78</v>
      </c>
      <c r="I231" t="s">
        <v>1613</v>
      </c>
      <c r="J231" t="s">
        <v>636</v>
      </c>
      <c r="K231" t="b">
        <v>0</v>
      </c>
      <c r="L231" t="b">
        <v>1</v>
      </c>
      <c r="M231" s="173" t="b">
        <v>0</v>
      </c>
      <c r="N231">
        <v>0.25</v>
      </c>
      <c r="O231" s="149">
        <v>1</v>
      </c>
      <c r="P231" s="149" t="s">
        <v>1795</v>
      </c>
      <c r="Q231" s="149">
        <v>1</v>
      </c>
      <c r="R231" s="149">
        <v>2.4</v>
      </c>
      <c r="S231"/>
      <c r="T231"/>
      <c r="U231">
        <v>56.115279999999998</v>
      </c>
      <c r="V231">
        <v>-133.12083000000001</v>
      </c>
      <c r="W231" s="149" t="s">
        <v>1796</v>
      </c>
      <c r="X231"/>
      <c r="Y231">
        <f>VLOOKUP(F231,'LOOKUP OPERATOR 05032023'!$A$2:$P$173,16,FALSE)</f>
        <v>2</v>
      </c>
    </row>
    <row r="232" spans="1:25" x14ac:dyDescent="0.25">
      <c r="B232" s="149" t="s">
        <v>1323</v>
      </c>
      <c r="E232" s="218" t="s">
        <v>1324</v>
      </c>
      <c r="F232" t="s">
        <v>1492</v>
      </c>
      <c r="G232" s="149">
        <v>219</v>
      </c>
      <c r="H232" t="s">
        <v>78</v>
      </c>
      <c r="I232" t="s">
        <v>1576</v>
      </c>
      <c r="J232" t="s">
        <v>602</v>
      </c>
      <c r="K232" t="b">
        <v>0</v>
      </c>
      <c r="L232" t="b">
        <v>0</v>
      </c>
      <c r="M232" t="b">
        <v>0</v>
      </c>
      <c r="N232">
        <v>0.94299999999999995</v>
      </c>
      <c r="O232" s="149">
        <v>1</v>
      </c>
      <c r="P232" s="149" t="s">
        <v>1795</v>
      </c>
      <c r="Q232" s="149">
        <v>1</v>
      </c>
      <c r="S232"/>
      <c r="T232"/>
      <c r="U232">
        <v>59.451099999999997</v>
      </c>
      <c r="V232">
        <v>-135.3081</v>
      </c>
      <c r="W232" s="149" t="s">
        <v>1796</v>
      </c>
      <c r="X232" t="s">
        <v>1811</v>
      </c>
      <c r="Y232">
        <f>VLOOKUP(F232,'LOOKUP OPERATOR 05032023'!$A$2:$P$173,16,FALSE)</f>
        <v>2</v>
      </c>
    </row>
    <row r="233" spans="1:25" s="137" customFormat="1" x14ac:dyDescent="0.25">
      <c r="A233" s="149"/>
      <c r="B233" s="149" t="s">
        <v>1325</v>
      </c>
      <c r="C233" s="149"/>
      <c r="D233" s="149"/>
      <c r="E233" s="218" t="s">
        <v>1326</v>
      </c>
      <c r="F233" t="s">
        <v>1492</v>
      </c>
      <c r="G233" s="149">
        <v>219</v>
      </c>
      <c r="H233" t="s">
        <v>78</v>
      </c>
      <c r="I233" t="s">
        <v>1576</v>
      </c>
      <c r="J233" t="s">
        <v>602</v>
      </c>
      <c r="K233" t="b">
        <v>0</v>
      </c>
      <c r="L233" t="b">
        <v>0</v>
      </c>
      <c r="M233" s="149" t="b">
        <v>0</v>
      </c>
      <c r="N233"/>
      <c r="O233" s="149">
        <v>1</v>
      </c>
      <c r="P233" s="149" t="s">
        <v>1795</v>
      </c>
      <c r="Q233" s="149">
        <v>1</v>
      </c>
      <c r="R233" s="149"/>
      <c r="S233"/>
      <c r="T233"/>
      <c r="U233">
        <v>59.341111099999999</v>
      </c>
      <c r="V233">
        <v>-135.56555560000001</v>
      </c>
      <c r="W233" s="149" t="s">
        <v>1796</v>
      </c>
      <c r="X233" t="s">
        <v>1811</v>
      </c>
      <c r="Y233">
        <f>VLOOKUP(F233,'LOOKUP OPERATOR 05032023'!$A$2:$P$173,16,FALSE)</f>
        <v>2</v>
      </c>
    </row>
    <row r="234" spans="1:25" s="137" customFormat="1" x14ac:dyDescent="0.25">
      <c r="A234" s="149">
        <v>331170</v>
      </c>
      <c r="B234" s="149" t="s">
        <v>1343</v>
      </c>
      <c r="C234" s="149">
        <v>7792</v>
      </c>
      <c r="D234" s="149">
        <v>331170</v>
      </c>
      <c r="E234" s="77" t="s">
        <v>91</v>
      </c>
      <c r="F234" t="s">
        <v>1492</v>
      </c>
      <c r="G234" s="149">
        <v>219</v>
      </c>
      <c r="H234" t="s">
        <v>78</v>
      </c>
      <c r="I234" t="s">
        <v>1502</v>
      </c>
      <c r="J234" t="s">
        <v>598</v>
      </c>
      <c r="K234" t="b">
        <v>0</v>
      </c>
      <c r="L234" t="b">
        <v>1</v>
      </c>
      <c r="M234" s="137" t="b">
        <v>0</v>
      </c>
      <c r="O234" s="149">
        <v>1</v>
      </c>
      <c r="P234" s="149" t="s">
        <v>1795</v>
      </c>
      <c r="Q234" s="149">
        <v>1</v>
      </c>
      <c r="R234" s="149"/>
      <c r="S234"/>
      <c r="T234"/>
      <c r="U234">
        <v>55.880769999999998</v>
      </c>
      <c r="V234">
        <v>-133.19499999999999</v>
      </c>
      <c r="W234" s="149"/>
      <c r="X234"/>
      <c r="Y234">
        <f>VLOOKUP(F234,'LOOKUP OPERATOR 05032023'!$A$2:$P$173,16,FALSE)</f>
        <v>2</v>
      </c>
    </row>
    <row r="235" spans="1:25" x14ac:dyDescent="0.25">
      <c r="B235" s="149" t="s">
        <v>1418</v>
      </c>
      <c r="C235" s="213">
        <v>60814</v>
      </c>
      <c r="E235" s="214" t="s">
        <v>1865</v>
      </c>
      <c r="F235" t="s">
        <v>1492</v>
      </c>
      <c r="G235" s="219">
        <v>219</v>
      </c>
      <c r="H235" t="s">
        <v>78</v>
      </c>
      <c r="K235" t="b">
        <v>0</v>
      </c>
      <c r="L235" t="b">
        <v>0</v>
      </c>
      <c r="M235" s="137" t="b">
        <v>0</v>
      </c>
      <c r="N235" s="137"/>
      <c r="O235" s="173"/>
      <c r="P235" s="149" t="s">
        <v>1795</v>
      </c>
      <c r="Q235" s="149">
        <v>1</v>
      </c>
      <c r="R235" s="173"/>
      <c r="S235" s="173"/>
      <c r="T235" s="173"/>
      <c r="U235" s="217">
        <v>63.210689000000002</v>
      </c>
      <c r="V235" s="217">
        <v>-143.24715599999999</v>
      </c>
      <c r="W235" s="173"/>
      <c r="Y235">
        <f>VLOOKUP(F235,'LOOKUP OPERATOR 05032023'!$A$2:$P$173,16,FALSE)</f>
        <v>2</v>
      </c>
    </row>
    <row r="236" spans="1:25" x14ac:dyDescent="0.25">
      <c r="A236" s="149">
        <v>331240</v>
      </c>
      <c r="B236" s="149" t="s">
        <v>637</v>
      </c>
      <c r="C236" s="149">
        <v>6308</v>
      </c>
      <c r="D236" s="149">
        <v>331240</v>
      </c>
      <c r="E236" t="s">
        <v>102</v>
      </c>
      <c r="F236" t="s">
        <v>1465</v>
      </c>
      <c r="G236" s="149">
        <v>221</v>
      </c>
      <c r="H236" t="s">
        <v>101</v>
      </c>
      <c r="I236" t="s">
        <v>1866</v>
      </c>
      <c r="J236" t="s">
        <v>1327</v>
      </c>
      <c r="K236" t="b">
        <v>0</v>
      </c>
      <c r="L236" t="b">
        <v>1</v>
      </c>
      <c r="M236" t="b">
        <v>0</v>
      </c>
      <c r="N236">
        <v>0.8</v>
      </c>
      <c r="O236" s="149">
        <v>1</v>
      </c>
      <c r="P236" s="149" t="s">
        <v>1795</v>
      </c>
      <c r="Q236" s="149">
        <v>1</v>
      </c>
      <c r="R236" s="149">
        <v>13.47</v>
      </c>
      <c r="S236" t="s">
        <v>1469</v>
      </c>
      <c r="T236"/>
      <c r="U236">
        <v>62.683300000000003</v>
      </c>
      <c r="V236">
        <v>-164.65440000000001</v>
      </c>
      <c r="Y236">
        <f>VLOOKUP(F236,'LOOKUP OPERATOR 05032023'!$A$2:$P$173,16,FALSE)</f>
        <v>169</v>
      </c>
    </row>
    <row r="237" spans="1:25" x14ac:dyDescent="0.25">
      <c r="A237" s="149">
        <v>331240</v>
      </c>
      <c r="B237" s="149" t="s">
        <v>637</v>
      </c>
      <c r="C237" s="149">
        <v>57053</v>
      </c>
      <c r="D237" s="149">
        <v>331240</v>
      </c>
      <c r="E237" t="s">
        <v>102</v>
      </c>
      <c r="F237" t="s">
        <v>1465</v>
      </c>
      <c r="G237" s="149">
        <v>221</v>
      </c>
      <c r="H237" t="s">
        <v>101</v>
      </c>
      <c r="I237" t="s">
        <v>1866</v>
      </c>
      <c r="J237" t="s">
        <v>1327</v>
      </c>
      <c r="K237" t="b">
        <v>1</v>
      </c>
      <c r="L237" t="b">
        <v>1</v>
      </c>
      <c r="M237" t="b">
        <v>0</v>
      </c>
      <c r="N237">
        <v>0.8</v>
      </c>
      <c r="O237" s="149">
        <v>1</v>
      </c>
      <c r="P237" s="149" t="s">
        <v>1795</v>
      </c>
      <c r="Q237" s="149">
        <v>1</v>
      </c>
      <c r="R237" s="149">
        <v>13.47</v>
      </c>
      <c r="S237" t="s">
        <v>1469</v>
      </c>
      <c r="T237"/>
      <c r="U237">
        <v>62.683300000000003</v>
      </c>
      <c r="V237">
        <v>-164.65440000000001</v>
      </c>
      <c r="Y237">
        <f>VLOOKUP(F237,'LOOKUP OPERATOR 05032023'!$A$2:$P$173,16,FALSE)</f>
        <v>169</v>
      </c>
    </row>
    <row r="238" spans="1:25" x14ac:dyDescent="0.25">
      <c r="A238" s="149">
        <v>331250</v>
      </c>
      <c r="B238" s="149" t="s">
        <v>639</v>
      </c>
      <c r="C238" s="149">
        <v>6556</v>
      </c>
      <c r="D238" s="149">
        <v>331250</v>
      </c>
      <c r="E238" t="s">
        <v>103</v>
      </c>
      <c r="F238" t="s">
        <v>1465</v>
      </c>
      <c r="G238" s="149">
        <v>221</v>
      </c>
      <c r="H238" t="s">
        <v>101</v>
      </c>
      <c r="I238" t="s">
        <v>1598</v>
      </c>
      <c r="J238" t="s">
        <v>640</v>
      </c>
      <c r="K238" t="b">
        <v>0</v>
      </c>
      <c r="L238" t="b">
        <v>1</v>
      </c>
      <c r="M238" t="b">
        <v>1</v>
      </c>
      <c r="N238">
        <v>1.1000000000000001</v>
      </c>
      <c r="O238" s="149">
        <v>1</v>
      </c>
      <c r="P238" s="149" t="s">
        <v>1795</v>
      </c>
      <c r="Q238" s="149">
        <v>1</v>
      </c>
      <c r="R238" s="149">
        <v>12.5</v>
      </c>
      <c r="S238" t="s">
        <v>1469</v>
      </c>
      <c r="T238"/>
      <c r="U238">
        <v>67.087980000000002</v>
      </c>
      <c r="V238">
        <v>-157.856719</v>
      </c>
      <c r="W238" s="149" t="s">
        <v>1796</v>
      </c>
      <c r="Y238">
        <f>VLOOKUP(F238,'LOOKUP OPERATOR 05032023'!$A$2:$P$173,16,FALSE)</f>
        <v>169</v>
      </c>
    </row>
    <row r="239" spans="1:25" x14ac:dyDescent="0.25">
      <c r="A239" s="149">
        <v>331250</v>
      </c>
      <c r="B239" s="149" t="s">
        <v>639</v>
      </c>
      <c r="C239" s="149">
        <v>60243</v>
      </c>
      <c r="D239" s="149">
        <v>331250</v>
      </c>
      <c r="E239" t="s">
        <v>103</v>
      </c>
      <c r="F239" t="s">
        <v>1465</v>
      </c>
      <c r="G239" s="149">
        <v>221</v>
      </c>
      <c r="H239" t="s">
        <v>101</v>
      </c>
      <c r="I239" t="s">
        <v>1598</v>
      </c>
      <c r="J239" t="s">
        <v>640</v>
      </c>
      <c r="K239" t="b">
        <v>1</v>
      </c>
      <c r="L239" t="b">
        <v>1</v>
      </c>
      <c r="M239" t="b">
        <v>1</v>
      </c>
      <c r="N239">
        <v>1.1000000000000001</v>
      </c>
      <c r="O239" s="149">
        <v>1</v>
      </c>
      <c r="P239" s="149" t="s">
        <v>1795</v>
      </c>
      <c r="Q239" s="149">
        <v>1</v>
      </c>
      <c r="R239" s="149">
        <v>12.5</v>
      </c>
      <c r="S239" t="s">
        <v>1469</v>
      </c>
      <c r="T239"/>
      <c r="U239">
        <v>67.087980000000002</v>
      </c>
      <c r="V239">
        <v>-157.856719</v>
      </c>
      <c r="W239" s="149" t="s">
        <v>1796</v>
      </c>
      <c r="Y239">
        <f>VLOOKUP(F239,'LOOKUP OPERATOR 05032023'!$A$2:$P$173,16,FALSE)</f>
        <v>169</v>
      </c>
    </row>
    <row r="240" spans="1:25" s="137" customFormat="1" x14ac:dyDescent="0.25">
      <c r="A240" s="149">
        <v>331800</v>
      </c>
      <c r="B240" s="149" t="s">
        <v>641</v>
      </c>
      <c r="C240" s="149">
        <v>6566</v>
      </c>
      <c r="D240" s="149">
        <v>331800</v>
      </c>
      <c r="E240" t="s">
        <v>171</v>
      </c>
      <c r="F240" t="s">
        <v>1465</v>
      </c>
      <c r="G240" s="149">
        <v>221</v>
      </c>
      <c r="H240" t="s">
        <v>101</v>
      </c>
      <c r="I240" t="s">
        <v>1499</v>
      </c>
      <c r="J240" t="s">
        <v>642</v>
      </c>
      <c r="K240" t="b">
        <v>1</v>
      </c>
      <c r="L240" t="b">
        <v>1</v>
      </c>
      <c r="M240" s="137" t="b">
        <v>0</v>
      </c>
      <c r="N240">
        <v>12.6</v>
      </c>
      <c r="O240" s="149">
        <v>1</v>
      </c>
      <c r="P240" s="149" t="s">
        <v>1795</v>
      </c>
      <c r="Q240" s="149">
        <v>1</v>
      </c>
      <c r="R240" s="149">
        <v>2.4</v>
      </c>
      <c r="S240" t="s">
        <v>1469</v>
      </c>
      <c r="T240"/>
      <c r="U240">
        <v>60.789700000000003</v>
      </c>
      <c r="V240">
        <v>-161.787778</v>
      </c>
      <c r="W240" s="149" t="s">
        <v>1796</v>
      </c>
      <c r="X240"/>
      <c r="Y240">
        <f>VLOOKUP(F240,'LOOKUP OPERATOR 05032023'!$A$2:$P$173,16,FALSE)</f>
        <v>169</v>
      </c>
    </row>
    <row r="241" spans="1:25" s="137" customFormat="1" x14ac:dyDescent="0.25">
      <c r="A241" s="149">
        <v>331270</v>
      </c>
      <c r="B241" s="149" t="s">
        <v>644</v>
      </c>
      <c r="C241" s="149">
        <v>7374</v>
      </c>
      <c r="D241" s="149">
        <v>331270</v>
      </c>
      <c r="E241" t="s">
        <v>105</v>
      </c>
      <c r="F241" t="s">
        <v>1465</v>
      </c>
      <c r="G241" s="149">
        <v>221</v>
      </c>
      <c r="H241" t="s">
        <v>101</v>
      </c>
      <c r="I241" t="s">
        <v>1672</v>
      </c>
      <c r="J241" t="s">
        <v>645</v>
      </c>
      <c r="K241" t="b">
        <v>0</v>
      </c>
      <c r="L241" t="b">
        <v>1</v>
      </c>
      <c r="M241" s="137" t="b">
        <v>0</v>
      </c>
      <c r="N241">
        <v>1.1000000000000001</v>
      </c>
      <c r="O241" s="149">
        <v>1</v>
      </c>
      <c r="P241" s="149" t="s">
        <v>1795</v>
      </c>
      <c r="Q241" s="149">
        <v>1</v>
      </c>
      <c r="R241" s="149">
        <v>12.5</v>
      </c>
      <c r="S241" t="s">
        <v>1469</v>
      </c>
      <c r="T241"/>
      <c r="U241">
        <v>65.331716</v>
      </c>
      <c r="V241">
        <v>-166.47950599999999</v>
      </c>
      <c r="W241" s="149" t="s">
        <v>1796</v>
      </c>
      <c r="X241"/>
      <c r="Y241">
        <f>VLOOKUP(F241,'LOOKUP OPERATOR 05032023'!$A$2:$P$173,16,FALSE)</f>
        <v>169</v>
      </c>
    </row>
    <row r="242" spans="1:25" s="137" customFormat="1" x14ac:dyDescent="0.25">
      <c r="A242" s="149">
        <v>331270</v>
      </c>
      <c r="B242" s="149" t="s">
        <v>644</v>
      </c>
      <c r="C242" s="149">
        <v>60260</v>
      </c>
      <c r="D242" s="149">
        <v>331270</v>
      </c>
      <c r="E242" t="s">
        <v>105</v>
      </c>
      <c r="F242" t="s">
        <v>1465</v>
      </c>
      <c r="G242" s="149">
        <v>221</v>
      </c>
      <c r="H242" t="s">
        <v>101</v>
      </c>
      <c r="I242" t="s">
        <v>1672</v>
      </c>
      <c r="J242" t="s">
        <v>645</v>
      </c>
      <c r="K242" t="b">
        <v>1</v>
      </c>
      <c r="L242" t="b">
        <v>1</v>
      </c>
      <c r="M242" s="137" t="b">
        <v>0</v>
      </c>
      <c r="N242">
        <v>1.1000000000000001</v>
      </c>
      <c r="O242" s="149">
        <v>1</v>
      </c>
      <c r="P242" s="149" t="s">
        <v>1795</v>
      </c>
      <c r="Q242" s="149">
        <v>1</v>
      </c>
      <c r="R242" s="149">
        <v>12.5</v>
      </c>
      <c r="S242" t="s">
        <v>1469</v>
      </c>
      <c r="T242"/>
      <c r="U242">
        <v>65.331716</v>
      </c>
      <c r="V242">
        <v>-166.47950599999999</v>
      </c>
      <c r="W242" s="149" t="s">
        <v>1796</v>
      </c>
      <c r="X242"/>
      <c r="Y242">
        <f>VLOOKUP(F242,'LOOKUP OPERATOR 05032023'!$A$2:$P$173,16,FALSE)</f>
        <v>169</v>
      </c>
    </row>
    <row r="243" spans="1:25" s="137" customFormat="1" x14ac:dyDescent="0.25">
      <c r="A243" s="149">
        <v>331280</v>
      </c>
      <c r="B243" s="149" t="s">
        <v>646</v>
      </c>
      <c r="C243" s="149">
        <v>6311</v>
      </c>
      <c r="D243" s="149">
        <v>331280</v>
      </c>
      <c r="E243" t="s">
        <v>106</v>
      </c>
      <c r="F243" t="s">
        <v>1465</v>
      </c>
      <c r="G243" s="149">
        <v>221</v>
      </c>
      <c r="H243" t="s">
        <v>101</v>
      </c>
      <c r="I243" t="s">
        <v>1685</v>
      </c>
      <c r="J243" t="s">
        <v>647</v>
      </c>
      <c r="K243" t="b">
        <v>1</v>
      </c>
      <c r="L243" t="b">
        <v>1</v>
      </c>
      <c r="M243" s="137" t="b">
        <v>1</v>
      </c>
      <c r="N243">
        <v>1.8</v>
      </c>
      <c r="O243" s="149">
        <v>1</v>
      </c>
      <c r="P243" s="149" t="s">
        <v>1795</v>
      </c>
      <c r="Q243" s="149">
        <v>1</v>
      </c>
      <c r="R243" s="149">
        <v>12.5</v>
      </c>
      <c r="S243" t="s">
        <v>1469</v>
      </c>
      <c r="T243"/>
      <c r="U243">
        <v>61.525297000000002</v>
      </c>
      <c r="V243">
        <v>-165.59015199999999</v>
      </c>
      <c r="W243" s="149" t="s">
        <v>1796</v>
      </c>
      <c r="X243"/>
      <c r="Y243">
        <f>VLOOKUP(F243,'LOOKUP OPERATOR 05032023'!$A$2:$P$173,16,FALSE)</f>
        <v>169</v>
      </c>
    </row>
    <row r="244" spans="1:25" x14ac:dyDescent="0.25">
      <c r="A244" s="149">
        <v>331040</v>
      </c>
      <c r="B244" s="149" t="s">
        <v>579</v>
      </c>
      <c r="D244" s="149">
        <v>331040</v>
      </c>
      <c r="E244" t="s">
        <v>66</v>
      </c>
      <c r="F244" t="s">
        <v>1556</v>
      </c>
      <c r="H244" t="s">
        <v>65</v>
      </c>
      <c r="I244" t="s">
        <v>1557</v>
      </c>
      <c r="J244" t="s">
        <v>580</v>
      </c>
      <c r="K244" t="b">
        <v>0</v>
      </c>
      <c r="L244" t="b">
        <v>1</v>
      </c>
      <c r="M244" s="149" t="s">
        <v>1797</v>
      </c>
      <c r="N244">
        <v>0.55200000000000005</v>
      </c>
      <c r="O244" s="149">
        <v>1</v>
      </c>
      <c r="P244" s="149" t="s">
        <v>1795</v>
      </c>
      <c r="Q244" s="149">
        <v>1</v>
      </c>
      <c r="R244" s="149">
        <v>7.2</v>
      </c>
      <c r="S244"/>
      <c r="T244"/>
      <c r="U244">
        <v>54.135559999999998</v>
      </c>
      <c r="V244">
        <v>-165.77305999999999</v>
      </c>
      <c r="W244" s="149" t="s">
        <v>1796</v>
      </c>
      <c r="Y244">
        <f>VLOOKUP(F244,'LOOKUP OPERATOR 05032023'!$A$2:$P$173,16,FALSE)</f>
        <v>293</v>
      </c>
    </row>
    <row r="245" spans="1:25" x14ac:dyDescent="0.25">
      <c r="A245" s="149">
        <v>331300</v>
      </c>
      <c r="B245" s="149" t="s">
        <v>648</v>
      </c>
      <c r="C245" s="149">
        <v>6313</v>
      </c>
      <c r="D245" s="149">
        <v>331300</v>
      </c>
      <c r="E245" t="s">
        <v>109</v>
      </c>
      <c r="F245" t="s">
        <v>1465</v>
      </c>
      <c r="G245" s="149">
        <v>221</v>
      </c>
      <c r="H245" t="s">
        <v>101</v>
      </c>
      <c r="I245" t="s">
        <v>1720</v>
      </c>
      <c r="J245" t="s">
        <v>649</v>
      </c>
      <c r="K245" t="b">
        <v>0</v>
      </c>
      <c r="L245" t="b">
        <v>1</v>
      </c>
      <c r="M245" t="b">
        <v>0</v>
      </c>
      <c r="N245">
        <v>1.1000000000000001</v>
      </c>
      <c r="O245" s="149">
        <v>1</v>
      </c>
      <c r="P245" s="149" t="s">
        <v>1795</v>
      </c>
      <c r="Q245" s="149">
        <v>1</v>
      </c>
      <c r="R245" s="149">
        <v>13.47</v>
      </c>
      <c r="S245" t="s">
        <v>1469</v>
      </c>
      <c r="T245"/>
      <c r="U245">
        <v>64.616557999999998</v>
      </c>
      <c r="V245">
        <v>-162.26371700000001</v>
      </c>
      <c r="W245" s="149" t="s">
        <v>1796</v>
      </c>
      <c r="Y245">
        <f>VLOOKUP(F245,'LOOKUP OPERATOR 05032023'!$A$2:$P$173,16,FALSE)</f>
        <v>169</v>
      </c>
    </row>
    <row r="246" spans="1:25" x14ac:dyDescent="0.25">
      <c r="A246" s="149">
        <v>331300</v>
      </c>
      <c r="B246" s="149" t="s">
        <v>648</v>
      </c>
      <c r="C246" s="149">
        <v>57060</v>
      </c>
      <c r="D246" s="149">
        <v>331300</v>
      </c>
      <c r="E246" t="s">
        <v>109</v>
      </c>
      <c r="F246" t="s">
        <v>1465</v>
      </c>
      <c r="G246" s="149">
        <v>221</v>
      </c>
      <c r="H246" t="s">
        <v>101</v>
      </c>
      <c r="I246" t="s">
        <v>1720</v>
      </c>
      <c r="J246" t="s">
        <v>649</v>
      </c>
      <c r="K246" t="b">
        <v>1</v>
      </c>
      <c r="L246" t="b">
        <v>1</v>
      </c>
      <c r="M246" t="b">
        <v>0</v>
      </c>
      <c r="N246">
        <v>1.1000000000000001</v>
      </c>
      <c r="O246" s="149">
        <v>1</v>
      </c>
      <c r="P246" s="149" t="s">
        <v>1795</v>
      </c>
      <c r="Q246" s="149">
        <v>1</v>
      </c>
      <c r="R246" s="149">
        <v>13.47</v>
      </c>
      <c r="S246" t="s">
        <v>1469</v>
      </c>
      <c r="T246"/>
      <c r="U246">
        <v>64.616557999999998</v>
      </c>
      <c r="V246">
        <v>-162.26371700000001</v>
      </c>
      <c r="W246" s="149" t="s">
        <v>1796</v>
      </c>
      <c r="Y246">
        <f>VLOOKUP(F246,'LOOKUP OPERATOR 05032023'!$A$2:$P$173,16,FALSE)</f>
        <v>169</v>
      </c>
    </row>
    <row r="247" spans="1:25" x14ac:dyDescent="0.25">
      <c r="A247" s="149">
        <v>331310</v>
      </c>
      <c r="B247" s="149" t="s">
        <v>650</v>
      </c>
      <c r="C247" s="149">
        <v>6314</v>
      </c>
      <c r="D247" s="149">
        <v>331310</v>
      </c>
      <c r="E247" t="s">
        <v>110</v>
      </c>
      <c r="F247" t="s">
        <v>1465</v>
      </c>
      <c r="G247" s="149">
        <v>221</v>
      </c>
      <c r="H247" t="s">
        <v>101</v>
      </c>
      <c r="I247" t="s">
        <v>1867</v>
      </c>
      <c r="J247" t="s">
        <v>638</v>
      </c>
      <c r="K247" t="b">
        <v>1</v>
      </c>
      <c r="L247" t="b">
        <v>1</v>
      </c>
      <c r="M247" t="b">
        <v>1</v>
      </c>
      <c r="N247">
        <v>3.2</v>
      </c>
      <c r="O247" s="149">
        <v>1</v>
      </c>
      <c r="P247" s="149" t="s">
        <v>1795</v>
      </c>
      <c r="Q247" s="149">
        <v>1</v>
      </c>
      <c r="R247" s="149">
        <v>12.5</v>
      </c>
      <c r="S247" t="s">
        <v>1469</v>
      </c>
      <c r="T247"/>
      <c r="U247">
        <v>62.777693999999997</v>
      </c>
      <c r="V247">
        <v>-164.53151700000001</v>
      </c>
      <c r="W247" s="149" t="s">
        <v>1796</v>
      </c>
      <c r="Y247">
        <f>VLOOKUP(F247,'LOOKUP OPERATOR 05032023'!$A$2:$P$173,16,FALSE)</f>
        <v>169</v>
      </c>
    </row>
    <row r="248" spans="1:25" x14ac:dyDescent="0.25">
      <c r="A248" s="149">
        <v>331320</v>
      </c>
      <c r="B248" s="149" t="s">
        <v>651</v>
      </c>
      <c r="C248" s="149">
        <v>6315</v>
      </c>
      <c r="D248" s="149">
        <v>331320</v>
      </c>
      <c r="E248" t="s">
        <v>111</v>
      </c>
      <c r="F248" t="s">
        <v>1465</v>
      </c>
      <c r="G248" s="149">
        <v>221</v>
      </c>
      <c r="H248" t="s">
        <v>101</v>
      </c>
      <c r="I248" t="s">
        <v>1727</v>
      </c>
      <c r="J248" t="s">
        <v>652</v>
      </c>
      <c r="K248" t="b">
        <v>0</v>
      </c>
      <c r="L248" t="b">
        <v>1</v>
      </c>
      <c r="M248" t="b">
        <v>1</v>
      </c>
      <c r="N248">
        <v>1.6</v>
      </c>
      <c r="O248" s="149">
        <v>1</v>
      </c>
      <c r="P248" s="149" t="s">
        <v>1795</v>
      </c>
      <c r="Q248" s="149">
        <v>1</v>
      </c>
      <c r="R248" s="149">
        <v>13.47</v>
      </c>
      <c r="S248" t="s">
        <v>1469</v>
      </c>
      <c r="T248"/>
      <c r="U248">
        <v>63.777057999999997</v>
      </c>
      <c r="V248">
        <v>-171.71243899999999</v>
      </c>
      <c r="W248" s="149" t="s">
        <v>1796</v>
      </c>
      <c r="Y248">
        <f>VLOOKUP(F248,'LOOKUP OPERATOR 05032023'!$A$2:$P$173,16,FALSE)</f>
        <v>169</v>
      </c>
    </row>
    <row r="249" spans="1:25" x14ac:dyDescent="0.25">
      <c r="A249" s="149">
        <v>331320</v>
      </c>
      <c r="B249" s="149" t="s">
        <v>651</v>
      </c>
      <c r="C249" s="149">
        <v>57062</v>
      </c>
      <c r="D249" s="149">
        <v>331320</v>
      </c>
      <c r="E249" t="s">
        <v>111</v>
      </c>
      <c r="F249" t="s">
        <v>1465</v>
      </c>
      <c r="G249" s="149">
        <v>221</v>
      </c>
      <c r="H249" t="s">
        <v>101</v>
      </c>
      <c r="I249" t="s">
        <v>1727</v>
      </c>
      <c r="J249" t="s">
        <v>652</v>
      </c>
      <c r="K249" t="b">
        <v>1</v>
      </c>
      <c r="L249" t="b">
        <v>1</v>
      </c>
      <c r="M249" t="b">
        <v>1</v>
      </c>
      <c r="N249">
        <v>1.6</v>
      </c>
      <c r="O249" s="149">
        <v>1</v>
      </c>
      <c r="P249" s="149" t="s">
        <v>1795</v>
      </c>
      <c r="Q249" s="149">
        <v>1</v>
      </c>
      <c r="R249" s="149">
        <v>13.47</v>
      </c>
      <c r="S249" t="s">
        <v>1469</v>
      </c>
      <c r="T249"/>
      <c r="U249">
        <v>63.777057999999997</v>
      </c>
      <c r="V249">
        <v>-171.71243899999999</v>
      </c>
      <c r="W249" s="149" t="s">
        <v>1796</v>
      </c>
      <c r="Y249">
        <f>VLOOKUP(F249,'LOOKUP OPERATOR 05032023'!$A$2:$P$173,16,FALSE)</f>
        <v>169</v>
      </c>
    </row>
    <row r="250" spans="1:25" x14ac:dyDescent="0.25">
      <c r="A250" s="149">
        <v>331360</v>
      </c>
      <c r="B250" s="149" t="s">
        <v>653</v>
      </c>
      <c r="C250" s="149">
        <v>6319</v>
      </c>
      <c r="D250" s="149">
        <v>331360</v>
      </c>
      <c r="E250" t="s">
        <v>115</v>
      </c>
      <c r="F250" t="s">
        <v>1465</v>
      </c>
      <c r="G250" s="149">
        <v>221</v>
      </c>
      <c r="H250" t="s">
        <v>101</v>
      </c>
      <c r="I250" t="s">
        <v>1739</v>
      </c>
      <c r="J250" t="s">
        <v>654</v>
      </c>
      <c r="K250" t="b">
        <v>1</v>
      </c>
      <c r="L250" t="b">
        <v>1</v>
      </c>
      <c r="M250" t="b">
        <v>1</v>
      </c>
      <c r="N250">
        <v>2.1</v>
      </c>
      <c r="O250" s="149">
        <v>1</v>
      </c>
      <c r="P250" s="149" t="s">
        <v>1795</v>
      </c>
      <c r="Q250" s="149">
        <v>1</v>
      </c>
      <c r="R250" s="149">
        <v>12.5</v>
      </c>
      <c r="S250" t="s">
        <v>1469</v>
      </c>
      <c r="T250"/>
      <c r="U250">
        <v>61.530858000000002</v>
      </c>
      <c r="V250">
        <v>-166.101944</v>
      </c>
      <c r="W250" s="149" t="s">
        <v>1796</v>
      </c>
      <c r="Y250">
        <f>VLOOKUP(F250,'LOOKUP OPERATOR 05032023'!$A$2:$P$173,16,FALSE)</f>
        <v>169</v>
      </c>
    </row>
    <row r="251" spans="1:25" x14ac:dyDescent="0.25">
      <c r="A251" s="149">
        <v>331390</v>
      </c>
      <c r="B251" s="149" t="s">
        <v>655</v>
      </c>
      <c r="C251" s="149">
        <v>57066</v>
      </c>
      <c r="D251" s="149">
        <v>331390</v>
      </c>
      <c r="E251" t="s">
        <v>118</v>
      </c>
      <c r="F251" t="s">
        <v>1465</v>
      </c>
      <c r="G251" s="149">
        <v>221</v>
      </c>
      <c r="H251" t="s">
        <v>101</v>
      </c>
      <c r="I251" t="s">
        <v>1868</v>
      </c>
      <c r="J251" t="s">
        <v>656</v>
      </c>
      <c r="K251" t="b">
        <v>1</v>
      </c>
      <c r="L251" t="b">
        <v>1</v>
      </c>
      <c r="M251" t="b">
        <v>1</v>
      </c>
      <c r="N251">
        <v>2</v>
      </c>
      <c r="O251" s="149">
        <v>1</v>
      </c>
      <c r="P251" s="149" t="s">
        <v>1795</v>
      </c>
      <c r="Q251" s="149">
        <v>1</v>
      </c>
      <c r="R251" s="149">
        <v>13.47</v>
      </c>
      <c r="S251" t="s">
        <v>1469</v>
      </c>
      <c r="T251"/>
      <c r="U251">
        <v>60.873100000000001</v>
      </c>
      <c r="V251">
        <v>-162.5197</v>
      </c>
      <c r="W251" s="149" t="s">
        <v>1796</v>
      </c>
      <c r="Y251">
        <f>VLOOKUP(F251,'LOOKUP OPERATOR 05032023'!$A$2:$P$173,16,FALSE)</f>
        <v>169</v>
      </c>
    </row>
    <row r="252" spans="1:25" x14ac:dyDescent="0.25">
      <c r="A252" s="149">
        <v>331400</v>
      </c>
      <c r="B252" s="149" t="s">
        <v>657</v>
      </c>
      <c r="C252" s="149">
        <v>6323</v>
      </c>
      <c r="D252" s="149">
        <v>331400</v>
      </c>
      <c r="E252" t="s">
        <v>119</v>
      </c>
      <c r="F252" t="s">
        <v>1465</v>
      </c>
      <c r="G252" s="149">
        <v>221</v>
      </c>
      <c r="H252" t="s">
        <v>101</v>
      </c>
      <c r="I252" t="s">
        <v>1753</v>
      </c>
      <c r="J252" t="s">
        <v>658</v>
      </c>
      <c r="K252" t="b">
        <v>1</v>
      </c>
      <c r="L252" t="b">
        <v>1</v>
      </c>
      <c r="M252" t="b">
        <v>1</v>
      </c>
      <c r="N252">
        <v>1.1000000000000001</v>
      </c>
      <c r="O252" s="149">
        <v>1</v>
      </c>
      <c r="P252" s="149" t="s">
        <v>1795</v>
      </c>
      <c r="Q252" s="149">
        <v>1</v>
      </c>
      <c r="R252" s="149">
        <v>12.5</v>
      </c>
      <c r="S252" t="s">
        <v>1469</v>
      </c>
      <c r="T252"/>
      <c r="U252">
        <v>66.973889</v>
      </c>
      <c r="V252">
        <v>-160.42859200000001</v>
      </c>
      <c r="W252" s="149" t="s">
        <v>1796</v>
      </c>
      <c r="Y252">
        <f>VLOOKUP(F252,'LOOKUP OPERATOR 05032023'!$A$2:$P$173,16,FALSE)</f>
        <v>169</v>
      </c>
    </row>
    <row r="253" spans="1:25" x14ac:dyDescent="0.25">
      <c r="A253" s="149">
        <v>331410</v>
      </c>
      <c r="B253" s="149" t="s">
        <v>659</v>
      </c>
      <c r="C253" s="149">
        <v>6324</v>
      </c>
      <c r="D253" s="149">
        <v>331410</v>
      </c>
      <c r="E253" t="s">
        <v>120</v>
      </c>
      <c r="F253" t="s">
        <v>1465</v>
      </c>
      <c r="G253" s="149">
        <v>221</v>
      </c>
      <c r="H253" t="s">
        <v>101</v>
      </c>
      <c r="I253" t="s">
        <v>1762</v>
      </c>
      <c r="J253" t="s">
        <v>660</v>
      </c>
      <c r="K253" t="b">
        <v>0</v>
      </c>
      <c r="L253" t="b">
        <v>1</v>
      </c>
      <c r="M253" t="b">
        <v>1</v>
      </c>
      <c r="N253">
        <v>1.1000000000000001</v>
      </c>
      <c r="O253" s="149">
        <v>1</v>
      </c>
      <c r="P253" s="149" t="s">
        <v>1795</v>
      </c>
      <c r="Q253" s="149">
        <v>1</v>
      </c>
      <c r="R253" s="149">
        <v>13.47</v>
      </c>
      <c r="S253" t="s">
        <v>1469</v>
      </c>
      <c r="T253"/>
      <c r="U253">
        <v>67.726643999999993</v>
      </c>
      <c r="V253">
        <v>-164.53844699999999</v>
      </c>
      <c r="W253" s="149" t="s">
        <v>1796</v>
      </c>
      <c r="Y253">
        <f>VLOOKUP(F253,'LOOKUP OPERATOR 05032023'!$A$2:$P$173,16,FALSE)</f>
        <v>169</v>
      </c>
    </row>
    <row r="254" spans="1:25" x14ac:dyDescent="0.25">
      <c r="A254" s="149">
        <v>331410</v>
      </c>
      <c r="B254" s="149" t="s">
        <v>659</v>
      </c>
      <c r="C254" s="149">
        <v>57065</v>
      </c>
      <c r="D254" s="149">
        <v>331410</v>
      </c>
      <c r="E254" t="s">
        <v>120</v>
      </c>
      <c r="F254" t="s">
        <v>1465</v>
      </c>
      <c r="G254" s="149">
        <v>221</v>
      </c>
      <c r="H254" t="s">
        <v>101</v>
      </c>
      <c r="I254" t="s">
        <v>1762</v>
      </c>
      <c r="J254" t="s">
        <v>660</v>
      </c>
      <c r="K254" t="b">
        <v>1</v>
      </c>
      <c r="L254" t="b">
        <v>1</v>
      </c>
      <c r="M254" t="b">
        <v>1</v>
      </c>
      <c r="N254">
        <v>1.1000000000000001</v>
      </c>
      <c r="O254" s="149">
        <v>1</v>
      </c>
      <c r="P254" s="149" t="s">
        <v>1795</v>
      </c>
      <c r="Q254" s="149">
        <v>1</v>
      </c>
      <c r="R254" s="149">
        <v>13.47</v>
      </c>
      <c r="S254" t="s">
        <v>1469</v>
      </c>
      <c r="T254"/>
      <c r="U254">
        <v>67.726643999999993</v>
      </c>
      <c r="V254">
        <v>-164.53844699999999</v>
      </c>
      <c r="W254" s="149" t="s">
        <v>1796</v>
      </c>
      <c r="Y254">
        <f>VLOOKUP(F254,'LOOKUP OPERATOR 05032023'!$A$2:$P$173,16,FALSE)</f>
        <v>169</v>
      </c>
    </row>
    <row r="255" spans="1:25" x14ac:dyDescent="0.25">
      <c r="A255" s="149">
        <v>332120</v>
      </c>
      <c r="B255" s="149" t="s">
        <v>661</v>
      </c>
      <c r="C255" s="149">
        <v>57064</v>
      </c>
      <c r="D255" s="149">
        <v>332120</v>
      </c>
      <c r="E255" t="s">
        <v>121</v>
      </c>
      <c r="F255" t="s">
        <v>1465</v>
      </c>
      <c r="G255" s="149">
        <v>221</v>
      </c>
      <c r="H255" t="s">
        <v>101</v>
      </c>
      <c r="I255" t="s">
        <v>1771</v>
      </c>
      <c r="J255" t="s">
        <v>662</v>
      </c>
      <c r="K255" t="b">
        <v>1</v>
      </c>
      <c r="L255" t="b">
        <v>1</v>
      </c>
      <c r="M255" t="b">
        <v>1</v>
      </c>
      <c r="N255">
        <v>1.4</v>
      </c>
      <c r="O255" s="149">
        <v>1</v>
      </c>
      <c r="P255" s="149" t="s">
        <v>1795</v>
      </c>
      <c r="Q255" s="149">
        <v>1</v>
      </c>
      <c r="R255" s="149">
        <v>13.47</v>
      </c>
      <c r="S255" t="s">
        <v>1469</v>
      </c>
      <c r="T255"/>
      <c r="U255">
        <v>63.032150000000001</v>
      </c>
      <c r="V255">
        <v>-163.55310600000001</v>
      </c>
      <c r="W255" s="149" t="s">
        <v>1796</v>
      </c>
      <c r="Y255">
        <f>VLOOKUP(F255,'LOOKUP OPERATOR 05032023'!$A$2:$P$173,16,FALSE)</f>
        <v>169</v>
      </c>
    </row>
    <row r="256" spans="1:25" x14ac:dyDescent="0.25">
      <c r="A256" s="149">
        <v>331420</v>
      </c>
      <c r="B256" s="149" t="s">
        <v>663</v>
      </c>
      <c r="C256" s="149">
        <v>6325</v>
      </c>
      <c r="D256" s="149">
        <v>331420</v>
      </c>
      <c r="E256" t="s">
        <v>122</v>
      </c>
      <c r="F256" t="s">
        <v>1465</v>
      </c>
      <c r="G256" s="149">
        <v>221</v>
      </c>
      <c r="H256" t="s">
        <v>101</v>
      </c>
      <c r="I256" t="s">
        <v>1467</v>
      </c>
      <c r="J256" t="s">
        <v>664</v>
      </c>
      <c r="K256" t="b">
        <v>0</v>
      </c>
      <c r="L256" t="b">
        <v>1</v>
      </c>
      <c r="M256" t="b">
        <v>1</v>
      </c>
      <c r="N256">
        <v>1.1000000000000001</v>
      </c>
      <c r="O256" s="149">
        <v>1</v>
      </c>
      <c r="P256" s="149" t="s">
        <v>1795</v>
      </c>
      <c r="Q256" s="149">
        <v>1</v>
      </c>
      <c r="R256" s="149">
        <v>13.47</v>
      </c>
      <c r="S256" t="s">
        <v>1469</v>
      </c>
      <c r="T256"/>
      <c r="U256">
        <v>64.932089000000005</v>
      </c>
      <c r="V256">
        <v>-161.167103</v>
      </c>
      <c r="W256" s="149" t="s">
        <v>1796</v>
      </c>
      <c r="Y256">
        <f>VLOOKUP(F256,'LOOKUP OPERATOR 05032023'!$A$2:$P$173,16,FALSE)</f>
        <v>169</v>
      </c>
    </row>
    <row r="257" spans="1:25" x14ac:dyDescent="0.25">
      <c r="A257" s="149">
        <v>331420</v>
      </c>
      <c r="B257" s="149" t="s">
        <v>663</v>
      </c>
      <c r="C257" s="149">
        <v>57059</v>
      </c>
      <c r="D257" s="149">
        <v>331420</v>
      </c>
      <c r="E257" t="s">
        <v>122</v>
      </c>
      <c r="F257" t="s">
        <v>1465</v>
      </c>
      <c r="G257" s="149">
        <v>221</v>
      </c>
      <c r="H257" t="s">
        <v>101</v>
      </c>
      <c r="I257" t="s">
        <v>1467</v>
      </c>
      <c r="J257" t="s">
        <v>664</v>
      </c>
      <c r="K257" t="b">
        <v>1</v>
      </c>
      <c r="L257" t="b">
        <v>1</v>
      </c>
      <c r="M257" t="b">
        <v>1</v>
      </c>
      <c r="N257">
        <v>1.1000000000000001</v>
      </c>
      <c r="O257" s="149">
        <v>1</v>
      </c>
      <c r="P257" s="149" t="s">
        <v>1795</v>
      </c>
      <c r="Q257" s="149">
        <v>1</v>
      </c>
      <c r="R257" s="149">
        <v>13.47</v>
      </c>
      <c r="S257" t="s">
        <v>1469</v>
      </c>
      <c r="T257"/>
      <c r="U257">
        <v>64.932089000000005</v>
      </c>
      <c r="V257">
        <v>-161.167103</v>
      </c>
      <c r="W257" s="149" t="s">
        <v>1796</v>
      </c>
      <c r="Y257">
        <f>VLOOKUP(F257,'LOOKUP OPERATOR 05032023'!$A$2:$P$173,16,FALSE)</f>
        <v>169</v>
      </c>
    </row>
    <row r="258" spans="1:25" x14ac:dyDescent="0.25">
      <c r="A258" s="149">
        <v>331440</v>
      </c>
      <c r="B258" s="149" t="s">
        <v>665</v>
      </c>
      <c r="C258" s="149">
        <v>6326</v>
      </c>
      <c r="D258" s="149">
        <v>331440</v>
      </c>
      <c r="E258" t="s">
        <v>123</v>
      </c>
      <c r="F258" t="s">
        <v>1465</v>
      </c>
      <c r="G258" s="149">
        <v>221</v>
      </c>
      <c r="H258" t="s">
        <v>101</v>
      </c>
      <c r="I258" t="s">
        <v>1488</v>
      </c>
      <c r="J258" t="s">
        <v>666</v>
      </c>
      <c r="K258" t="b">
        <v>0</v>
      </c>
      <c r="L258" t="b">
        <v>1</v>
      </c>
      <c r="M258" t="b">
        <v>1</v>
      </c>
      <c r="N258">
        <v>1.1000000000000001</v>
      </c>
      <c r="O258" s="149">
        <v>1</v>
      </c>
      <c r="P258" s="149" t="s">
        <v>1795</v>
      </c>
      <c r="Q258" s="149">
        <v>1</v>
      </c>
      <c r="R258" s="149">
        <v>12.5</v>
      </c>
      <c r="S258" t="s">
        <v>1469</v>
      </c>
      <c r="T258"/>
      <c r="U258">
        <v>61.878185999999999</v>
      </c>
      <c r="V258">
        <v>-162.08514700000001</v>
      </c>
      <c r="W258" s="149" t="s">
        <v>1796</v>
      </c>
      <c r="Y258">
        <f>VLOOKUP(F258,'LOOKUP OPERATOR 05032023'!$A$2:$P$173,16,FALSE)</f>
        <v>169</v>
      </c>
    </row>
    <row r="259" spans="1:25" x14ac:dyDescent="0.25">
      <c r="A259" s="149">
        <v>331440</v>
      </c>
      <c r="B259" s="149" t="s">
        <v>665</v>
      </c>
      <c r="C259" s="149">
        <v>60244</v>
      </c>
      <c r="D259" s="149">
        <v>331440</v>
      </c>
      <c r="E259" t="s">
        <v>123</v>
      </c>
      <c r="F259" t="s">
        <v>1465</v>
      </c>
      <c r="G259" s="149">
        <v>221</v>
      </c>
      <c r="H259" t="s">
        <v>101</v>
      </c>
      <c r="I259" t="s">
        <v>1488</v>
      </c>
      <c r="J259" t="s">
        <v>666</v>
      </c>
      <c r="K259" t="b">
        <v>1</v>
      </c>
      <c r="L259" t="b">
        <v>1</v>
      </c>
      <c r="M259" t="b">
        <v>1</v>
      </c>
      <c r="N259">
        <v>1.1000000000000001</v>
      </c>
      <c r="O259" s="149">
        <v>1</v>
      </c>
      <c r="P259" s="149" t="s">
        <v>1795</v>
      </c>
      <c r="Q259" s="149">
        <v>1</v>
      </c>
      <c r="R259" s="149">
        <v>12.5</v>
      </c>
      <c r="S259" t="s">
        <v>1469</v>
      </c>
      <c r="T259"/>
      <c r="U259">
        <v>61.878185999999999</v>
      </c>
      <c r="V259">
        <v>-162.08514700000001</v>
      </c>
      <c r="W259" s="149" t="s">
        <v>1796</v>
      </c>
      <c r="Y259">
        <f>VLOOKUP(F259,'LOOKUP OPERATOR 05032023'!$A$2:$P$173,16,FALSE)</f>
        <v>169</v>
      </c>
    </row>
    <row r="260" spans="1:25" x14ac:dyDescent="0.25">
      <c r="B260" s="149" t="s">
        <v>589</v>
      </c>
      <c r="C260" s="149">
        <v>62</v>
      </c>
      <c r="E260" t="s">
        <v>68</v>
      </c>
      <c r="F260" t="s">
        <v>1460</v>
      </c>
      <c r="G260" s="149">
        <v>213</v>
      </c>
      <c r="H260" t="s">
        <v>67</v>
      </c>
      <c r="I260" t="s">
        <v>1462</v>
      </c>
      <c r="J260" t="s">
        <v>583</v>
      </c>
      <c r="K260" t="b">
        <v>1</v>
      </c>
      <c r="L260" t="b">
        <v>0</v>
      </c>
      <c r="M260" t="b">
        <v>0</v>
      </c>
      <c r="N260">
        <v>4</v>
      </c>
      <c r="O260" s="149">
        <v>1</v>
      </c>
      <c r="P260" s="149" t="s">
        <v>1795</v>
      </c>
      <c r="Q260" s="149">
        <v>1</v>
      </c>
      <c r="R260" s="149">
        <v>23</v>
      </c>
      <c r="S260" t="s">
        <v>1469</v>
      </c>
      <c r="T260"/>
      <c r="U260">
        <v>58.317599999999999</v>
      </c>
      <c r="V260">
        <v>-134.101</v>
      </c>
      <c r="W260" s="149" t="s">
        <v>1796</v>
      </c>
      <c r="Y260">
        <f>VLOOKUP(F260,'LOOKUP OPERATOR 05032023'!$A$2:$P$173,16,FALSE)</f>
        <v>1</v>
      </c>
    </row>
    <row r="261" spans="1:25" s="137" customFormat="1" x14ac:dyDescent="0.25">
      <c r="A261" s="149">
        <v>331470</v>
      </c>
      <c r="B261" s="149" t="s">
        <v>667</v>
      </c>
      <c r="C261" s="149">
        <v>6329</v>
      </c>
      <c r="D261" s="149">
        <v>331470</v>
      </c>
      <c r="E261" t="s">
        <v>126</v>
      </c>
      <c r="F261" t="s">
        <v>1465</v>
      </c>
      <c r="G261" s="149">
        <v>221</v>
      </c>
      <c r="H261" t="s">
        <v>101</v>
      </c>
      <c r="I261" s="137" t="s">
        <v>1495</v>
      </c>
      <c r="J261" t="s">
        <v>680</v>
      </c>
      <c r="K261" t="b">
        <v>1</v>
      </c>
      <c r="L261" t="b">
        <v>1</v>
      </c>
      <c r="M261" t="b">
        <v>0</v>
      </c>
      <c r="N261" s="137">
        <v>2.2999999999999998</v>
      </c>
      <c r="O261" s="149">
        <v>1</v>
      </c>
      <c r="P261" s="149" t="s">
        <v>1795</v>
      </c>
      <c r="Q261" s="149">
        <v>1</v>
      </c>
      <c r="R261" s="149">
        <v>12.5</v>
      </c>
      <c r="S261" t="s">
        <v>1469</v>
      </c>
      <c r="T261"/>
      <c r="U261">
        <v>62.085569</v>
      </c>
      <c r="V261">
        <v>-163.729072</v>
      </c>
      <c r="W261" s="149" t="s">
        <v>1869</v>
      </c>
      <c r="X261"/>
      <c r="Y261">
        <f>VLOOKUP(F261,'LOOKUP OPERATOR 05032023'!$A$2:$P$173,16,FALSE)</f>
        <v>169</v>
      </c>
    </row>
    <row r="262" spans="1:25" x14ac:dyDescent="0.25">
      <c r="A262" s="149">
        <v>331480</v>
      </c>
      <c r="B262" s="149" t="s">
        <v>669</v>
      </c>
      <c r="C262" s="149">
        <v>6334</v>
      </c>
      <c r="D262" s="149">
        <v>331480</v>
      </c>
      <c r="E262" t="s">
        <v>127</v>
      </c>
      <c r="F262" t="s">
        <v>1465</v>
      </c>
      <c r="G262" s="149">
        <v>221</v>
      </c>
      <c r="H262" t="s">
        <v>101</v>
      </c>
      <c r="I262" t="s">
        <v>1870</v>
      </c>
      <c r="J262" t="s">
        <v>670</v>
      </c>
      <c r="K262" t="b">
        <v>0</v>
      </c>
      <c r="L262" t="b">
        <v>1</v>
      </c>
      <c r="M262" t="b">
        <v>1</v>
      </c>
      <c r="N262">
        <v>1.4</v>
      </c>
      <c r="O262" s="149">
        <v>1</v>
      </c>
      <c r="P262" s="149" t="s">
        <v>1795</v>
      </c>
      <c r="Q262" s="149">
        <v>1</v>
      </c>
      <c r="R262" s="149">
        <v>12.5</v>
      </c>
      <c r="S262" t="s">
        <v>1469</v>
      </c>
      <c r="T262"/>
      <c r="U262">
        <v>59.448357999999999</v>
      </c>
      <c r="V262">
        <v>-157.32552799999999</v>
      </c>
      <c r="W262" s="149" t="s">
        <v>1796</v>
      </c>
      <c r="Y262">
        <f>VLOOKUP(F262,'LOOKUP OPERATOR 05032023'!$A$2:$P$173,16,FALSE)</f>
        <v>169</v>
      </c>
    </row>
    <row r="263" spans="1:25" x14ac:dyDescent="0.25">
      <c r="A263" s="149">
        <v>331480</v>
      </c>
      <c r="B263" s="149" t="s">
        <v>669</v>
      </c>
      <c r="C263" s="149">
        <v>60245</v>
      </c>
      <c r="D263" s="149">
        <v>331480</v>
      </c>
      <c r="E263" t="s">
        <v>127</v>
      </c>
      <c r="F263" t="s">
        <v>1465</v>
      </c>
      <c r="G263" s="149">
        <v>221</v>
      </c>
      <c r="H263" t="s">
        <v>101</v>
      </c>
      <c r="I263" t="s">
        <v>1870</v>
      </c>
      <c r="J263" t="s">
        <v>670</v>
      </c>
      <c r="K263" t="b">
        <v>1</v>
      </c>
      <c r="L263" t="b">
        <v>1</v>
      </c>
      <c r="M263" t="b">
        <v>1</v>
      </c>
      <c r="N263">
        <v>1.4</v>
      </c>
      <c r="O263" s="149">
        <v>1</v>
      </c>
      <c r="P263" s="149" t="s">
        <v>1795</v>
      </c>
      <c r="Q263" s="149">
        <v>1</v>
      </c>
      <c r="R263" s="149">
        <v>12.5</v>
      </c>
      <c r="S263" t="s">
        <v>1469</v>
      </c>
      <c r="T263"/>
      <c r="U263">
        <v>59.448357999999999</v>
      </c>
      <c r="V263">
        <v>-157.32552799999999</v>
      </c>
      <c r="W263" s="149" t="s">
        <v>1796</v>
      </c>
      <c r="Y263">
        <f>VLOOKUP(F263,'LOOKUP OPERATOR 05032023'!$A$2:$P$173,16,FALSE)</f>
        <v>169</v>
      </c>
    </row>
    <row r="264" spans="1:25" x14ac:dyDescent="0.25">
      <c r="A264" s="149">
        <v>331500</v>
      </c>
      <c r="B264" s="149" t="s">
        <v>671</v>
      </c>
      <c r="C264" s="149">
        <v>6331</v>
      </c>
      <c r="D264" s="149">
        <v>331500</v>
      </c>
      <c r="E264" t="s">
        <v>129</v>
      </c>
      <c r="F264" t="s">
        <v>1465</v>
      </c>
      <c r="G264" s="149">
        <v>221</v>
      </c>
      <c r="H264" t="s">
        <v>101</v>
      </c>
      <c r="I264" t="s">
        <v>1515</v>
      </c>
      <c r="J264" t="s">
        <v>672</v>
      </c>
      <c r="K264" t="b">
        <v>0</v>
      </c>
      <c r="L264" t="b">
        <v>1</v>
      </c>
      <c r="M264" t="b">
        <v>1</v>
      </c>
      <c r="N264">
        <v>1.3</v>
      </c>
      <c r="O264" s="149">
        <v>1</v>
      </c>
      <c r="P264" s="149" t="s">
        <v>1795</v>
      </c>
      <c r="Q264" s="149">
        <v>1</v>
      </c>
      <c r="R264" s="149">
        <v>13.47</v>
      </c>
      <c r="S264" t="s">
        <v>1469</v>
      </c>
      <c r="T264"/>
      <c r="U264">
        <v>67.570931000000002</v>
      </c>
      <c r="V264">
        <v>-162.96572800000001</v>
      </c>
      <c r="W264" s="149" t="s">
        <v>1796</v>
      </c>
      <c r="Y264">
        <f>VLOOKUP(F264,'LOOKUP OPERATOR 05032023'!$A$2:$P$173,16,FALSE)</f>
        <v>169</v>
      </c>
    </row>
    <row r="265" spans="1:25" x14ac:dyDescent="0.25">
      <c r="A265" s="149">
        <v>331500</v>
      </c>
      <c r="B265" s="149" t="s">
        <v>671</v>
      </c>
      <c r="C265" s="149">
        <v>57051</v>
      </c>
      <c r="D265" s="149">
        <v>331500</v>
      </c>
      <c r="E265" t="s">
        <v>129</v>
      </c>
      <c r="F265" t="s">
        <v>1465</v>
      </c>
      <c r="G265" s="149">
        <v>221</v>
      </c>
      <c r="H265" t="s">
        <v>101</v>
      </c>
      <c r="I265" t="s">
        <v>1515</v>
      </c>
      <c r="J265" t="s">
        <v>672</v>
      </c>
      <c r="K265" t="b">
        <v>1</v>
      </c>
      <c r="L265" t="b">
        <v>1</v>
      </c>
      <c r="M265" t="b">
        <v>1</v>
      </c>
      <c r="N265">
        <v>1.3</v>
      </c>
      <c r="O265" s="149">
        <v>1</v>
      </c>
      <c r="P265" s="149" t="s">
        <v>1795</v>
      </c>
      <c r="Q265" s="149">
        <v>1</v>
      </c>
      <c r="R265" s="149">
        <v>13.47</v>
      </c>
      <c r="S265" t="s">
        <v>1469</v>
      </c>
      <c r="T265"/>
      <c r="U265">
        <v>67.570931000000002</v>
      </c>
      <c r="V265">
        <v>-162.96572800000001</v>
      </c>
      <c r="W265" s="149" t="s">
        <v>1796</v>
      </c>
      <c r="Y265">
        <f>VLOOKUP(F265,'LOOKUP OPERATOR 05032023'!$A$2:$P$173,16,FALSE)</f>
        <v>169</v>
      </c>
    </row>
    <row r="266" spans="1:25" x14ac:dyDescent="0.25">
      <c r="A266" s="149">
        <v>331510</v>
      </c>
      <c r="B266" s="149" t="s">
        <v>673</v>
      </c>
      <c r="C266" s="149">
        <v>6330</v>
      </c>
      <c r="D266" s="149">
        <v>331510</v>
      </c>
      <c r="E266" t="s">
        <v>130</v>
      </c>
      <c r="F266" t="s">
        <v>1465</v>
      </c>
      <c r="G266" s="149">
        <v>221</v>
      </c>
      <c r="H266" t="s">
        <v>101</v>
      </c>
      <c r="I266" t="s">
        <v>1518</v>
      </c>
      <c r="J266" t="s">
        <v>674</v>
      </c>
      <c r="K266" t="b">
        <v>1</v>
      </c>
      <c r="L266" t="b">
        <v>1</v>
      </c>
      <c r="M266" t="b">
        <v>1</v>
      </c>
      <c r="N266">
        <v>1.5</v>
      </c>
      <c r="O266" s="149">
        <v>1</v>
      </c>
      <c r="P266" s="149" t="s">
        <v>1795</v>
      </c>
      <c r="Q266" s="149">
        <v>1</v>
      </c>
      <c r="R266" s="149">
        <v>12.5</v>
      </c>
      <c r="S266" t="s">
        <v>1469</v>
      </c>
      <c r="T266"/>
      <c r="U266">
        <v>66.834519</v>
      </c>
      <c r="V266">
        <v>-161.03871699999999</v>
      </c>
      <c r="W266" s="149" t="s">
        <v>1796</v>
      </c>
      <c r="Y266">
        <f>VLOOKUP(F266,'LOOKUP OPERATOR 05032023'!$A$2:$P$173,16,FALSE)</f>
        <v>169</v>
      </c>
    </row>
    <row r="267" spans="1:25" x14ac:dyDescent="0.25">
      <c r="A267" s="149">
        <v>331530</v>
      </c>
      <c r="B267" s="149" t="s">
        <v>1328</v>
      </c>
      <c r="C267" s="149">
        <v>6333</v>
      </c>
      <c r="D267" s="149">
        <v>331530</v>
      </c>
      <c r="E267" t="s">
        <v>132</v>
      </c>
      <c r="F267" t="s">
        <v>1465</v>
      </c>
      <c r="G267" s="149">
        <v>221</v>
      </c>
      <c r="H267" t="s">
        <v>101</v>
      </c>
      <c r="I267" t="s">
        <v>1871</v>
      </c>
      <c r="J267" t="s">
        <v>1381</v>
      </c>
      <c r="K267" t="b">
        <v>0</v>
      </c>
      <c r="L267" t="b">
        <v>1</v>
      </c>
      <c r="M267" t="b">
        <v>0</v>
      </c>
      <c r="N267">
        <v>0.5</v>
      </c>
      <c r="O267" s="149">
        <v>1</v>
      </c>
      <c r="P267" s="149" t="s">
        <v>1795</v>
      </c>
      <c r="Q267" s="149">
        <v>1</v>
      </c>
      <c r="R267" s="149">
        <v>12.5</v>
      </c>
      <c r="S267" t="s">
        <v>1469</v>
      </c>
      <c r="T267"/>
      <c r="U267">
        <v>60.895879999999998</v>
      </c>
      <c r="V267">
        <v>-162.459756</v>
      </c>
      <c r="W267" s="149" t="s">
        <v>1796</v>
      </c>
      <c r="Y267">
        <f>VLOOKUP(F267,'LOOKUP OPERATOR 05032023'!$A$2:$P$173,16,FALSE)</f>
        <v>169</v>
      </c>
    </row>
    <row r="268" spans="1:25" x14ac:dyDescent="0.25">
      <c r="A268" s="149">
        <v>331550</v>
      </c>
      <c r="B268" s="149" t="s">
        <v>675</v>
      </c>
      <c r="C268" s="149">
        <v>6335</v>
      </c>
      <c r="D268" s="149">
        <v>331550</v>
      </c>
      <c r="E268" t="s">
        <v>134</v>
      </c>
      <c r="F268" t="s">
        <v>1465</v>
      </c>
      <c r="G268" s="149">
        <v>221</v>
      </c>
      <c r="H268" t="s">
        <v>101</v>
      </c>
      <c r="I268" t="s">
        <v>1541</v>
      </c>
      <c r="J268" t="s">
        <v>676</v>
      </c>
      <c r="K268" t="b">
        <v>0</v>
      </c>
      <c r="L268" t="b">
        <v>1</v>
      </c>
      <c r="M268" t="b">
        <v>1</v>
      </c>
      <c r="N268">
        <v>1.2</v>
      </c>
      <c r="O268" s="149">
        <v>1</v>
      </c>
      <c r="P268" s="149" t="s">
        <v>1795</v>
      </c>
      <c r="Q268" s="149">
        <v>1</v>
      </c>
      <c r="R268" s="149">
        <v>13.47</v>
      </c>
      <c r="S268" t="s">
        <v>1469</v>
      </c>
      <c r="T268"/>
      <c r="U268">
        <v>61.936456</v>
      </c>
      <c r="V268">
        <v>-162.880706</v>
      </c>
      <c r="W268" s="149" t="s">
        <v>1796</v>
      </c>
      <c r="Y268">
        <f>VLOOKUP(F268,'LOOKUP OPERATOR 05032023'!$A$2:$P$173,16,FALSE)</f>
        <v>169</v>
      </c>
    </row>
    <row r="269" spans="1:25" x14ac:dyDescent="0.25">
      <c r="A269" s="149">
        <v>331550</v>
      </c>
      <c r="B269" s="149" t="s">
        <v>675</v>
      </c>
      <c r="C269" s="149">
        <v>57058</v>
      </c>
      <c r="D269" s="149">
        <v>331550</v>
      </c>
      <c r="E269" t="s">
        <v>134</v>
      </c>
      <c r="F269" t="s">
        <v>1465</v>
      </c>
      <c r="G269" s="149">
        <v>221</v>
      </c>
      <c r="H269" t="s">
        <v>101</v>
      </c>
      <c r="I269" t="s">
        <v>1541</v>
      </c>
      <c r="J269" t="s">
        <v>676</v>
      </c>
      <c r="K269" t="b">
        <v>1</v>
      </c>
      <c r="L269" t="b">
        <v>1</v>
      </c>
      <c r="M269" t="b">
        <v>1</v>
      </c>
      <c r="N269">
        <v>1.2</v>
      </c>
      <c r="O269" s="149">
        <v>1</v>
      </c>
      <c r="P269" s="149" t="s">
        <v>1795</v>
      </c>
      <c r="Q269" s="149">
        <v>1</v>
      </c>
      <c r="R269" s="149">
        <v>13.47</v>
      </c>
      <c r="S269" t="s">
        <v>1469</v>
      </c>
      <c r="T269"/>
      <c r="U269">
        <v>61.936456</v>
      </c>
      <c r="V269">
        <v>-162.880706</v>
      </c>
      <c r="W269" s="149" t="s">
        <v>1796</v>
      </c>
      <c r="Y269">
        <f>VLOOKUP(F269,'LOOKUP OPERATOR 05032023'!$A$2:$P$173,16,FALSE)</f>
        <v>169</v>
      </c>
    </row>
    <row r="270" spans="1:25" x14ac:dyDescent="0.25">
      <c r="A270" s="149">
        <v>331570</v>
      </c>
      <c r="B270" s="149" t="s">
        <v>677</v>
      </c>
      <c r="C270" s="149">
        <v>6337</v>
      </c>
      <c r="D270" s="149">
        <v>331570</v>
      </c>
      <c r="E270" t="s">
        <v>135</v>
      </c>
      <c r="F270" t="s">
        <v>1465</v>
      </c>
      <c r="G270" s="149">
        <v>221</v>
      </c>
      <c r="H270" t="s">
        <v>101</v>
      </c>
      <c r="I270" t="s">
        <v>1551</v>
      </c>
      <c r="J270" t="s">
        <v>678</v>
      </c>
      <c r="K270" t="b">
        <v>0</v>
      </c>
      <c r="L270" t="b">
        <v>1</v>
      </c>
      <c r="M270" t="b">
        <v>1</v>
      </c>
      <c r="N270">
        <v>1.1000000000000001</v>
      </c>
      <c r="O270" s="149">
        <v>1</v>
      </c>
      <c r="P270" s="149" t="s">
        <v>1795</v>
      </c>
      <c r="Q270" s="149">
        <v>1</v>
      </c>
      <c r="R270" s="149">
        <v>13.47</v>
      </c>
      <c r="S270" t="s">
        <v>1469</v>
      </c>
      <c r="T270"/>
      <c r="U270">
        <v>59.747436</v>
      </c>
      <c r="V270">
        <v>-161.91064700000001</v>
      </c>
      <c r="W270" s="149" t="s">
        <v>1796</v>
      </c>
      <c r="Y270">
        <f>VLOOKUP(F270,'LOOKUP OPERATOR 05032023'!$A$2:$P$173,16,FALSE)</f>
        <v>169</v>
      </c>
    </row>
    <row r="271" spans="1:25" x14ac:dyDescent="0.25">
      <c r="A271" s="149">
        <v>331570</v>
      </c>
      <c r="B271" s="149" t="s">
        <v>677</v>
      </c>
      <c r="C271" s="149">
        <v>57057</v>
      </c>
      <c r="D271" s="149">
        <v>331570</v>
      </c>
      <c r="E271" t="s">
        <v>135</v>
      </c>
      <c r="F271" t="s">
        <v>1465</v>
      </c>
      <c r="G271" s="149">
        <v>221</v>
      </c>
      <c r="H271" t="s">
        <v>101</v>
      </c>
      <c r="I271" t="s">
        <v>1551</v>
      </c>
      <c r="J271" t="s">
        <v>678</v>
      </c>
      <c r="K271" t="b">
        <v>1</v>
      </c>
      <c r="L271" t="b">
        <v>1</v>
      </c>
      <c r="M271" t="b">
        <v>1</v>
      </c>
      <c r="N271">
        <v>1.1000000000000001</v>
      </c>
      <c r="O271" s="149">
        <v>1</v>
      </c>
      <c r="P271" s="149" t="s">
        <v>1795</v>
      </c>
      <c r="Q271" s="149">
        <v>1</v>
      </c>
      <c r="R271" s="149">
        <v>13.47</v>
      </c>
      <c r="S271" t="s">
        <v>1469</v>
      </c>
      <c r="T271"/>
      <c r="U271">
        <v>59.747436</v>
      </c>
      <c r="V271">
        <v>-161.91064700000001</v>
      </c>
      <c r="W271" s="149" t="s">
        <v>1796</v>
      </c>
      <c r="Y271">
        <f>VLOOKUP(F271,'LOOKUP OPERATOR 05032023'!$A$2:$P$173,16,FALSE)</f>
        <v>169</v>
      </c>
    </row>
    <row r="272" spans="1:25" s="137" customFormat="1" x14ac:dyDescent="0.25">
      <c r="A272" s="149">
        <v>331660</v>
      </c>
      <c r="B272" s="149" t="s">
        <v>679</v>
      </c>
      <c r="C272" s="149">
        <v>6338</v>
      </c>
      <c r="D272" s="149">
        <v>331660</v>
      </c>
      <c r="E272" t="s">
        <v>137</v>
      </c>
      <c r="F272" t="s">
        <v>1465</v>
      </c>
      <c r="G272" s="149">
        <v>221</v>
      </c>
      <c r="H272" t="s">
        <v>101</v>
      </c>
      <c r="I272" s="137" t="s">
        <v>1495</v>
      </c>
      <c r="J272" t="s">
        <v>680</v>
      </c>
      <c r="K272" t="b">
        <v>1</v>
      </c>
      <c r="L272" t="b">
        <v>1</v>
      </c>
      <c r="M272" t="b">
        <v>1</v>
      </c>
      <c r="N272">
        <v>2.0180000000000002</v>
      </c>
      <c r="O272" s="149">
        <v>1</v>
      </c>
      <c r="P272" s="149" t="s">
        <v>1795</v>
      </c>
      <c r="Q272" s="149">
        <v>1</v>
      </c>
      <c r="R272" s="149">
        <v>12.5</v>
      </c>
      <c r="S272" t="s">
        <v>1469</v>
      </c>
      <c r="T272"/>
      <c r="U272">
        <v>62.051524999999998</v>
      </c>
      <c r="V272">
        <v>-163.17256699999999</v>
      </c>
      <c r="W272" s="149" t="s">
        <v>1796</v>
      </c>
      <c r="X272"/>
      <c r="Y272">
        <f>VLOOKUP(F272,'LOOKUP OPERATOR 05032023'!$A$2:$P$173,16,FALSE)</f>
        <v>169</v>
      </c>
    </row>
    <row r="273" spans="1:25" x14ac:dyDescent="0.25">
      <c r="A273" s="149">
        <v>331590</v>
      </c>
      <c r="B273" s="149" t="s">
        <v>682</v>
      </c>
      <c r="C273" s="149">
        <v>6340</v>
      </c>
      <c r="D273" s="149">
        <v>331590</v>
      </c>
      <c r="E273" t="s">
        <v>139</v>
      </c>
      <c r="F273" t="s">
        <v>1465</v>
      </c>
      <c r="G273" s="149">
        <v>221</v>
      </c>
      <c r="H273" t="s">
        <v>101</v>
      </c>
      <c r="I273" t="s">
        <v>1568</v>
      </c>
      <c r="J273" t="s">
        <v>683</v>
      </c>
      <c r="K273" t="b">
        <v>0</v>
      </c>
      <c r="L273" t="b">
        <v>1</v>
      </c>
      <c r="M273" t="b">
        <v>1</v>
      </c>
      <c r="N273">
        <v>1.7</v>
      </c>
      <c r="O273" s="149">
        <v>1</v>
      </c>
      <c r="P273" s="149" t="s">
        <v>1795</v>
      </c>
      <c r="Q273" s="149">
        <v>1</v>
      </c>
      <c r="R273" s="149">
        <v>13.47</v>
      </c>
      <c r="S273" t="s">
        <v>1469</v>
      </c>
      <c r="T273"/>
      <c r="U273">
        <v>63.695267000000001</v>
      </c>
      <c r="V273">
        <v>-170.475661</v>
      </c>
      <c r="W273" s="149" t="s">
        <v>1796</v>
      </c>
      <c r="Y273">
        <f>VLOOKUP(F273,'LOOKUP OPERATOR 05032023'!$A$2:$P$173,16,FALSE)</f>
        <v>169</v>
      </c>
    </row>
    <row r="274" spans="1:25" x14ac:dyDescent="0.25">
      <c r="A274" s="149">
        <v>331590</v>
      </c>
      <c r="B274" s="149" t="s">
        <v>682</v>
      </c>
      <c r="C274" s="149">
        <v>57052</v>
      </c>
      <c r="D274" s="149">
        <v>331590</v>
      </c>
      <c r="E274" t="s">
        <v>139</v>
      </c>
      <c r="F274" t="s">
        <v>1465</v>
      </c>
      <c r="G274" s="149">
        <v>221</v>
      </c>
      <c r="H274" t="s">
        <v>101</v>
      </c>
      <c r="I274" t="s">
        <v>1568</v>
      </c>
      <c r="J274" t="s">
        <v>683</v>
      </c>
      <c r="K274" t="b">
        <v>1</v>
      </c>
      <c r="L274" t="b">
        <v>1</v>
      </c>
      <c r="M274" t="b">
        <v>1</v>
      </c>
      <c r="N274">
        <v>1.7</v>
      </c>
      <c r="O274" s="149">
        <v>1</v>
      </c>
      <c r="P274" s="149" t="s">
        <v>1795</v>
      </c>
      <c r="Q274" s="149">
        <v>1</v>
      </c>
      <c r="R274" s="149">
        <v>13.47</v>
      </c>
      <c r="S274" t="s">
        <v>1469</v>
      </c>
      <c r="T274"/>
      <c r="U274">
        <v>63.695267000000001</v>
      </c>
      <c r="V274">
        <v>-170.475661</v>
      </c>
      <c r="W274" s="149" t="s">
        <v>1796</v>
      </c>
      <c r="Y274">
        <f>VLOOKUP(F274,'LOOKUP OPERATOR 05032023'!$A$2:$P$173,16,FALSE)</f>
        <v>169</v>
      </c>
    </row>
    <row r="275" spans="1:25" x14ac:dyDescent="0.25">
      <c r="A275" s="149">
        <v>331600</v>
      </c>
      <c r="B275" s="149" t="s">
        <v>684</v>
      </c>
      <c r="C275" s="149">
        <v>6342</v>
      </c>
      <c r="D275" s="149">
        <v>331600</v>
      </c>
      <c r="E275" t="s">
        <v>140</v>
      </c>
      <c r="F275" t="s">
        <v>1465</v>
      </c>
      <c r="G275" s="149">
        <v>221</v>
      </c>
      <c r="H275" t="s">
        <v>101</v>
      </c>
      <c r="I275" t="s">
        <v>1569</v>
      </c>
      <c r="J275" t="s">
        <v>685</v>
      </c>
      <c r="K275" t="b">
        <v>0</v>
      </c>
      <c r="L275" t="b">
        <v>1</v>
      </c>
      <c r="M275" t="b">
        <v>1</v>
      </c>
      <c r="N275">
        <v>1.3</v>
      </c>
      <c r="O275" s="149">
        <v>1</v>
      </c>
      <c r="P275" s="149" t="s">
        <v>1795</v>
      </c>
      <c r="Q275" s="149">
        <v>1</v>
      </c>
      <c r="R275" s="149">
        <v>13.47</v>
      </c>
      <c r="S275" t="s">
        <v>1469</v>
      </c>
      <c r="T275"/>
      <c r="U275">
        <v>61.843035999999998</v>
      </c>
      <c r="V275">
        <v>-165.58149700000001</v>
      </c>
      <c r="W275" s="149" t="s">
        <v>1796</v>
      </c>
      <c r="Y275">
        <f>VLOOKUP(F275,'LOOKUP OPERATOR 05032023'!$A$2:$P$173,16,FALSE)</f>
        <v>169</v>
      </c>
    </row>
    <row r="276" spans="1:25" x14ac:dyDescent="0.25">
      <c r="A276" s="149">
        <v>331600</v>
      </c>
      <c r="B276" s="149" t="s">
        <v>684</v>
      </c>
      <c r="C276" s="149">
        <v>57056</v>
      </c>
      <c r="D276" s="149">
        <v>331600</v>
      </c>
      <c r="E276" t="s">
        <v>140</v>
      </c>
      <c r="F276" t="s">
        <v>1465</v>
      </c>
      <c r="G276" s="149">
        <v>221</v>
      </c>
      <c r="H276" t="s">
        <v>101</v>
      </c>
      <c r="I276" t="s">
        <v>1569</v>
      </c>
      <c r="J276" t="s">
        <v>685</v>
      </c>
      <c r="K276" t="b">
        <v>1</v>
      </c>
      <c r="L276" t="b">
        <v>1</v>
      </c>
      <c r="M276" t="b">
        <v>1</v>
      </c>
      <c r="N276">
        <v>1.3</v>
      </c>
      <c r="O276" s="149">
        <v>1</v>
      </c>
      <c r="P276" s="149" t="s">
        <v>1795</v>
      </c>
      <c r="Q276" s="149">
        <v>1</v>
      </c>
      <c r="R276" s="149">
        <v>13.47</v>
      </c>
      <c r="S276" t="s">
        <v>1469</v>
      </c>
      <c r="T276"/>
      <c r="U276">
        <v>61.843035999999998</v>
      </c>
      <c r="V276">
        <v>-165.58149700000001</v>
      </c>
      <c r="W276" s="149" t="s">
        <v>1796</v>
      </c>
      <c r="Y276">
        <f>VLOOKUP(F276,'LOOKUP OPERATOR 05032023'!$A$2:$P$173,16,FALSE)</f>
        <v>169</v>
      </c>
    </row>
    <row r="277" spans="1:25" x14ac:dyDescent="0.25">
      <c r="B277" s="149" t="s">
        <v>590</v>
      </c>
      <c r="C277" s="149">
        <v>7250</v>
      </c>
      <c r="E277" t="s">
        <v>70</v>
      </c>
      <c r="F277" t="s">
        <v>1460</v>
      </c>
      <c r="G277" s="149">
        <v>213</v>
      </c>
      <c r="H277" t="s">
        <v>67</v>
      </c>
      <c r="I277" t="s">
        <v>1462</v>
      </c>
      <c r="J277" t="s">
        <v>583</v>
      </c>
      <c r="K277" t="b">
        <v>1</v>
      </c>
      <c r="L277" t="b">
        <v>0</v>
      </c>
      <c r="M277" t="b">
        <v>0</v>
      </c>
      <c r="N277">
        <v>36.200000000000003</v>
      </c>
      <c r="O277" s="149">
        <v>1</v>
      </c>
      <c r="P277" s="149" t="s">
        <v>1795</v>
      </c>
      <c r="Q277" s="149">
        <v>1</v>
      </c>
      <c r="R277" s="149">
        <v>69</v>
      </c>
      <c r="S277" t="s">
        <v>1469</v>
      </c>
      <c r="T277"/>
      <c r="U277">
        <v>58.387500000000003</v>
      </c>
      <c r="V277">
        <v>-134.6446</v>
      </c>
      <c r="Y277">
        <f>VLOOKUP(F277,'LOOKUP OPERATOR 05032023'!$A$2:$P$173,16,FALSE)</f>
        <v>1</v>
      </c>
    </row>
    <row r="278" spans="1:25" x14ac:dyDescent="0.25">
      <c r="A278" s="149">
        <v>331610</v>
      </c>
      <c r="B278" s="149" t="s">
        <v>686</v>
      </c>
      <c r="C278" s="149">
        <v>6341</v>
      </c>
      <c r="D278" s="149">
        <v>331610</v>
      </c>
      <c r="E278" t="s">
        <v>141</v>
      </c>
      <c r="F278" t="s">
        <v>1465</v>
      </c>
      <c r="G278" s="149">
        <v>221</v>
      </c>
      <c r="H278" t="s">
        <v>101</v>
      </c>
      <c r="I278" t="s">
        <v>1570</v>
      </c>
      <c r="J278" t="s">
        <v>687</v>
      </c>
      <c r="K278" t="b">
        <v>1</v>
      </c>
      <c r="L278" t="b">
        <v>1</v>
      </c>
      <c r="M278" t="b">
        <v>1</v>
      </c>
      <c r="N278">
        <v>1.7</v>
      </c>
      <c r="O278" s="149">
        <v>1</v>
      </c>
      <c r="P278" s="149" t="s">
        <v>1795</v>
      </c>
      <c r="Q278" s="149">
        <v>1</v>
      </c>
      <c r="R278" s="149">
        <v>12.5</v>
      </c>
      <c r="S278" t="s">
        <v>1469</v>
      </c>
      <c r="T278"/>
      <c r="U278">
        <v>66.606778000000006</v>
      </c>
      <c r="V278">
        <v>-160.01480799999999</v>
      </c>
      <c r="W278" s="149" t="s">
        <v>1796</v>
      </c>
      <c r="Y278">
        <f>VLOOKUP(F278,'LOOKUP OPERATOR 05032023'!$A$2:$P$173,16,FALSE)</f>
        <v>169</v>
      </c>
    </row>
    <row r="279" spans="1:25" x14ac:dyDescent="0.25">
      <c r="A279" s="149">
        <v>331640</v>
      </c>
      <c r="B279" s="149" t="s">
        <v>688</v>
      </c>
      <c r="C279" s="149">
        <v>6345</v>
      </c>
      <c r="D279" s="149">
        <v>331640</v>
      </c>
      <c r="E279" t="s">
        <v>144</v>
      </c>
      <c r="F279" t="s">
        <v>1465</v>
      </c>
      <c r="G279" s="149">
        <v>221</v>
      </c>
      <c r="H279" t="s">
        <v>101</v>
      </c>
      <c r="I279" t="s">
        <v>1574</v>
      </c>
      <c r="J279" t="s">
        <v>689</v>
      </c>
      <c r="K279" t="b">
        <v>1</v>
      </c>
      <c r="L279" t="b">
        <v>1</v>
      </c>
      <c r="M279" s="137" t="b">
        <v>0</v>
      </c>
      <c r="N279">
        <v>1.5</v>
      </c>
      <c r="O279" s="149">
        <v>1</v>
      </c>
      <c r="P279" s="149" t="s">
        <v>1795</v>
      </c>
      <c r="Q279" s="149">
        <v>1</v>
      </c>
      <c r="R279" s="149">
        <v>12.5</v>
      </c>
      <c r="S279" t="s">
        <v>1469</v>
      </c>
      <c r="T279"/>
      <c r="U279">
        <v>66.255071999999998</v>
      </c>
      <c r="V279">
        <v>-166.073589</v>
      </c>
      <c r="W279" s="149" t="s">
        <v>1796</v>
      </c>
      <c r="Y279">
        <f>VLOOKUP(F279,'LOOKUP OPERATOR 05032023'!$A$2:$P$173,16,FALSE)</f>
        <v>169</v>
      </c>
    </row>
    <row r="280" spans="1:25" x14ac:dyDescent="0.25">
      <c r="A280" s="149">
        <v>331650</v>
      </c>
      <c r="B280" s="149" t="s">
        <v>690</v>
      </c>
      <c r="C280" s="149">
        <v>6346</v>
      </c>
      <c r="D280" s="149">
        <v>331650</v>
      </c>
      <c r="E280" t="s">
        <v>145</v>
      </c>
      <c r="F280" t="s">
        <v>1465</v>
      </c>
      <c r="G280" s="149">
        <v>221</v>
      </c>
      <c r="H280" t="s">
        <v>101</v>
      </c>
      <c r="I280" t="s">
        <v>1575</v>
      </c>
      <c r="J280" t="s">
        <v>691</v>
      </c>
      <c r="K280" t="b">
        <v>0</v>
      </c>
      <c r="L280" t="b">
        <v>1</v>
      </c>
      <c r="M280" t="b">
        <v>1</v>
      </c>
      <c r="N280">
        <v>1.2</v>
      </c>
      <c r="O280" s="149">
        <v>1</v>
      </c>
      <c r="P280" s="149" t="s">
        <v>1795</v>
      </c>
      <c r="Q280" s="149">
        <v>1</v>
      </c>
      <c r="R280" s="149">
        <v>13.47</v>
      </c>
      <c r="S280" t="s">
        <v>1469</v>
      </c>
      <c r="T280"/>
      <c r="U280">
        <v>66.888114000000002</v>
      </c>
      <c r="V280">
        <v>-157.14020600000001</v>
      </c>
      <c r="W280" s="149" t="s">
        <v>1796</v>
      </c>
      <c r="Y280">
        <f>VLOOKUP(F280,'LOOKUP OPERATOR 05032023'!$A$2:$P$173,16,FALSE)</f>
        <v>169</v>
      </c>
    </row>
    <row r="281" spans="1:25" x14ac:dyDescent="0.25">
      <c r="A281" s="149">
        <v>331650</v>
      </c>
      <c r="B281" s="149" t="s">
        <v>690</v>
      </c>
      <c r="C281" s="149">
        <v>57063</v>
      </c>
      <c r="D281" s="149">
        <v>331650</v>
      </c>
      <c r="E281" t="s">
        <v>145</v>
      </c>
      <c r="F281" t="s">
        <v>1465</v>
      </c>
      <c r="G281" s="149">
        <v>221</v>
      </c>
      <c r="H281" t="s">
        <v>101</v>
      </c>
      <c r="I281" t="s">
        <v>1575</v>
      </c>
      <c r="J281" t="s">
        <v>691</v>
      </c>
      <c r="K281" t="b">
        <v>1</v>
      </c>
      <c r="L281" t="b">
        <v>1</v>
      </c>
      <c r="M281" t="b">
        <v>1</v>
      </c>
      <c r="N281">
        <v>1.2</v>
      </c>
      <c r="O281" s="149">
        <v>1</v>
      </c>
      <c r="P281" s="149" t="s">
        <v>1795</v>
      </c>
      <c r="Q281" s="149">
        <v>1</v>
      </c>
      <c r="R281" s="149">
        <v>13.47</v>
      </c>
      <c r="S281" t="s">
        <v>1469</v>
      </c>
      <c r="T281"/>
      <c r="U281">
        <v>66.888114000000002</v>
      </c>
      <c r="V281">
        <v>-157.14020600000001</v>
      </c>
      <c r="W281" s="149" t="s">
        <v>1796</v>
      </c>
      <c r="Y281">
        <f>VLOOKUP(F281,'LOOKUP OPERATOR 05032023'!$A$2:$P$173,16,FALSE)</f>
        <v>169</v>
      </c>
    </row>
    <row r="282" spans="1:25" x14ac:dyDescent="0.25">
      <c r="A282" s="149">
        <v>331670</v>
      </c>
      <c r="B282" s="149" t="s">
        <v>1329</v>
      </c>
      <c r="C282" s="149">
        <v>6339</v>
      </c>
      <c r="D282" s="149">
        <v>331670</v>
      </c>
      <c r="E282" t="s">
        <v>138</v>
      </c>
      <c r="F282" t="s">
        <v>1465</v>
      </c>
      <c r="G282" s="149">
        <v>221</v>
      </c>
      <c r="H282" t="s">
        <v>101</v>
      </c>
      <c r="I282" t="s">
        <v>1563</v>
      </c>
      <c r="J282" t="s">
        <v>694</v>
      </c>
      <c r="K282" t="b">
        <v>0</v>
      </c>
      <c r="L282" t="b">
        <v>1</v>
      </c>
      <c r="M282" t="b">
        <v>0</v>
      </c>
      <c r="N282">
        <v>0.7</v>
      </c>
      <c r="O282" s="149">
        <v>1</v>
      </c>
      <c r="P282" s="149" t="s">
        <v>1795</v>
      </c>
      <c r="Q282" s="149">
        <v>1</v>
      </c>
      <c r="R282" s="149">
        <v>13.47</v>
      </c>
      <c r="S282" t="s">
        <v>1469</v>
      </c>
      <c r="T282"/>
      <c r="U282">
        <v>63.477499999999999</v>
      </c>
      <c r="V282">
        <v>-162.03829999999999</v>
      </c>
      <c r="Y282">
        <f>VLOOKUP(F282,'LOOKUP OPERATOR 05032023'!$A$2:$P$173,16,FALSE)</f>
        <v>169</v>
      </c>
    </row>
    <row r="283" spans="1:25" x14ac:dyDescent="0.25">
      <c r="A283" s="149">
        <v>331670</v>
      </c>
      <c r="B283" s="149" t="s">
        <v>1329</v>
      </c>
      <c r="C283" s="149">
        <v>57061</v>
      </c>
      <c r="D283" s="149">
        <v>331670</v>
      </c>
      <c r="E283" t="s">
        <v>138</v>
      </c>
      <c r="F283" t="s">
        <v>1465</v>
      </c>
      <c r="G283" s="149">
        <v>221</v>
      </c>
      <c r="H283" t="s">
        <v>101</v>
      </c>
      <c r="I283" t="s">
        <v>1563</v>
      </c>
      <c r="J283" t="s">
        <v>694</v>
      </c>
      <c r="K283" t="b">
        <v>0</v>
      </c>
      <c r="L283" t="b">
        <v>1</v>
      </c>
      <c r="M283" t="b">
        <v>0</v>
      </c>
      <c r="N283">
        <v>0.7</v>
      </c>
      <c r="O283" s="149">
        <v>1</v>
      </c>
      <c r="P283" s="149" t="s">
        <v>1795</v>
      </c>
      <c r="Q283" s="149">
        <v>1</v>
      </c>
      <c r="R283" s="149">
        <v>13.47</v>
      </c>
      <c r="S283" t="s">
        <v>1469</v>
      </c>
      <c r="T283"/>
      <c r="U283">
        <v>63.477499999999999</v>
      </c>
      <c r="V283">
        <v>-162.03829999999999</v>
      </c>
      <c r="Y283">
        <f>VLOOKUP(F283,'LOOKUP OPERATOR 05032023'!$A$2:$P$173,16,FALSE)</f>
        <v>169</v>
      </c>
    </row>
    <row r="284" spans="1:25" x14ac:dyDescent="0.25">
      <c r="A284" s="149">
        <v>331680</v>
      </c>
      <c r="B284" s="149" t="s">
        <v>693</v>
      </c>
      <c r="C284" s="149">
        <v>6347</v>
      </c>
      <c r="D284" s="149">
        <v>331680</v>
      </c>
      <c r="E284" t="s">
        <v>146</v>
      </c>
      <c r="F284" t="s">
        <v>1465</v>
      </c>
      <c r="G284" s="149">
        <v>221</v>
      </c>
      <c r="H284" t="s">
        <v>101</v>
      </c>
      <c r="I284" t="s">
        <v>1872</v>
      </c>
      <c r="J284" t="s">
        <v>694</v>
      </c>
      <c r="K284" t="b">
        <v>0</v>
      </c>
      <c r="L284" t="b">
        <v>1</v>
      </c>
      <c r="M284" t="b">
        <v>1</v>
      </c>
      <c r="N284">
        <v>2</v>
      </c>
      <c r="O284" s="149">
        <v>1</v>
      </c>
      <c r="P284" s="149" t="s">
        <v>1795</v>
      </c>
      <c r="Q284" s="149">
        <v>1</v>
      </c>
      <c r="R284" s="149">
        <v>13.47</v>
      </c>
      <c r="S284" t="s">
        <v>1469</v>
      </c>
      <c r="T284"/>
      <c r="U284">
        <v>63.521047000000003</v>
      </c>
      <c r="V284">
        <v>-162.28632200000001</v>
      </c>
      <c r="W284" s="149" t="s">
        <v>1796</v>
      </c>
      <c r="Y284">
        <f>VLOOKUP(F284,'LOOKUP OPERATOR 05032023'!$A$2:$P$173,16,FALSE)</f>
        <v>169</v>
      </c>
    </row>
    <row r="285" spans="1:25" x14ac:dyDescent="0.25">
      <c r="A285" s="149">
        <v>331680</v>
      </c>
      <c r="B285" s="149" t="s">
        <v>693</v>
      </c>
      <c r="C285" s="149">
        <v>57055</v>
      </c>
      <c r="D285" s="149">
        <v>331680</v>
      </c>
      <c r="E285" t="s">
        <v>146</v>
      </c>
      <c r="F285" t="s">
        <v>1465</v>
      </c>
      <c r="G285" s="149">
        <v>221</v>
      </c>
      <c r="H285" t="s">
        <v>101</v>
      </c>
      <c r="I285" t="s">
        <v>1872</v>
      </c>
      <c r="J285" t="s">
        <v>694</v>
      </c>
      <c r="K285" t="b">
        <v>1</v>
      </c>
      <c r="L285" t="b">
        <v>1</v>
      </c>
      <c r="M285" t="b">
        <v>1</v>
      </c>
      <c r="N285">
        <v>2</v>
      </c>
      <c r="O285" s="149">
        <v>1</v>
      </c>
      <c r="P285" s="149" t="s">
        <v>1795</v>
      </c>
      <c r="Q285" s="149">
        <v>1</v>
      </c>
      <c r="R285" s="149">
        <v>13.47</v>
      </c>
      <c r="S285" t="s">
        <v>1469</v>
      </c>
      <c r="T285"/>
      <c r="U285">
        <v>63.521047000000003</v>
      </c>
      <c r="V285">
        <v>-162.28632200000001</v>
      </c>
      <c r="W285" s="149" t="s">
        <v>1796</v>
      </c>
      <c r="Y285">
        <f>VLOOKUP(F285,'LOOKUP OPERATOR 05032023'!$A$2:$P$173,16,FALSE)</f>
        <v>169</v>
      </c>
    </row>
    <row r="286" spans="1:25" x14ac:dyDescent="0.25">
      <c r="A286" s="149">
        <v>331690</v>
      </c>
      <c r="B286" s="149" t="s">
        <v>695</v>
      </c>
      <c r="C286" s="149">
        <v>6348</v>
      </c>
      <c r="D286" s="149">
        <v>331690</v>
      </c>
      <c r="E286" t="s">
        <v>148</v>
      </c>
      <c r="F286" t="s">
        <v>1465</v>
      </c>
      <c r="G286" s="149">
        <v>221</v>
      </c>
      <c r="H286" t="s">
        <v>101</v>
      </c>
      <c r="I286" t="s">
        <v>1597</v>
      </c>
      <c r="J286" t="s">
        <v>696</v>
      </c>
      <c r="K286" t="b">
        <v>1</v>
      </c>
      <c r="L286" t="b">
        <v>1</v>
      </c>
      <c r="M286" s="137" t="b">
        <v>1</v>
      </c>
      <c r="N286">
        <v>2.4</v>
      </c>
      <c r="O286" s="149">
        <v>1</v>
      </c>
      <c r="P286" s="149" t="s">
        <v>1795</v>
      </c>
      <c r="Q286" s="149">
        <v>1</v>
      </c>
      <c r="R286" s="149">
        <v>12.5</v>
      </c>
      <c r="S286" t="s">
        <v>1469</v>
      </c>
      <c r="T286"/>
      <c r="U286">
        <v>59.059744000000002</v>
      </c>
      <c r="V286">
        <v>-160.380278</v>
      </c>
      <c r="W286" s="149" t="s">
        <v>1796</v>
      </c>
      <c r="Y286">
        <f>VLOOKUP(F286,'LOOKUP OPERATOR 05032023'!$A$2:$P$173,16,FALSE)</f>
        <v>169</v>
      </c>
    </row>
    <row r="287" spans="1:25" x14ac:dyDescent="0.25">
      <c r="A287" s="149">
        <v>331700</v>
      </c>
      <c r="B287" s="149" t="s">
        <v>697</v>
      </c>
      <c r="C287" s="149">
        <v>6349</v>
      </c>
      <c r="D287" s="149">
        <v>331700</v>
      </c>
      <c r="E287" t="s">
        <v>149</v>
      </c>
      <c r="F287" t="s">
        <v>1465</v>
      </c>
      <c r="G287" s="149">
        <v>221</v>
      </c>
      <c r="H287" t="s">
        <v>101</v>
      </c>
      <c r="I287" t="s">
        <v>1510</v>
      </c>
      <c r="J287" t="s">
        <v>698</v>
      </c>
      <c r="K287" t="b">
        <v>0</v>
      </c>
      <c r="L287" t="b">
        <v>1</v>
      </c>
      <c r="M287" t="b">
        <v>1</v>
      </c>
      <c r="N287">
        <v>1.7</v>
      </c>
      <c r="O287" s="149">
        <v>1</v>
      </c>
      <c r="P287" s="149" t="s">
        <v>1795</v>
      </c>
      <c r="Q287" s="149">
        <v>1</v>
      </c>
      <c r="R287" s="149">
        <v>13.47</v>
      </c>
      <c r="S287" t="s">
        <v>1469</v>
      </c>
      <c r="T287"/>
      <c r="U287">
        <v>60.530141999999998</v>
      </c>
      <c r="V287">
        <v>-165.108575</v>
      </c>
      <c r="W287" s="149" t="s">
        <v>1796</v>
      </c>
      <c r="Y287">
        <f>VLOOKUP(F287,'LOOKUP OPERATOR 05032023'!$A$2:$P$173,16,FALSE)</f>
        <v>169</v>
      </c>
    </row>
    <row r="288" spans="1:25" x14ac:dyDescent="0.25">
      <c r="A288" s="149">
        <v>331700</v>
      </c>
      <c r="B288" s="149" t="s">
        <v>697</v>
      </c>
      <c r="C288" s="149">
        <v>57067</v>
      </c>
      <c r="D288" s="149">
        <v>331700</v>
      </c>
      <c r="E288" t="s">
        <v>149</v>
      </c>
      <c r="F288" t="s">
        <v>1465</v>
      </c>
      <c r="G288" s="149">
        <v>221</v>
      </c>
      <c r="H288" t="s">
        <v>101</v>
      </c>
      <c r="I288" t="s">
        <v>1510</v>
      </c>
      <c r="J288" t="s">
        <v>698</v>
      </c>
      <c r="K288" t="b">
        <v>1</v>
      </c>
      <c r="L288" t="b">
        <v>1</v>
      </c>
      <c r="M288" t="b">
        <v>1</v>
      </c>
      <c r="N288">
        <v>1.7</v>
      </c>
      <c r="O288" s="149">
        <v>1</v>
      </c>
      <c r="P288" s="149" t="s">
        <v>1795</v>
      </c>
      <c r="Q288" s="149">
        <v>1</v>
      </c>
      <c r="R288" s="149">
        <v>13.47</v>
      </c>
      <c r="S288" t="s">
        <v>1469</v>
      </c>
      <c r="T288"/>
      <c r="U288">
        <v>60.530141999999998</v>
      </c>
      <c r="V288">
        <v>-165.108575</v>
      </c>
      <c r="W288" s="149" t="s">
        <v>1796</v>
      </c>
      <c r="Y288">
        <f>VLOOKUP(F288,'LOOKUP OPERATOR 05032023'!$A$2:$P$173,16,FALSE)</f>
        <v>169</v>
      </c>
    </row>
    <row r="289" spans="1:25" x14ac:dyDescent="0.25">
      <c r="A289" s="149">
        <v>331720</v>
      </c>
      <c r="B289" s="149" t="s">
        <v>699</v>
      </c>
      <c r="C289" s="149">
        <v>57054</v>
      </c>
      <c r="D289" s="149">
        <v>331720</v>
      </c>
      <c r="E289" t="s">
        <v>1384</v>
      </c>
      <c r="F289" t="s">
        <v>1465</v>
      </c>
      <c r="G289" s="149">
        <v>221</v>
      </c>
      <c r="H289" t="s">
        <v>101</v>
      </c>
      <c r="I289" t="s">
        <v>1481</v>
      </c>
      <c r="J289" t="s">
        <v>700</v>
      </c>
      <c r="K289" t="b">
        <v>1</v>
      </c>
      <c r="L289" t="b">
        <v>1</v>
      </c>
      <c r="M289" s="137" t="b">
        <v>0</v>
      </c>
      <c r="N289">
        <v>1.1000000000000001</v>
      </c>
      <c r="O289" s="149">
        <v>1</v>
      </c>
      <c r="P289" s="149" t="s">
        <v>1795</v>
      </c>
      <c r="Q289" s="149">
        <v>1</v>
      </c>
      <c r="R289" s="149">
        <v>13.47</v>
      </c>
      <c r="S289" t="s">
        <v>1469</v>
      </c>
      <c r="T289"/>
      <c r="U289">
        <v>61.526857999999997</v>
      </c>
      <c r="V289">
        <v>-160.348128</v>
      </c>
      <c r="W289" s="149" t="s">
        <v>1796</v>
      </c>
      <c r="Y289">
        <f>VLOOKUP(F289,'LOOKUP OPERATOR 05032023'!$A$2:$P$173,16,FALSE)</f>
        <v>169</v>
      </c>
    </row>
    <row r="290" spans="1:25" x14ac:dyDescent="0.25">
      <c r="A290" s="149">
        <v>332900</v>
      </c>
      <c r="B290" s="149" t="s">
        <v>701</v>
      </c>
      <c r="C290" s="149">
        <v>6637</v>
      </c>
      <c r="D290" s="149">
        <v>332900</v>
      </c>
      <c r="E290" t="s">
        <v>382</v>
      </c>
      <c r="F290" t="s">
        <v>1465</v>
      </c>
      <c r="G290" s="149">
        <v>221</v>
      </c>
      <c r="H290" t="s">
        <v>101</v>
      </c>
      <c r="I290" t="s">
        <v>1618</v>
      </c>
      <c r="J290" t="s">
        <v>702</v>
      </c>
      <c r="K290" t="b">
        <v>1</v>
      </c>
      <c r="L290" t="b">
        <v>1</v>
      </c>
      <c r="M290" s="149" t="s">
        <v>1800</v>
      </c>
      <c r="N290">
        <v>4.16</v>
      </c>
      <c r="O290" s="149">
        <v>1</v>
      </c>
      <c r="P290" s="149" t="s">
        <v>1795</v>
      </c>
      <c r="Q290" s="149">
        <v>1</v>
      </c>
      <c r="R290" s="149">
        <v>4.16</v>
      </c>
      <c r="S290" t="s">
        <v>1469</v>
      </c>
      <c r="T290"/>
      <c r="U290">
        <v>59.544553000000001</v>
      </c>
      <c r="V290">
        <v>-139.72430600000001</v>
      </c>
      <c r="W290" s="149" t="s">
        <v>1796</v>
      </c>
      <c r="Y290">
        <f>VLOOKUP(F290,'LOOKUP OPERATOR 05032023'!$A$2:$P$173,16,FALSE)</f>
        <v>169</v>
      </c>
    </row>
    <row r="291" spans="1:25" x14ac:dyDescent="0.25">
      <c r="A291" s="149">
        <v>331260</v>
      </c>
      <c r="B291" s="149" t="s">
        <v>703</v>
      </c>
      <c r="C291" s="149">
        <v>6310</v>
      </c>
      <c r="D291" s="149">
        <v>331260</v>
      </c>
      <c r="E291" t="s">
        <v>104</v>
      </c>
      <c r="F291" t="s">
        <v>1465</v>
      </c>
      <c r="G291" s="149">
        <v>221</v>
      </c>
      <c r="H291" t="s">
        <v>101</v>
      </c>
      <c r="I291" t="s">
        <v>1655</v>
      </c>
      <c r="J291" t="s">
        <v>704</v>
      </c>
      <c r="K291" t="b">
        <v>0</v>
      </c>
      <c r="L291" t="b">
        <v>1</v>
      </c>
      <c r="M291" s="173" t="s">
        <v>1800</v>
      </c>
      <c r="N291">
        <v>0.503</v>
      </c>
      <c r="O291" s="149">
        <v>1</v>
      </c>
      <c r="P291" s="149" t="s">
        <v>1795</v>
      </c>
      <c r="Q291" s="149">
        <v>1</v>
      </c>
      <c r="R291" s="149">
        <v>7.2</v>
      </c>
      <c r="S291"/>
      <c r="T291"/>
      <c r="U291">
        <v>62.656109999999998</v>
      </c>
      <c r="V291">
        <v>-160.20667</v>
      </c>
      <c r="W291" s="149" t="s">
        <v>1796</v>
      </c>
      <c r="Y291">
        <f>VLOOKUP(F291,'LOOKUP OPERATOR 05032023'!$A$2:$P$173,16,FALSE)</f>
        <v>169</v>
      </c>
    </row>
    <row r="292" spans="1:25" x14ac:dyDescent="0.25">
      <c r="B292" s="149" t="s">
        <v>591</v>
      </c>
      <c r="C292" s="149">
        <v>63</v>
      </c>
      <c r="E292" t="s">
        <v>71</v>
      </c>
      <c r="F292" t="s">
        <v>1460</v>
      </c>
      <c r="G292" s="149">
        <v>213</v>
      </c>
      <c r="H292" t="s">
        <v>67</v>
      </c>
      <c r="I292" t="s">
        <v>1462</v>
      </c>
      <c r="J292" t="s">
        <v>583</v>
      </c>
      <c r="K292" t="b">
        <v>1</v>
      </c>
      <c r="L292" t="b">
        <v>0</v>
      </c>
      <c r="M292" t="b">
        <v>0</v>
      </c>
      <c r="N292">
        <v>9.6999999999999993</v>
      </c>
      <c r="O292" s="149">
        <v>1</v>
      </c>
      <c r="P292" s="149" t="s">
        <v>1795</v>
      </c>
      <c r="Q292" s="149">
        <v>1</v>
      </c>
      <c r="R292" s="149">
        <v>12</v>
      </c>
      <c r="S292" t="s">
        <v>1469</v>
      </c>
      <c r="T292"/>
      <c r="U292">
        <v>58.310699999999997</v>
      </c>
      <c r="V292">
        <v>-134.41739999999999</v>
      </c>
      <c r="Y292">
        <f>VLOOKUP(F292,'LOOKUP OPERATOR 05032023'!$A$2:$P$173,16,FALSE)</f>
        <v>1</v>
      </c>
    </row>
    <row r="293" spans="1:25" x14ac:dyDescent="0.25">
      <c r="A293" s="149">
        <v>331290</v>
      </c>
      <c r="B293" s="149" t="s">
        <v>705</v>
      </c>
      <c r="C293" s="149">
        <v>6312</v>
      </c>
      <c r="D293" s="149">
        <v>331290</v>
      </c>
      <c r="E293" t="s">
        <v>107</v>
      </c>
      <c r="F293" t="s">
        <v>1465</v>
      </c>
      <c r="G293" s="149">
        <v>221</v>
      </c>
      <c r="H293" t="s">
        <v>101</v>
      </c>
      <c r="I293" t="s">
        <v>1713</v>
      </c>
      <c r="J293" t="s">
        <v>706</v>
      </c>
      <c r="K293" t="b">
        <v>0</v>
      </c>
      <c r="L293" t="b">
        <v>1</v>
      </c>
      <c r="M293" s="173" t="s">
        <v>1800</v>
      </c>
      <c r="N293">
        <v>0.57899999999999996</v>
      </c>
      <c r="O293" s="149">
        <v>1</v>
      </c>
      <c r="P293" s="149" t="s">
        <v>1795</v>
      </c>
      <c r="Q293" s="149">
        <v>1</v>
      </c>
      <c r="R293" s="149">
        <v>7.2</v>
      </c>
      <c r="S293"/>
      <c r="T293"/>
      <c r="U293">
        <v>60.218890000000002</v>
      </c>
      <c r="V293">
        <v>-162.02444</v>
      </c>
      <c r="W293" s="149" t="s">
        <v>1796</v>
      </c>
      <c r="Y293">
        <f>VLOOKUP(F293,'LOOKUP OPERATOR 05032023'!$A$2:$P$173,16,FALSE)</f>
        <v>169</v>
      </c>
    </row>
    <row r="294" spans="1:25" x14ac:dyDescent="0.25">
      <c r="A294" s="149">
        <v>331950</v>
      </c>
      <c r="B294" s="149" t="s">
        <v>1330</v>
      </c>
      <c r="D294" s="149">
        <v>331950</v>
      </c>
      <c r="E294" t="s">
        <v>108</v>
      </c>
      <c r="F294" t="s">
        <v>1465</v>
      </c>
      <c r="G294" s="149">
        <v>221</v>
      </c>
      <c r="H294" t="s">
        <v>101</v>
      </c>
      <c r="I294" t="s">
        <v>1873</v>
      </c>
      <c r="J294" t="s">
        <v>1331</v>
      </c>
      <c r="K294" t="b">
        <v>0</v>
      </c>
      <c r="L294" t="b">
        <v>1</v>
      </c>
      <c r="M294" s="149" t="s">
        <v>1797</v>
      </c>
      <c r="O294" s="149">
        <v>1</v>
      </c>
      <c r="P294" s="149" t="s">
        <v>1795</v>
      </c>
      <c r="Q294" s="149">
        <v>1</v>
      </c>
      <c r="R294" s="149">
        <v>7.2</v>
      </c>
      <c r="S294"/>
      <c r="T294"/>
      <c r="U294" t="s">
        <v>501</v>
      </c>
      <c r="W294" s="149" t="s">
        <v>1796</v>
      </c>
      <c r="Y294">
        <f>VLOOKUP(F294,'LOOKUP OPERATOR 05032023'!$A$2:$P$173,16,FALSE)</f>
        <v>169</v>
      </c>
    </row>
    <row r="295" spans="1:25" x14ac:dyDescent="0.25">
      <c r="A295" s="149">
        <v>331330</v>
      </c>
      <c r="B295" s="149" t="s">
        <v>707</v>
      </c>
      <c r="C295" s="149">
        <v>6316</v>
      </c>
      <c r="D295" s="149">
        <v>331330</v>
      </c>
      <c r="E295" t="s">
        <v>112</v>
      </c>
      <c r="F295" t="s">
        <v>1465</v>
      </c>
      <c r="G295" s="149">
        <v>221</v>
      </c>
      <c r="H295" t="s">
        <v>101</v>
      </c>
      <c r="I295" t="s">
        <v>1730</v>
      </c>
      <c r="J295" t="s">
        <v>708</v>
      </c>
      <c r="K295" t="b">
        <v>0</v>
      </c>
      <c r="L295" t="b">
        <v>1</v>
      </c>
      <c r="M295" s="149" t="s">
        <v>1800</v>
      </c>
      <c r="N295">
        <v>0.66100000000000003</v>
      </c>
      <c r="O295" s="149">
        <v>1</v>
      </c>
      <c r="P295" s="149" t="s">
        <v>1795</v>
      </c>
      <c r="Q295" s="149">
        <v>1</v>
      </c>
      <c r="R295" s="149">
        <v>7.2</v>
      </c>
      <c r="S295"/>
      <c r="T295"/>
      <c r="U295">
        <v>59.11889</v>
      </c>
      <c r="V295">
        <v>-161.58750000000001</v>
      </c>
      <c r="W295" s="149" t="s">
        <v>1796</v>
      </c>
      <c r="Y295">
        <f>VLOOKUP(F295,'LOOKUP OPERATOR 05032023'!$A$2:$P$173,16,FALSE)</f>
        <v>169</v>
      </c>
    </row>
    <row r="296" spans="1:25" x14ac:dyDescent="0.25">
      <c r="A296" s="149">
        <v>331340</v>
      </c>
      <c r="B296" s="149" t="s">
        <v>709</v>
      </c>
      <c r="C296" s="149">
        <v>6317</v>
      </c>
      <c r="D296" s="149">
        <v>331340</v>
      </c>
      <c r="E296" t="s">
        <v>113</v>
      </c>
      <c r="F296" t="s">
        <v>1465</v>
      </c>
      <c r="G296" s="149">
        <v>221</v>
      </c>
      <c r="H296" t="s">
        <v>101</v>
      </c>
      <c r="I296" t="s">
        <v>1731</v>
      </c>
      <c r="J296" t="s">
        <v>710</v>
      </c>
      <c r="K296" t="b">
        <v>0</v>
      </c>
      <c r="L296" t="b">
        <v>1</v>
      </c>
      <c r="M296" s="173" t="s">
        <v>1797</v>
      </c>
      <c r="N296">
        <v>0.60699999999999998</v>
      </c>
      <c r="O296" s="149">
        <v>1</v>
      </c>
      <c r="P296" s="149" t="s">
        <v>1795</v>
      </c>
      <c r="Q296" s="149">
        <v>1</v>
      </c>
      <c r="R296" s="149">
        <v>7.2</v>
      </c>
      <c r="S296"/>
      <c r="T296"/>
      <c r="U296">
        <v>62.90361</v>
      </c>
      <c r="V296">
        <v>-160.06471999999999</v>
      </c>
      <c r="W296" s="149" t="s">
        <v>1796</v>
      </c>
      <c r="Y296">
        <f>VLOOKUP(F296,'LOOKUP OPERATOR 05032023'!$A$2:$P$173,16,FALSE)</f>
        <v>169</v>
      </c>
    </row>
    <row r="297" spans="1:25" x14ac:dyDescent="0.25">
      <c r="A297" s="149">
        <v>331350</v>
      </c>
      <c r="B297" s="149" t="s">
        <v>711</v>
      </c>
      <c r="C297" s="149">
        <v>6318</v>
      </c>
      <c r="D297" s="149">
        <v>331350</v>
      </c>
      <c r="E297" t="s">
        <v>114</v>
      </c>
      <c r="F297" t="s">
        <v>1465</v>
      </c>
      <c r="G297" s="149">
        <v>221</v>
      </c>
      <c r="H297" t="s">
        <v>101</v>
      </c>
      <c r="I297" t="s">
        <v>1737</v>
      </c>
      <c r="J297" t="s">
        <v>712</v>
      </c>
      <c r="K297" t="b">
        <v>0</v>
      </c>
      <c r="L297" t="b">
        <v>1</v>
      </c>
      <c r="M297" s="173" t="s">
        <v>1797</v>
      </c>
      <c r="N297">
        <v>0.69300000000000006</v>
      </c>
      <c r="O297" s="149">
        <v>1</v>
      </c>
      <c r="P297" s="149" t="s">
        <v>1795</v>
      </c>
      <c r="Q297" s="149">
        <v>1</v>
      </c>
      <c r="R297" s="149">
        <v>7.2</v>
      </c>
      <c r="S297"/>
      <c r="T297"/>
      <c r="U297">
        <v>62.199440000000003</v>
      </c>
      <c r="V297">
        <v>-159.77139</v>
      </c>
      <c r="W297" s="149" t="s">
        <v>1796</v>
      </c>
      <c r="Y297">
        <f>VLOOKUP(F297,'LOOKUP OPERATOR 05032023'!$A$2:$P$173,16,FALSE)</f>
        <v>169</v>
      </c>
    </row>
    <row r="298" spans="1:25" x14ac:dyDescent="0.25">
      <c r="A298" s="149">
        <v>331370</v>
      </c>
      <c r="B298" s="149" t="s">
        <v>713</v>
      </c>
      <c r="C298" s="149">
        <v>6320</v>
      </c>
      <c r="D298" s="149">
        <v>331370</v>
      </c>
      <c r="E298" t="s">
        <v>116</v>
      </c>
      <c r="F298" t="s">
        <v>1465</v>
      </c>
      <c r="G298" s="149">
        <v>221</v>
      </c>
      <c r="H298" t="s">
        <v>101</v>
      </c>
      <c r="I298" t="s">
        <v>1742</v>
      </c>
      <c r="J298" t="s">
        <v>714</v>
      </c>
      <c r="K298" t="b">
        <v>0</v>
      </c>
      <c r="L298" t="b">
        <v>1</v>
      </c>
      <c r="M298" s="149" t="s">
        <v>1800</v>
      </c>
      <c r="N298">
        <v>0.8</v>
      </c>
      <c r="O298" s="149">
        <v>1</v>
      </c>
      <c r="P298" s="149" t="s">
        <v>1795</v>
      </c>
      <c r="Q298" s="149">
        <v>1</v>
      </c>
      <c r="R298" s="149">
        <v>7.2</v>
      </c>
      <c r="S298"/>
      <c r="T298"/>
      <c r="U298">
        <v>65.698610000000002</v>
      </c>
      <c r="V298">
        <v>-156.39972</v>
      </c>
      <c r="W298" s="149" t="s">
        <v>1796</v>
      </c>
      <c r="Y298">
        <f>VLOOKUP(F298,'LOOKUP OPERATOR 05032023'!$A$2:$P$173,16,FALSE)</f>
        <v>169</v>
      </c>
    </row>
    <row r="299" spans="1:25" x14ac:dyDescent="0.25">
      <c r="A299" s="149">
        <v>331380</v>
      </c>
      <c r="B299" s="149" t="s">
        <v>715</v>
      </c>
      <c r="C299" s="149">
        <v>6322</v>
      </c>
      <c r="D299" s="149">
        <v>331380</v>
      </c>
      <c r="E299" t="s">
        <v>117</v>
      </c>
      <c r="F299" t="s">
        <v>1465</v>
      </c>
      <c r="G299" s="149">
        <v>221</v>
      </c>
      <c r="H299" t="s">
        <v>101</v>
      </c>
      <c r="I299" t="s">
        <v>1750</v>
      </c>
      <c r="J299" t="s">
        <v>716</v>
      </c>
      <c r="K299" t="b">
        <v>0</v>
      </c>
      <c r="L299" t="b">
        <v>1</v>
      </c>
      <c r="M299" s="149" t="s">
        <v>1800</v>
      </c>
      <c r="N299">
        <v>0.83499999999999996</v>
      </c>
      <c r="O299" s="149">
        <v>1</v>
      </c>
      <c r="P299" s="149" t="s">
        <v>1795</v>
      </c>
      <c r="Q299" s="149">
        <v>1</v>
      </c>
      <c r="R299" s="149">
        <v>7.2</v>
      </c>
      <c r="S299"/>
      <c r="T299"/>
      <c r="U299">
        <v>64.327219999999997</v>
      </c>
      <c r="V299">
        <v>-158.72193999999999</v>
      </c>
      <c r="W299" s="149" t="s">
        <v>1796</v>
      </c>
      <c r="Y299">
        <f>VLOOKUP(F299,'LOOKUP OPERATOR 05032023'!$A$2:$P$173,16,FALSE)</f>
        <v>169</v>
      </c>
    </row>
    <row r="300" spans="1:25" x14ac:dyDescent="0.25">
      <c r="A300" s="149">
        <v>331450</v>
      </c>
      <c r="B300" s="149" t="s">
        <v>717</v>
      </c>
      <c r="C300" s="149">
        <v>6327</v>
      </c>
      <c r="D300" s="149">
        <v>331450</v>
      </c>
      <c r="E300" t="s">
        <v>124</v>
      </c>
      <c r="F300" t="s">
        <v>1465</v>
      </c>
      <c r="G300" s="149">
        <v>221</v>
      </c>
      <c r="H300" t="s">
        <v>101</v>
      </c>
      <c r="I300" t="s">
        <v>1491</v>
      </c>
      <c r="J300" t="s">
        <v>718</v>
      </c>
      <c r="K300" t="b">
        <v>0</v>
      </c>
      <c r="L300" t="b">
        <v>1</v>
      </c>
      <c r="M300" s="149" t="s">
        <v>1800</v>
      </c>
      <c r="N300">
        <v>0.84899999999999998</v>
      </c>
      <c r="O300" s="149">
        <v>1</v>
      </c>
      <c r="P300" s="149" t="s">
        <v>1795</v>
      </c>
      <c r="Q300" s="149">
        <v>1</v>
      </c>
      <c r="R300" s="149">
        <v>7.2</v>
      </c>
      <c r="S300"/>
      <c r="T300"/>
      <c r="U300">
        <v>60.388060000000003</v>
      </c>
      <c r="V300">
        <v>-166.185</v>
      </c>
      <c r="W300" s="149" t="s">
        <v>1796</v>
      </c>
      <c r="Y300">
        <f>VLOOKUP(F300,'LOOKUP OPERATOR 05032023'!$A$2:$P$173,16,FALSE)</f>
        <v>169</v>
      </c>
    </row>
    <row r="301" spans="1:25" x14ac:dyDescent="0.25">
      <c r="A301" s="149">
        <v>331460</v>
      </c>
      <c r="B301" s="149" t="s">
        <v>719</v>
      </c>
      <c r="C301" s="149">
        <v>6328</v>
      </c>
      <c r="D301" s="149">
        <v>331460</v>
      </c>
      <c r="E301" t="s">
        <v>125</v>
      </c>
      <c r="F301" t="s">
        <v>1465</v>
      </c>
      <c r="G301" s="149">
        <v>221</v>
      </c>
      <c r="H301" t="s">
        <v>101</v>
      </c>
      <c r="I301" t="s">
        <v>1494</v>
      </c>
      <c r="J301" t="s">
        <v>720</v>
      </c>
      <c r="K301" t="b">
        <v>0</v>
      </c>
      <c r="L301" t="b">
        <v>1</v>
      </c>
      <c r="M301" s="149" t="s">
        <v>1800</v>
      </c>
      <c r="N301">
        <v>0.64700000000000002</v>
      </c>
      <c r="O301" s="149">
        <v>1</v>
      </c>
      <c r="P301" s="149" t="s">
        <v>1795</v>
      </c>
      <c r="Q301" s="149">
        <v>1</v>
      </c>
      <c r="R301" s="149">
        <v>7.2</v>
      </c>
      <c r="S301"/>
      <c r="T301"/>
      <c r="U301">
        <v>65.153329999999997</v>
      </c>
      <c r="V301">
        <v>-149.33694</v>
      </c>
      <c r="W301" s="149" t="s">
        <v>1796</v>
      </c>
      <c r="Y301">
        <f>VLOOKUP(F301,'LOOKUP OPERATOR 05032023'!$A$2:$P$173,16,FALSE)</f>
        <v>169</v>
      </c>
    </row>
    <row r="302" spans="1:25" x14ac:dyDescent="0.25">
      <c r="A302" s="149">
        <v>331490</v>
      </c>
      <c r="B302" s="149" t="s">
        <v>1332</v>
      </c>
      <c r="D302" s="149">
        <v>331490</v>
      </c>
      <c r="E302" t="s">
        <v>128</v>
      </c>
      <c r="F302" t="s">
        <v>1465</v>
      </c>
      <c r="G302" s="149">
        <v>221</v>
      </c>
      <c r="H302" t="s">
        <v>101</v>
      </c>
      <c r="I302" t="s">
        <v>1510</v>
      </c>
      <c r="J302" t="s">
        <v>698</v>
      </c>
      <c r="K302" t="b">
        <v>0</v>
      </c>
      <c r="L302" t="b">
        <v>1</v>
      </c>
      <c r="M302" s="149" t="s">
        <v>1797</v>
      </c>
      <c r="N302">
        <v>0.34400000000000003</v>
      </c>
      <c r="O302" s="149">
        <v>1</v>
      </c>
      <c r="P302" s="149" t="s">
        <v>1795</v>
      </c>
      <c r="Q302" s="149">
        <v>1</v>
      </c>
      <c r="R302" s="149">
        <v>7.2</v>
      </c>
      <c r="S302"/>
      <c r="T302"/>
      <c r="U302">
        <v>60.479439999999997</v>
      </c>
      <c r="V302">
        <v>-164.72389000000001</v>
      </c>
      <c r="Y302">
        <f>VLOOKUP(F302,'LOOKUP OPERATOR 05032023'!$A$2:$P$173,16,FALSE)</f>
        <v>169</v>
      </c>
    </row>
    <row r="303" spans="1:25" x14ac:dyDescent="0.25">
      <c r="B303" s="149" t="s">
        <v>592</v>
      </c>
      <c r="C303" s="149">
        <v>59793</v>
      </c>
      <c r="E303" t="s">
        <v>593</v>
      </c>
      <c r="F303" t="s">
        <v>1460</v>
      </c>
      <c r="G303" s="149">
        <v>213</v>
      </c>
      <c r="H303" t="s">
        <v>67</v>
      </c>
      <c r="I303" t="s">
        <v>1462</v>
      </c>
      <c r="J303" t="s">
        <v>583</v>
      </c>
      <c r="K303" t="b">
        <v>1</v>
      </c>
      <c r="L303" t="b">
        <v>0</v>
      </c>
      <c r="M303" t="b">
        <v>0</v>
      </c>
      <c r="N303">
        <v>41.7</v>
      </c>
      <c r="O303" s="149">
        <v>1</v>
      </c>
      <c r="P303" s="149" t="s">
        <v>1795</v>
      </c>
      <c r="Q303" s="149">
        <v>1</v>
      </c>
      <c r="R303" s="149">
        <v>69</v>
      </c>
      <c r="S303" t="s">
        <v>1469</v>
      </c>
      <c r="T303"/>
      <c r="U303">
        <v>58.367635</v>
      </c>
      <c r="V303">
        <v>-134.60802000000001</v>
      </c>
      <c r="Y303">
        <f>VLOOKUP(F303,'LOOKUP OPERATOR 05032023'!$A$2:$P$173,16,FALSE)</f>
        <v>1</v>
      </c>
    </row>
    <row r="304" spans="1:25" x14ac:dyDescent="0.25">
      <c r="A304" s="149">
        <v>331520</v>
      </c>
      <c r="B304" s="149" t="s">
        <v>721</v>
      </c>
      <c r="C304" s="149">
        <v>6332</v>
      </c>
      <c r="D304" s="149">
        <v>331520</v>
      </c>
      <c r="E304" t="s">
        <v>131</v>
      </c>
      <c r="F304" t="s">
        <v>1465</v>
      </c>
      <c r="G304" s="149">
        <v>221</v>
      </c>
      <c r="H304" t="s">
        <v>101</v>
      </c>
      <c r="I304" t="s">
        <v>1524</v>
      </c>
      <c r="J304" t="s">
        <v>722</v>
      </c>
      <c r="K304" t="b">
        <v>0</v>
      </c>
      <c r="L304" t="b">
        <v>1</v>
      </c>
      <c r="M304" s="149" t="b">
        <v>0</v>
      </c>
      <c r="N304">
        <v>0.98899999999999999</v>
      </c>
      <c r="O304" s="149">
        <v>1</v>
      </c>
      <c r="P304" s="149" t="s">
        <v>1795</v>
      </c>
      <c r="Q304" s="149">
        <v>1</v>
      </c>
      <c r="R304" s="149">
        <v>7.2</v>
      </c>
      <c r="S304"/>
      <c r="T304"/>
      <c r="U304">
        <v>64.719440000000006</v>
      </c>
      <c r="V304">
        <v>-158.10306</v>
      </c>
      <c r="W304" s="149" t="s">
        <v>1796</v>
      </c>
      <c r="Y304">
        <f>VLOOKUP(F304,'LOOKUP OPERATOR 05032023'!$A$2:$P$173,16,FALSE)</f>
        <v>169</v>
      </c>
    </row>
    <row r="305" spans="1:25" x14ac:dyDescent="0.25">
      <c r="A305" s="149">
        <v>331540</v>
      </c>
      <c r="B305" s="149" t="s">
        <v>723</v>
      </c>
      <c r="C305" s="149">
        <v>6557</v>
      </c>
      <c r="D305" s="149">
        <v>331540</v>
      </c>
      <c r="E305" t="s">
        <v>133</v>
      </c>
      <c r="F305" t="s">
        <v>1465</v>
      </c>
      <c r="G305" s="149">
        <v>221</v>
      </c>
      <c r="H305" t="s">
        <v>101</v>
      </c>
      <c r="I305" t="s">
        <v>1528</v>
      </c>
      <c r="J305" t="s">
        <v>724</v>
      </c>
      <c r="K305" t="b">
        <v>0</v>
      </c>
      <c r="L305" t="b">
        <v>1</v>
      </c>
      <c r="M305" s="149" t="s">
        <v>1797</v>
      </c>
      <c r="N305">
        <v>0.70599999999999996</v>
      </c>
      <c r="O305" s="149">
        <v>1</v>
      </c>
      <c r="P305" s="149" t="s">
        <v>1795</v>
      </c>
      <c r="Q305" s="149">
        <v>1</v>
      </c>
      <c r="R305" s="149">
        <v>7.2</v>
      </c>
      <c r="S305"/>
      <c r="T305"/>
      <c r="U305">
        <v>57.202779999999997</v>
      </c>
      <c r="V305">
        <v>-153.30389</v>
      </c>
      <c r="W305" s="149" t="s">
        <v>1796</v>
      </c>
      <c r="Y305">
        <f>VLOOKUP(F305,'LOOKUP OPERATOR 05032023'!$A$2:$P$173,16,FALSE)</f>
        <v>169</v>
      </c>
    </row>
    <row r="306" spans="1:25" x14ac:dyDescent="0.25">
      <c r="A306" s="149">
        <v>331560</v>
      </c>
      <c r="B306" s="149" t="s">
        <v>1420</v>
      </c>
      <c r="D306" s="149">
        <v>331560</v>
      </c>
      <c r="E306" t="s">
        <v>396</v>
      </c>
      <c r="F306" t="s">
        <v>1465</v>
      </c>
      <c r="G306" s="149">
        <v>221</v>
      </c>
      <c r="H306" t="s">
        <v>101</v>
      </c>
      <c r="I306" s="137" t="s">
        <v>1495</v>
      </c>
      <c r="J306" t="s">
        <v>680</v>
      </c>
      <c r="K306" t="b">
        <v>0</v>
      </c>
      <c r="L306" t="b">
        <v>1</v>
      </c>
      <c r="M306" s="149" t="b">
        <v>0</v>
      </c>
      <c r="O306" s="149">
        <v>1</v>
      </c>
      <c r="P306" s="149" t="s">
        <v>1795</v>
      </c>
      <c r="Q306" s="149">
        <v>1</v>
      </c>
      <c r="R306" s="149">
        <v>7.2</v>
      </c>
      <c r="S306"/>
      <c r="T306"/>
      <c r="U306" t="s">
        <v>501</v>
      </c>
      <c r="Y306">
        <f>VLOOKUP(F306,'LOOKUP OPERATOR 05032023'!$A$2:$P$173,16,FALSE)</f>
        <v>169</v>
      </c>
    </row>
    <row r="307" spans="1:25" x14ac:dyDescent="0.25">
      <c r="A307" s="149">
        <v>331580</v>
      </c>
      <c r="B307" s="149" t="s">
        <v>725</v>
      </c>
      <c r="C307" s="149">
        <v>7049</v>
      </c>
      <c r="D307" s="149">
        <v>331580</v>
      </c>
      <c r="E307" t="s">
        <v>136</v>
      </c>
      <c r="F307" s="137" t="s">
        <v>1465</v>
      </c>
      <c r="G307" s="173">
        <v>221</v>
      </c>
      <c r="H307" s="137" t="s">
        <v>101</v>
      </c>
      <c r="I307" s="137" t="s">
        <v>1560</v>
      </c>
      <c r="J307" s="137" t="s">
        <v>726</v>
      </c>
      <c r="K307" t="b">
        <v>0</v>
      </c>
      <c r="L307" s="137" t="b">
        <v>1</v>
      </c>
      <c r="M307" s="173" t="s">
        <v>1800</v>
      </c>
      <c r="N307" s="137">
        <v>0.84199999999999997</v>
      </c>
      <c r="O307" s="173">
        <v>1</v>
      </c>
      <c r="P307" s="173" t="s">
        <v>1795</v>
      </c>
      <c r="Q307" s="173">
        <v>1</v>
      </c>
      <c r="R307" s="173">
        <v>7.2</v>
      </c>
      <c r="S307" s="137"/>
      <c r="T307" s="137"/>
      <c r="U307" s="137">
        <v>61.784999999999997</v>
      </c>
      <c r="V307" s="137">
        <v>-161.32028</v>
      </c>
      <c r="W307" s="173"/>
      <c r="Y307">
        <f>VLOOKUP(F307,'LOOKUP OPERATOR 05032023'!$A$2:$P$173,16,FALSE)</f>
        <v>169</v>
      </c>
    </row>
    <row r="308" spans="1:25" x14ac:dyDescent="0.25">
      <c r="A308" s="149">
        <v>331620</v>
      </c>
      <c r="B308" s="149" t="s">
        <v>727</v>
      </c>
      <c r="C308" s="149">
        <v>6343</v>
      </c>
      <c r="D308" s="149">
        <v>331620</v>
      </c>
      <c r="E308" t="s">
        <v>142</v>
      </c>
      <c r="F308" t="s">
        <v>1465</v>
      </c>
      <c r="G308" s="149">
        <v>221</v>
      </c>
      <c r="H308" t="s">
        <v>101</v>
      </c>
      <c r="I308" t="s">
        <v>1572</v>
      </c>
      <c r="J308" t="s">
        <v>728</v>
      </c>
      <c r="K308" t="b">
        <v>0</v>
      </c>
      <c r="L308" t="b">
        <v>1</v>
      </c>
      <c r="M308" s="173" t="b">
        <v>0</v>
      </c>
      <c r="N308">
        <v>0.41000000000000003</v>
      </c>
      <c r="O308" s="149">
        <v>1</v>
      </c>
      <c r="P308" s="149" t="s">
        <v>1795</v>
      </c>
      <c r="Q308" s="149">
        <v>1</v>
      </c>
      <c r="R308" s="149">
        <v>7.2</v>
      </c>
      <c r="S308"/>
      <c r="T308"/>
      <c r="U308">
        <v>62.682220000000001</v>
      </c>
      <c r="V308">
        <v>-159.56193999999999</v>
      </c>
      <c r="W308" s="149" t="s">
        <v>1796</v>
      </c>
      <c r="Y308">
        <f>VLOOKUP(F308,'LOOKUP OPERATOR 05032023'!$A$2:$P$173,16,FALSE)</f>
        <v>169</v>
      </c>
    </row>
    <row r="309" spans="1:25" x14ac:dyDescent="0.25">
      <c r="A309" s="149">
        <v>331630</v>
      </c>
      <c r="B309" s="149" t="s">
        <v>729</v>
      </c>
      <c r="C309" s="149">
        <v>6344</v>
      </c>
      <c r="D309" s="149">
        <v>331630</v>
      </c>
      <c r="E309" t="s">
        <v>143</v>
      </c>
      <c r="F309" t="s">
        <v>1465</v>
      </c>
      <c r="G309" s="149">
        <v>221</v>
      </c>
      <c r="H309" t="s">
        <v>101</v>
      </c>
      <c r="I309" t="s">
        <v>1573</v>
      </c>
      <c r="J309" t="s">
        <v>730</v>
      </c>
      <c r="K309" t="b">
        <v>0</v>
      </c>
      <c r="L309" t="b">
        <v>1</v>
      </c>
      <c r="M309" s="149" t="s">
        <v>1800</v>
      </c>
      <c r="N309">
        <v>0.8</v>
      </c>
      <c r="O309" s="149">
        <v>1</v>
      </c>
      <c r="P309" s="149" t="s">
        <v>1795</v>
      </c>
      <c r="Q309" s="149">
        <v>1</v>
      </c>
      <c r="R309" s="149">
        <v>7.2</v>
      </c>
      <c r="S309"/>
      <c r="T309"/>
      <c r="U309">
        <v>64.333889999999997</v>
      </c>
      <c r="V309">
        <v>-161.15388999999999</v>
      </c>
      <c r="W309" s="149" t="s">
        <v>1796</v>
      </c>
      <c r="Y309">
        <f>VLOOKUP(F309,'LOOKUP OPERATOR 05032023'!$A$2:$P$173,16,FALSE)</f>
        <v>169</v>
      </c>
    </row>
    <row r="310" spans="1:25" x14ac:dyDescent="0.25">
      <c r="A310" s="149">
        <v>331685</v>
      </c>
      <c r="B310" s="149" t="s">
        <v>731</v>
      </c>
      <c r="D310" s="149">
        <v>331685</v>
      </c>
      <c r="E310" t="s">
        <v>147</v>
      </c>
      <c r="F310" t="s">
        <v>1465</v>
      </c>
      <c r="G310" s="149">
        <v>221</v>
      </c>
      <c r="H310" t="s">
        <v>101</v>
      </c>
      <c r="I310" t="s">
        <v>1590</v>
      </c>
      <c r="J310" t="s">
        <v>732</v>
      </c>
      <c r="K310" t="b">
        <v>0</v>
      </c>
      <c r="L310" t="b">
        <v>1</v>
      </c>
      <c r="M310" s="173" t="s">
        <v>1797</v>
      </c>
      <c r="N310">
        <v>0.75</v>
      </c>
      <c r="O310" s="149">
        <v>1</v>
      </c>
      <c r="P310" s="149" t="s">
        <v>1795</v>
      </c>
      <c r="Q310" s="149">
        <v>1</v>
      </c>
      <c r="R310" s="149">
        <v>7.2</v>
      </c>
      <c r="S310"/>
      <c r="T310"/>
      <c r="U310">
        <v>65.26361</v>
      </c>
      <c r="V310">
        <v>-166.36082999999999</v>
      </c>
      <c r="W310" s="149" t="s">
        <v>1796</v>
      </c>
      <c r="Y310">
        <f>VLOOKUP(F310,'LOOKUP OPERATOR 05032023'!$A$2:$P$173,16,FALSE)</f>
        <v>169</v>
      </c>
    </row>
    <row r="311" spans="1:25" s="224" customFormat="1" x14ac:dyDescent="0.25">
      <c r="A311" s="149">
        <v>332620</v>
      </c>
      <c r="B311" s="149" t="s">
        <v>731</v>
      </c>
      <c r="C311" s="149"/>
      <c r="D311" s="149">
        <v>332620</v>
      </c>
      <c r="E311" t="s">
        <v>147</v>
      </c>
      <c r="F311" t="s">
        <v>1465</v>
      </c>
      <c r="G311" s="149">
        <v>221</v>
      </c>
      <c r="H311" t="s">
        <v>101</v>
      </c>
      <c r="I311" t="s">
        <v>1590</v>
      </c>
      <c r="J311" t="s">
        <v>732</v>
      </c>
      <c r="K311" t="b">
        <v>0</v>
      </c>
      <c r="L311" t="b">
        <v>1</v>
      </c>
      <c r="M311" s="173" t="s">
        <v>1797</v>
      </c>
      <c r="N311">
        <v>0.75</v>
      </c>
      <c r="O311" s="149">
        <v>1</v>
      </c>
      <c r="P311" s="149" t="s">
        <v>1795</v>
      </c>
      <c r="Q311" s="149">
        <v>1</v>
      </c>
      <c r="R311" s="149">
        <v>7.2</v>
      </c>
      <c r="S311"/>
      <c r="T311"/>
      <c r="U311">
        <v>65.26361</v>
      </c>
      <c r="V311">
        <v>-166.36082999999999</v>
      </c>
      <c r="W311" s="149" t="s">
        <v>1796</v>
      </c>
      <c r="X311"/>
      <c r="Y311">
        <f>VLOOKUP(F311,'LOOKUP OPERATOR 05032023'!$A$2:$P$173,16,FALSE)</f>
        <v>169</v>
      </c>
    </row>
    <row r="312" spans="1:25" x14ac:dyDescent="0.25">
      <c r="A312" s="149">
        <v>331710</v>
      </c>
      <c r="B312" s="149" t="s">
        <v>1333</v>
      </c>
      <c r="C312" s="149">
        <v>6350</v>
      </c>
      <c r="D312" s="149">
        <v>331710</v>
      </c>
      <c r="E312" t="s">
        <v>150</v>
      </c>
      <c r="F312" t="s">
        <v>1465</v>
      </c>
      <c r="G312" s="149">
        <v>221</v>
      </c>
      <c r="H312" t="s">
        <v>101</v>
      </c>
      <c r="I312" t="s">
        <v>1510</v>
      </c>
      <c r="J312" t="s">
        <v>698</v>
      </c>
      <c r="K312" t="b">
        <v>0</v>
      </c>
      <c r="L312" t="b">
        <v>1</v>
      </c>
      <c r="M312" s="149" t="s">
        <v>1797</v>
      </c>
      <c r="N312">
        <v>0.34400000000000003</v>
      </c>
      <c r="O312" s="149">
        <v>1</v>
      </c>
      <c r="P312" s="149" t="s">
        <v>1795</v>
      </c>
      <c r="Q312" s="149">
        <v>1</v>
      </c>
      <c r="R312" s="149">
        <v>7.2</v>
      </c>
      <c r="S312"/>
      <c r="T312"/>
      <c r="U312">
        <v>60.585129999999999</v>
      </c>
      <c r="V312">
        <v>-165.25549000000001</v>
      </c>
      <c r="Y312">
        <f>VLOOKUP(F312,'LOOKUP OPERATOR 05032023'!$A$2:$P$173,16,FALSE)</f>
        <v>169</v>
      </c>
    </row>
    <row r="313" spans="1:25" s="224" customFormat="1" x14ac:dyDescent="0.25">
      <c r="A313" s="149">
        <v>331730</v>
      </c>
      <c r="B313" s="149" t="s">
        <v>733</v>
      </c>
      <c r="C313" s="149">
        <v>6351</v>
      </c>
      <c r="D313" s="149">
        <v>331730</v>
      </c>
      <c r="E313" t="s">
        <v>151</v>
      </c>
      <c r="F313" t="s">
        <v>1465</v>
      </c>
      <c r="G313" s="149">
        <v>221</v>
      </c>
      <c r="H313" t="s">
        <v>101</v>
      </c>
      <c r="I313" t="s">
        <v>1612</v>
      </c>
      <c r="J313" t="s">
        <v>734</v>
      </c>
      <c r="K313" t="b">
        <v>0</v>
      </c>
      <c r="L313" t="b">
        <v>1</v>
      </c>
      <c r="M313" s="173" t="s">
        <v>1797</v>
      </c>
      <c r="N313">
        <v>0.57200000000000006</v>
      </c>
      <c r="O313" s="149">
        <v>1</v>
      </c>
      <c r="P313" s="149" t="s">
        <v>1795</v>
      </c>
      <c r="Q313" s="149">
        <v>1</v>
      </c>
      <c r="R313" s="149">
        <v>7.2</v>
      </c>
      <c r="S313"/>
      <c r="T313"/>
      <c r="U313">
        <v>65.609170000000006</v>
      </c>
      <c r="V313">
        <v>-168.08750000000001</v>
      </c>
      <c r="W313" s="149" t="s">
        <v>1796</v>
      </c>
      <c r="X313"/>
      <c r="Y313">
        <f>VLOOKUP(F313,'LOOKUP OPERATOR 05032023'!$A$2:$P$173,16,FALSE)</f>
        <v>169</v>
      </c>
    </row>
    <row r="314" spans="1:25" s="224" customFormat="1" x14ac:dyDescent="0.25">
      <c r="A314" s="149">
        <v>331430</v>
      </c>
      <c r="B314" s="149" t="s">
        <v>1421</v>
      </c>
      <c r="C314" s="149">
        <v>6321</v>
      </c>
      <c r="D314" s="149">
        <v>331430</v>
      </c>
      <c r="E314" s="218" t="s">
        <v>395</v>
      </c>
      <c r="F314" t="s">
        <v>1465</v>
      </c>
      <c r="G314" s="173">
        <v>221</v>
      </c>
      <c r="H314" s="137" t="s">
        <v>101</v>
      </c>
      <c r="I314" s="137" t="s">
        <v>1481</v>
      </c>
      <c r="J314" t="s">
        <v>700</v>
      </c>
      <c r="K314" t="b">
        <v>0</v>
      </c>
      <c r="L314" t="b">
        <v>1</v>
      </c>
      <c r="M314" s="173" t="b">
        <v>0</v>
      </c>
      <c r="N314" s="137"/>
      <c r="O314" s="173"/>
      <c r="P314" s="173"/>
      <c r="Q314" s="173"/>
      <c r="R314" s="173"/>
      <c r="S314" s="137"/>
      <c r="T314" s="137"/>
      <c r="U314" s="137" t="s">
        <v>501</v>
      </c>
      <c r="V314" s="137"/>
      <c r="W314" s="173"/>
      <c r="X314"/>
      <c r="Y314">
        <f>VLOOKUP(F314,'LOOKUP OPERATOR 05032023'!$A$2:$P$173,16,FALSE)</f>
        <v>169</v>
      </c>
    </row>
    <row r="315" spans="1:25" s="137" customFormat="1" x14ac:dyDescent="0.25">
      <c r="A315" s="149"/>
      <c r="B315" s="149" t="s">
        <v>1319</v>
      </c>
      <c r="C315" s="149">
        <v>59037</v>
      </c>
      <c r="D315" s="149"/>
      <c r="E315" t="s">
        <v>1336</v>
      </c>
      <c r="F315" s="77" t="s">
        <v>1874</v>
      </c>
      <c r="G315" s="137">
        <v>60222</v>
      </c>
      <c r="H315" s="149" t="s">
        <v>1335</v>
      </c>
      <c r="I315" t="s">
        <v>1502</v>
      </c>
      <c r="J315" t="s">
        <v>598</v>
      </c>
      <c r="K315" t="b">
        <v>1</v>
      </c>
      <c r="L315" t="b">
        <v>0</v>
      </c>
      <c r="M315" s="137" t="b">
        <v>0</v>
      </c>
      <c r="N315" s="137">
        <v>5</v>
      </c>
      <c r="O315" s="149">
        <v>1</v>
      </c>
      <c r="P315" s="149" t="s">
        <v>1795</v>
      </c>
      <c r="Q315" s="149">
        <v>1</v>
      </c>
      <c r="R315" s="149"/>
      <c r="S315"/>
      <c r="T315"/>
      <c r="U315"/>
      <c r="V315"/>
      <c r="W315" s="149"/>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2" max="2" width="11.140625" bestFit="1" customWidth="1"/>
    <col min="3" max="3" width="13.42578125" style="149" bestFit="1" customWidth="1"/>
    <col min="4" max="4" width="10.42578125" style="149" bestFit="1" customWidth="1"/>
    <col min="5" max="5" width="57.5703125" style="149" bestFit="1" customWidth="1"/>
    <col min="7" max="7" width="28.42578125" bestFit="1" customWidth="1"/>
    <col min="8" max="8" width="9.140625" style="149"/>
    <col min="9" max="9" width="22.7109375" style="149" customWidth="1"/>
    <col min="11" max="11" width="29.85546875" bestFit="1" customWidth="1"/>
    <col min="14" max="14" width="14.5703125" style="149" bestFit="1" customWidth="1"/>
    <col min="16" max="16" width="10.42578125" style="149" bestFit="1" customWidth="1"/>
  </cols>
  <sheetData>
    <row r="1" spans="1:20" s="70" customFormat="1" ht="60" x14ac:dyDescent="0.25">
      <c r="A1" s="70" t="s">
        <v>1778</v>
      </c>
      <c r="B1" s="70" t="s">
        <v>1875</v>
      </c>
      <c r="C1" s="144" t="s">
        <v>1779</v>
      </c>
      <c r="D1" s="144" t="s">
        <v>1373</v>
      </c>
      <c r="E1" s="70" t="s">
        <v>1876</v>
      </c>
      <c r="F1" s="144" t="s">
        <v>1877</v>
      </c>
      <c r="G1" s="144" t="s">
        <v>1878</v>
      </c>
      <c r="H1" s="144" t="s">
        <v>1879</v>
      </c>
      <c r="I1" s="225" t="s">
        <v>1880</v>
      </c>
      <c r="J1" s="225" t="s">
        <v>1881</v>
      </c>
      <c r="K1" s="225" t="s">
        <v>1882</v>
      </c>
      <c r="L1" s="225" t="s">
        <v>1883</v>
      </c>
      <c r="M1" s="225" t="s">
        <v>1884</v>
      </c>
      <c r="N1" s="226" t="s">
        <v>1885</v>
      </c>
      <c r="O1" s="225" t="s">
        <v>58</v>
      </c>
      <c r="P1" s="144" t="s">
        <v>1373</v>
      </c>
      <c r="S1" s="70" t="s">
        <v>1446</v>
      </c>
      <c r="T1" s="70" t="s">
        <v>1452</v>
      </c>
    </row>
    <row r="2" spans="1:20" x14ac:dyDescent="0.25">
      <c r="A2" s="77" t="s">
        <v>1793</v>
      </c>
      <c r="B2" s="77"/>
      <c r="C2" s="223">
        <v>179</v>
      </c>
      <c r="D2" s="223"/>
      <c r="E2" s="77" t="s">
        <v>1294</v>
      </c>
      <c r="F2" s="149">
        <v>4</v>
      </c>
      <c r="G2" s="149" t="s">
        <v>1829</v>
      </c>
      <c r="H2" s="149">
        <v>7</v>
      </c>
      <c r="I2" s="223" t="s">
        <v>1428</v>
      </c>
      <c r="J2" s="77" t="b">
        <v>0</v>
      </c>
      <c r="K2" s="77" t="s">
        <v>2009</v>
      </c>
      <c r="L2" s="223" t="s">
        <v>1428</v>
      </c>
      <c r="M2" s="77" t="b">
        <v>0</v>
      </c>
      <c r="N2" s="223" t="s">
        <v>2008</v>
      </c>
      <c r="O2" s="77"/>
      <c r="P2" s="149">
        <f>D2</f>
        <v>0</v>
      </c>
    </row>
    <row r="3" spans="1:20" x14ac:dyDescent="0.25">
      <c r="A3" t="s">
        <v>1503</v>
      </c>
      <c r="B3" t="s">
        <v>1886</v>
      </c>
      <c r="C3" s="149" t="s">
        <v>1469</v>
      </c>
      <c r="D3" s="149">
        <v>449</v>
      </c>
      <c r="E3" t="s">
        <v>59</v>
      </c>
      <c r="F3" s="149">
        <v>1</v>
      </c>
      <c r="G3" s="149" t="s">
        <v>1795</v>
      </c>
      <c r="H3" s="149">
        <v>1</v>
      </c>
      <c r="I3" s="149" t="s">
        <v>1887</v>
      </c>
      <c r="J3" t="b">
        <v>1</v>
      </c>
      <c r="K3" t="s">
        <v>1888</v>
      </c>
      <c r="L3" s="149" t="s">
        <v>1889</v>
      </c>
      <c r="M3" t="b">
        <v>1</v>
      </c>
      <c r="N3" s="149" t="s">
        <v>1890</v>
      </c>
      <c r="P3" s="149">
        <f t="shared" ref="P3:P67" si="0">D3</f>
        <v>449</v>
      </c>
    </row>
    <row r="4" spans="1:20" x14ac:dyDescent="0.25">
      <c r="A4" t="s">
        <v>1520</v>
      </c>
      <c r="B4" t="s">
        <v>1892</v>
      </c>
      <c r="C4" s="149">
        <v>192</v>
      </c>
      <c r="D4" s="149">
        <v>412</v>
      </c>
      <c r="E4" t="s">
        <v>61</v>
      </c>
      <c r="F4" s="149">
        <v>1</v>
      </c>
      <c r="G4" s="149" t="s">
        <v>1795</v>
      </c>
      <c r="H4" s="149">
        <v>1</v>
      </c>
      <c r="I4" s="149" t="s">
        <v>1887</v>
      </c>
      <c r="J4" t="b">
        <v>1</v>
      </c>
      <c r="K4" t="s">
        <v>1893</v>
      </c>
      <c r="L4" s="149" t="s">
        <v>1889</v>
      </c>
      <c r="M4" t="b">
        <v>1</v>
      </c>
      <c r="N4" s="149" t="s">
        <v>1890</v>
      </c>
      <c r="P4" s="149">
        <f t="shared" si="0"/>
        <v>412</v>
      </c>
    </row>
    <row r="5" spans="1:20" x14ac:dyDescent="0.25">
      <c r="A5" t="s">
        <v>1539</v>
      </c>
      <c r="B5" t="s">
        <v>1891</v>
      </c>
      <c r="C5" s="149" t="s">
        <v>1469</v>
      </c>
      <c r="D5" s="149">
        <v>635</v>
      </c>
      <c r="E5" t="s">
        <v>63</v>
      </c>
      <c r="F5" s="149">
        <v>1</v>
      </c>
      <c r="G5" s="149" t="s">
        <v>1795</v>
      </c>
      <c r="H5" s="149">
        <v>1</v>
      </c>
      <c r="I5" s="149" t="s">
        <v>1887</v>
      </c>
      <c r="J5" t="b">
        <v>1</v>
      </c>
      <c r="K5" t="s">
        <v>1888</v>
      </c>
      <c r="L5" s="149" t="s">
        <v>1889</v>
      </c>
      <c r="M5" t="b">
        <v>1</v>
      </c>
      <c r="N5" s="149" t="s">
        <v>1890</v>
      </c>
      <c r="P5" s="149">
        <f t="shared" si="0"/>
        <v>635</v>
      </c>
    </row>
    <row r="6" spans="1:20" x14ac:dyDescent="0.25">
      <c r="A6" t="s">
        <v>1556</v>
      </c>
      <c r="B6" t="s">
        <v>1894</v>
      </c>
      <c r="C6" s="149">
        <v>24486</v>
      </c>
      <c r="D6" s="149">
        <v>293</v>
      </c>
      <c r="E6" t="s">
        <v>65</v>
      </c>
      <c r="F6" s="149">
        <v>1</v>
      </c>
      <c r="G6" s="149" t="s">
        <v>1795</v>
      </c>
      <c r="H6" s="149">
        <v>1</v>
      </c>
      <c r="I6" s="149" t="s">
        <v>1887</v>
      </c>
      <c r="J6" t="b">
        <v>1</v>
      </c>
      <c r="K6" t="s">
        <v>1888</v>
      </c>
      <c r="L6" s="149" t="s">
        <v>1889</v>
      </c>
      <c r="M6" t="b">
        <v>1</v>
      </c>
      <c r="N6" s="149" t="s">
        <v>1890</v>
      </c>
      <c r="P6" s="149">
        <f t="shared" si="0"/>
        <v>293</v>
      </c>
    </row>
    <row r="7" spans="1:20" x14ac:dyDescent="0.25">
      <c r="A7" t="s">
        <v>1653</v>
      </c>
      <c r="C7" s="149">
        <v>49803</v>
      </c>
      <c r="D7" s="149">
        <v>640</v>
      </c>
      <c r="E7" t="s">
        <v>1071</v>
      </c>
      <c r="F7" s="149">
        <v>1</v>
      </c>
      <c r="G7" s="149" t="s">
        <v>1795</v>
      </c>
      <c r="H7" s="149">
        <v>1</v>
      </c>
      <c r="I7" s="149" t="s">
        <v>1896</v>
      </c>
      <c r="J7" t="b">
        <v>1</v>
      </c>
      <c r="K7" t="s">
        <v>1898</v>
      </c>
      <c r="L7" s="149" t="s">
        <v>1889</v>
      </c>
      <c r="M7" t="b">
        <v>0</v>
      </c>
      <c r="N7" s="149" t="s">
        <v>2005</v>
      </c>
      <c r="P7" s="149">
        <f t="shared" si="0"/>
        <v>640</v>
      </c>
    </row>
    <row r="8" spans="1:20" x14ac:dyDescent="0.25">
      <c r="A8" s="77" t="s">
        <v>1642</v>
      </c>
      <c r="B8" s="77"/>
      <c r="C8" s="223">
        <v>288</v>
      </c>
      <c r="D8" s="223">
        <v>345</v>
      </c>
      <c r="E8" s="77" t="s">
        <v>2019</v>
      </c>
      <c r="F8" s="149">
        <v>1</v>
      </c>
      <c r="G8" s="227" t="s">
        <v>1795</v>
      </c>
      <c r="H8" s="223">
        <v>1</v>
      </c>
      <c r="I8" s="223" t="s">
        <v>1896</v>
      </c>
      <c r="J8" t="b">
        <v>1</v>
      </c>
      <c r="K8" t="s">
        <v>1893</v>
      </c>
      <c r="L8" s="223" t="s">
        <v>1889</v>
      </c>
      <c r="M8" s="77" t="b">
        <v>0</v>
      </c>
      <c r="N8" s="223" t="s">
        <v>2005</v>
      </c>
      <c r="O8" s="77"/>
      <c r="P8" s="149">
        <f t="shared" si="0"/>
        <v>345</v>
      </c>
    </row>
    <row r="9" spans="1:20" x14ac:dyDescent="0.25">
      <c r="A9" s="77" t="s">
        <v>1812</v>
      </c>
      <c r="B9" s="77"/>
      <c r="C9" s="223">
        <v>288</v>
      </c>
      <c r="D9" s="223">
        <v>345</v>
      </c>
      <c r="E9" s="77" t="s">
        <v>2019</v>
      </c>
      <c r="F9" s="149">
        <v>1</v>
      </c>
      <c r="G9" s="227" t="s">
        <v>1795</v>
      </c>
      <c r="H9" s="223">
        <v>1</v>
      </c>
      <c r="I9" s="223" t="s">
        <v>1896</v>
      </c>
      <c r="J9" t="b">
        <v>1</v>
      </c>
      <c r="K9" t="s">
        <v>1893</v>
      </c>
      <c r="L9" s="223" t="s">
        <v>1889</v>
      </c>
      <c r="M9" s="77" t="b">
        <v>0</v>
      </c>
      <c r="N9" s="223" t="s">
        <v>2005</v>
      </c>
      <c r="O9" s="77"/>
      <c r="P9" s="149">
        <f t="shared" ref="P9" si="1">D9</f>
        <v>345</v>
      </c>
    </row>
    <row r="10" spans="1:20" x14ac:dyDescent="0.25">
      <c r="A10" t="s">
        <v>1460</v>
      </c>
      <c r="C10" s="149">
        <v>213</v>
      </c>
      <c r="D10" s="149">
        <v>1</v>
      </c>
      <c r="E10" t="s">
        <v>67</v>
      </c>
      <c r="F10" s="149">
        <v>1</v>
      </c>
      <c r="G10" s="149" t="s">
        <v>1795</v>
      </c>
      <c r="H10" s="149">
        <v>1</v>
      </c>
      <c r="I10" s="149" t="s">
        <v>1896</v>
      </c>
      <c r="J10" t="b">
        <v>1</v>
      </c>
      <c r="K10" t="s">
        <v>1893</v>
      </c>
      <c r="L10" s="149" t="s">
        <v>1889</v>
      </c>
      <c r="M10" t="b">
        <v>0</v>
      </c>
      <c r="N10" s="149" t="s">
        <v>1890</v>
      </c>
      <c r="P10" s="149">
        <f t="shared" si="0"/>
        <v>1</v>
      </c>
    </row>
    <row r="11" spans="1:20" x14ac:dyDescent="0.25">
      <c r="A11" t="s">
        <v>1643</v>
      </c>
      <c r="C11" s="149">
        <v>42889</v>
      </c>
      <c r="E11" t="s">
        <v>517</v>
      </c>
      <c r="I11" s="149" t="s">
        <v>1428</v>
      </c>
      <c r="J11" t="b">
        <v>0</v>
      </c>
      <c r="K11" s="77" t="s">
        <v>2013</v>
      </c>
      <c r="L11" s="149" t="s">
        <v>1428</v>
      </c>
      <c r="M11" t="b">
        <v>0</v>
      </c>
      <c r="N11" s="149" t="s">
        <v>2005</v>
      </c>
      <c r="P11" s="149">
        <f t="shared" si="0"/>
        <v>0</v>
      </c>
    </row>
    <row r="12" spans="1:20" x14ac:dyDescent="0.25">
      <c r="A12" t="s">
        <v>1808</v>
      </c>
      <c r="C12" s="149">
        <v>58488</v>
      </c>
      <c r="D12" s="149">
        <v>742</v>
      </c>
      <c r="E12" t="s">
        <v>595</v>
      </c>
      <c r="F12" s="149">
        <v>7</v>
      </c>
      <c r="G12" s="149" t="s">
        <v>1809</v>
      </c>
      <c r="H12" s="149">
        <v>2</v>
      </c>
      <c r="I12" s="149" t="s">
        <v>1896</v>
      </c>
      <c r="J12" t="b">
        <v>1</v>
      </c>
      <c r="K12" t="s">
        <v>2006</v>
      </c>
      <c r="L12" s="149" t="s">
        <v>1889</v>
      </c>
      <c r="M12" t="b">
        <v>0</v>
      </c>
      <c r="N12" s="149" t="s">
        <v>2005</v>
      </c>
      <c r="P12" s="149">
        <f t="shared" si="0"/>
        <v>742</v>
      </c>
    </row>
    <row r="13" spans="1:20" x14ac:dyDescent="0.25">
      <c r="A13" s="77" t="s">
        <v>2020</v>
      </c>
      <c r="B13" s="77"/>
      <c r="C13" s="223"/>
      <c r="D13" s="223">
        <v>523</v>
      </c>
      <c r="E13" s="77" t="s">
        <v>2021</v>
      </c>
      <c r="F13" s="223">
        <v>1</v>
      </c>
      <c r="G13" s="227" t="s">
        <v>1795</v>
      </c>
      <c r="H13" s="223">
        <v>1</v>
      </c>
      <c r="I13" s="223" t="s">
        <v>1887</v>
      </c>
      <c r="J13" s="77" t="b">
        <v>1</v>
      </c>
      <c r="K13" s="77" t="s">
        <v>2013</v>
      </c>
      <c r="L13" s="223" t="s">
        <v>1889</v>
      </c>
      <c r="M13" s="77" t="b">
        <v>0</v>
      </c>
      <c r="N13" s="223" t="s">
        <v>2005</v>
      </c>
      <c r="O13" s="77"/>
      <c r="P13" s="149">
        <f t="shared" si="0"/>
        <v>523</v>
      </c>
    </row>
    <row r="14" spans="1:20" x14ac:dyDescent="0.25">
      <c r="A14" s="77" t="s">
        <v>2022</v>
      </c>
      <c r="B14" s="77"/>
      <c r="C14" s="223"/>
      <c r="D14" s="223">
        <v>549</v>
      </c>
      <c r="E14" s="228" t="s">
        <v>2021</v>
      </c>
      <c r="F14" s="223">
        <v>1</v>
      </c>
      <c r="G14" s="227" t="s">
        <v>1795</v>
      </c>
      <c r="H14" s="223">
        <v>1</v>
      </c>
      <c r="I14" s="223" t="s">
        <v>1887</v>
      </c>
      <c r="J14" s="77" t="b">
        <v>1</v>
      </c>
      <c r="K14" s="77" t="s">
        <v>2013</v>
      </c>
      <c r="L14" s="223" t="s">
        <v>1889</v>
      </c>
      <c r="M14" s="77" t="b">
        <v>0</v>
      </c>
      <c r="N14" s="223" t="s">
        <v>2005</v>
      </c>
      <c r="O14" s="77"/>
      <c r="P14" s="149">
        <f t="shared" si="0"/>
        <v>549</v>
      </c>
    </row>
    <row r="15" spans="1:20" x14ac:dyDescent="0.25">
      <c r="A15" t="s">
        <v>1492</v>
      </c>
      <c r="B15" t="s">
        <v>1895</v>
      </c>
      <c r="C15" s="149">
        <v>219</v>
      </c>
      <c r="D15" s="149">
        <v>2</v>
      </c>
      <c r="E15" t="s">
        <v>78</v>
      </c>
      <c r="F15" s="149">
        <v>1</v>
      </c>
      <c r="G15" s="149" t="s">
        <v>1795</v>
      </c>
      <c r="H15" s="149">
        <v>1</v>
      </c>
      <c r="I15" s="149" t="s">
        <v>1896</v>
      </c>
      <c r="J15" t="b">
        <v>1</v>
      </c>
      <c r="K15" t="s">
        <v>1893</v>
      </c>
      <c r="L15" s="149" t="s">
        <v>1889</v>
      </c>
      <c r="M15" t="b">
        <v>1</v>
      </c>
      <c r="N15" s="149" t="s">
        <v>1890</v>
      </c>
      <c r="P15" s="149">
        <f t="shared" si="0"/>
        <v>2</v>
      </c>
    </row>
    <row r="16" spans="1:20" x14ac:dyDescent="0.25">
      <c r="A16" t="s">
        <v>1465</v>
      </c>
      <c r="B16" t="s">
        <v>1897</v>
      </c>
      <c r="C16" s="149">
        <v>221</v>
      </c>
      <c r="D16" s="149">
        <v>169</v>
      </c>
      <c r="E16" t="s">
        <v>101</v>
      </c>
      <c r="F16" s="149">
        <v>1</v>
      </c>
      <c r="G16" s="149" t="s">
        <v>1795</v>
      </c>
      <c r="H16" s="149">
        <v>1</v>
      </c>
      <c r="I16" s="149" t="s">
        <v>1887</v>
      </c>
      <c r="J16" t="b">
        <v>1</v>
      </c>
      <c r="K16" t="s">
        <v>1898</v>
      </c>
      <c r="L16" s="149" t="s">
        <v>1889</v>
      </c>
      <c r="M16" t="b">
        <v>1</v>
      </c>
      <c r="N16" s="149" t="s">
        <v>1890</v>
      </c>
      <c r="P16" s="149">
        <f t="shared" si="0"/>
        <v>169</v>
      </c>
    </row>
    <row r="17" spans="1:16" x14ac:dyDescent="0.25">
      <c r="A17" t="s">
        <v>2023</v>
      </c>
      <c r="D17" s="149">
        <v>735</v>
      </c>
      <c r="E17" t="s">
        <v>2024</v>
      </c>
      <c r="F17" s="149">
        <v>1</v>
      </c>
      <c r="G17" s="227" t="s">
        <v>1795</v>
      </c>
      <c r="H17" s="223">
        <v>1</v>
      </c>
      <c r="I17" s="223" t="s">
        <v>1896</v>
      </c>
      <c r="J17" t="b">
        <v>1</v>
      </c>
      <c r="K17" t="s">
        <v>1893</v>
      </c>
      <c r="L17" s="149" t="s">
        <v>1889</v>
      </c>
      <c r="M17" t="b">
        <v>0</v>
      </c>
      <c r="N17" s="149" t="s">
        <v>2005</v>
      </c>
      <c r="O17" t="s">
        <v>2025</v>
      </c>
      <c r="P17" s="149">
        <f t="shared" si="0"/>
        <v>735</v>
      </c>
    </row>
    <row r="18" spans="1:16" x14ac:dyDescent="0.25">
      <c r="A18" t="s">
        <v>1751</v>
      </c>
      <c r="B18" t="s">
        <v>1899</v>
      </c>
      <c r="C18" s="149" t="s">
        <v>1469</v>
      </c>
      <c r="D18" s="149">
        <v>683</v>
      </c>
      <c r="E18" t="s">
        <v>152</v>
      </c>
      <c r="F18" s="149">
        <v>1</v>
      </c>
      <c r="G18" s="149" t="s">
        <v>1795</v>
      </c>
      <c r="H18" s="149">
        <v>1</v>
      </c>
      <c r="I18" s="149" t="s">
        <v>1887</v>
      </c>
      <c r="J18" t="b">
        <v>1</v>
      </c>
      <c r="K18" t="s">
        <v>1893</v>
      </c>
      <c r="L18" s="149" t="s">
        <v>1889</v>
      </c>
      <c r="M18" t="b">
        <v>1</v>
      </c>
      <c r="N18" s="149" t="s">
        <v>1890</v>
      </c>
      <c r="P18" s="149">
        <f t="shared" si="0"/>
        <v>683</v>
      </c>
    </row>
    <row r="19" spans="1:16" x14ac:dyDescent="0.25">
      <c r="A19" t="s">
        <v>1644</v>
      </c>
      <c r="C19" s="149">
        <v>431</v>
      </c>
      <c r="E19" s="77" t="s">
        <v>1645</v>
      </c>
      <c r="F19" s="149">
        <v>6</v>
      </c>
      <c r="G19" s="149" t="s">
        <v>1805</v>
      </c>
      <c r="H19" s="149">
        <v>4</v>
      </c>
      <c r="I19" s="149" t="s">
        <v>1428</v>
      </c>
      <c r="J19" t="b">
        <v>0</v>
      </c>
      <c r="K19" s="77" t="s">
        <v>2009</v>
      </c>
      <c r="L19" s="223" t="s">
        <v>1428</v>
      </c>
      <c r="M19" s="77" t="b">
        <v>0</v>
      </c>
      <c r="N19" s="223" t="s">
        <v>2008</v>
      </c>
      <c r="P19" s="149">
        <f t="shared" si="0"/>
        <v>0</v>
      </c>
    </row>
    <row r="20" spans="1:16" x14ac:dyDescent="0.25">
      <c r="A20" t="s">
        <v>1635</v>
      </c>
      <c r="C20" s="149">
        <v>599</v>
      </c>
      <c r="D20" s="149">
        <v>121</v>
      </c>
      <c r="E20" t="s">
        <v>2004</v>
      </c>
      <c r="F20" s="149">
        <v>1</v>
      </c>
      <c r="G20" s="149" t="s">
        <v>1795</v>
      </c>
      <c r="H20" s="149">
        <v>1</v>
      </c>
      <c r="I20" s="149" t="s">
        <v>1896</v>
      </c>
      <c r="J20" t="b">
        <v>1</v>
      </c>
      <c r="K20" t="s">
        <v>1888</v>
      </c>
      <c r="L20" s="149" t="s">
        <v>1889</v>
      </c>
      <c r="M20" t="b">
        <v>0</v>
      </c>
      <c r="N20" s="149" t="s">
        <v>1890</v>
      </c>
      <c r="P20" s="149">
        <f t="shared" si="0"/>
        <v>121</v>
      </c>
    </row>
    <row r="21" spans="1:16" x14ac:dyDescent="0.25">
      <c r="A21" t="s">
        <v>1660</v>
      </c>
      <c r="B21" t="s">
        <v>1900</v>
      </c>
      <c r="C21" s="149">
        <v>653</v>
      </c>
      <c r="D21" s="149">
        <v>291</v>
      </c>
      <c r="E21" t="s">
        <v>1661</v>
      </c>
      <c r="F21" s="149">
        <v>1</v>
      </c>
      <c r="G21" s="149" t="s">
        <v>1795</v>
      </c>
      <c r="H21" s="149">
        <v>1</v>
      </c>
      <c r="I21" s="149" t="s">
        <v>1887</v>
      </c>
      <c r="J21" t="b">
        <v>1</v>
      </c>
      <c r="K21" t="s">
        <v>1893</v>
      </c>
      <c r="L21" s="149" t="s">
        <v>1901</v>
      </c>
      <c r="M21" t="b">
        <v>0</v>
      </c>
      <c r="N21" s="149" t="s">
        <v>1890</v>
      </c>
      <c r="P21" s="149">
        <f t="shared" si="0"/>
        <v>291</v>
      </c>
    </row>
    <row r="22" spans="1:16" x14ac:dyDescent="0.25">
      <c r="A22" t="s">
        <v>1650</v>
      </c>
      <c r="B22" t="s">
        <v>1902</v>
      </c>
      <c r="C22" s="149">
        <v>4959</v>
      </c>
      <c r="D22" s="149">
        <v>5</v>
      </c>
      <c r="E22" t="s">
        <v>157</v>
      </c>
      <c r="F22" s="149">
        <v>1</v>
      </c>
      <c r="G22" s="149" t="s">
        <v>1795</v>
      </c>
      <c r="H22" s="149">
        <v>1</v>
      </c>
      <c r="I22" s="149" t="s">
        <v>1896</v>
      </c>
      <c r="J22" t="b">
        <v>1</v>
      </c>
      <c r="K22" t="s">
        <v>1893</v>
      </c>
      <c r="L22" s="149" t="s">
        <v>1889</v>
      </c>
      <c r="M22" t="b">
        <v>1</v>
      </c>
      <c r="N22" s="149" t="s">
        <v>1890</v>
      </c>
      <c r="P22" s="149">
        <f t="shared" si="0"/>
        <v>5</v>
      </c>
    </row>
    <row r="23" spans="1:16" x14ac:dyDescent="0.25">
      <c r="A23" t="s">
        <v>1627</v>
      </c>
      <c r="C23" s="149">
        <v>409</v>
      </c>
      <c r="E23" t="s">
        <v>1628</v>
      </c>
      <c r="F23" s="149">
        <v>1</v>
      </c>
      <c r="G23" s="149" t="s">
        <v>1795</v>
      </c>
      <c r="H23" s="149">
        <v>1</v>
      </c>
      <c r="I23" s="149" t="s">
        <v>1896</v>
      </c>
      <c r="J23" t="b">
        <v>1</v>
      </c>
      <c r="K23" t="s">
        <v>1893</v>
      </c>
      <c r="L23" s="149" t="s">
        <v>1901</v>
      </c>
      <c r="M23" t="b">
        <v>0</v>
      </c>
      <c r="N23" s="223" t="s">
        <v>2008</v>
      </c>
      <c r="P23" s="149">
        <f t="shared" si="0"/>
        <v>0</v>
      </c>
    </row>
    <row r="24" spans="1:16" x14ac:dyDescent="0.25">
      <c r="A24" t="s">
        <v>1656</v>
      </c>
      <c r="B24" t="s">
        <v>1903</v>
      </c>
      <c r="C24" s="149" t="s">
        <v>1469</v>
      </c>
      <c r="D24" s="149">
        <v>747</v>
      </c>
      <c r="E24" t="s">
        <v>159</v>
      </c>
      <c r="F24" s="149">
        <v>1</v>
      </c>
      <c r="G24" s="149" t="s">
        <v>1795</v>
      </c>
      <c r="H24" s="149">
        <v>1</v>
      </c>
      <c r="I24" s="149" t="s">
        <v>1887</v>
      </c>
      <c r="J24" t="b">
        <v>1</v>
      </c>
      <c r="K24" t="s">
        <v>1898</v>
      </c>
      <c r="L24" s="149" t="s">
        <v>1889</v>
      </c>
      <c r="M24" t="b">
        <v>1</v>
      </c>
      <c r="N24" s="149" t="s">
        <v>1890</v>
      </c>
      <c r="P24" s="149">
        <f t="shared" si="0"/>
        <v>747</v>
      </c>
    </row>
    <row r="25" spans="1:16" x14ac:dyDescent="0.25">
      <c r="A25" t="s">
        <v>1658</v>
      </c>
      <c r="B25" t="s">
        <v>1904</v>
      </c>
      <c r="C25" s="149">
        <v>56256</v>
      </c>
      <c r="D25" s="149">
        <v>291</v>
      </c>
      <c r="E25" t="s">
        <v>161</v>
      </c>
      <c r="F25" s="149">
        <v>1</v>
      </c>
      <c r="G25" s="149" t="s">
        <v>1795</v>
      </c>
      <c r="H25" s="149">
        <v>1</v>
      </c>
      <c r="I25" s="149" t="s">
        <v>1887</v>
      </c>
      <c r="J25" t="b">
        <v>1</v>
      </c>
      <c r="K25" t="s">
        <v>1888</v>
      </c>
      <c r="L25" s="149" t="s">
        <v>1889</v>
      </c>
      <c r="M25" t="b">
        <v>1</v>
      </c>
      <c r="N25" s="149" t="s">
        <v>1890</v>
      </c>
      <c r="P25" s="149">
        <f t="shared" si="0"/>
        <v>291</v>
      </c>
    </row>
    <row r="26" spans="1:16" x14ac:dyDescent="0.25">
      <c r="A26" t="s">
        <v>1662</v>
      </c>
      <c r="B26" t="s">
        <v>1905</v>
      </c>
      <c r="C26" s="149">
        <v>878</v>
      </c>
      <c r="D26" s="149">
        <v>337</v>
      </c>
      <c r="E26" t="s">
        <v>163</v>
      </c>
      <c r="F26" s="149">
        <v>1</v>
      </c>
      <c r="G26" s="149" t="s">
        <v>1795</v>
      </c>
      <c r="H26" s="149">
        <v>1</v>
      </c>
      <c r="I26" s="149" t="s">
        <v>1887</v>
      </c>
      <c r="J26" t="b">
        <v>1</v>
      </c>
      <c r="K26" t="s">
        <v>1893</v>
      </c>
      <c r="L26" s="149" t="s">
        <v>1889</v>
      </c>
      <c r="M26" t="b">
        <v>1</v>
      </c>
      <c r="N26" s="149" t="s">
        <v>1890</v>
      </c>
      <c r="P26" s="149">
        <f t="shared" si="0"/>
        <v>337</v>
      </c>
    </row>
    <row r="27" spans="1:16" x14ac:dyDescent="0.25">
      <c r="A27" t="s">
        <v>1801</v>
      </c>
      <c r="C27" s="149">
        <v>986</v>
      </c>
      <c r="D27" s="149">
        <v>520</v>
      </c>
      <c r="E27" t="s">
        <v>750</v>
      </c>
      <c r="F27" s="149">
        <v>2</v>
      </c>
      <c r="G27" s="149" t="s">
        <v>1802</v>
      </c>
      <c r="H27" s="149">
        <v>3</v>
      </c>
      <c r="I27" s="149" t="s">
        <v>1896</v>
      </c>
      <c r="J27" t="b">
        <v>1</v>
      </c>
      <c r="K27" t="s">
        <v>2006</v>
      </c>
      <c r="L27" s="149" t="s">
        <v>1889</v>
      </c>
      <c r="M27" t="b">
        <v>0</v>
      </c>
      <c r="N27" s="149" t="s">
        <v>2005</v>
      </c>
      <c r="P27" s="149">
        <f t="shared" si="0"/>
        <v>520</v>
      </c>
    </row>
    <row r="28" spans="1:16" x14ac:dyDescent="0.25">
      <c r="A28" t="s">
        <v>1623</v>
      </c>
      <c r="C28" s="149">
        <v>1276</v>
      </c>
      <c r="D28" s="149">
        <v>214</v>
      </c>
      <c r="E28" t="s">
        <v>167</v>
      </c>
      <c r="F28" s="149">
        <v>1</v>
      </c>
      <c r="G28" s="149" t="s">
        <v>1795</v>
      </c>
      <c r="H28" s="149">
        <v>1</v>
      </c>
      <c r="J28" t="b">
        <v>1</v>
      </c>
      <c r="K28" t="s">
        <v>1888</v>
      </c>
      <c r="L28" s="149" t="s">
        <v>1889</v>
      </c>
      <c r="M28" t="b">
        <v>0</v>
      </c>
      <c r="N28" s="149" t="s">
        <v>1890</v>
      </c>
      <c r="P28" s="149">
        <f t="shared" si="0"/>
        <v>214</v>
      </c>
    </row>
    <row r="29" spans="1:16" x14ac:dyDescent="0.25">
      <c r="A29" t="s">
        <v>2026</v>
      </c>
      <c r="C29" s="149">
        <v>219</v>
      </c>
      <c r="D29" s="149">
        <v>573</v>
      </c>
      <c r="E29" t="s">
        <v>2027</v>
      </c>
      <c r="F29" s="149">
        <v>1</v>
      </c>
      <c r="G29" s="227" t="s">
        <v>1795</v>
      </c>
      <c r="H29" s="223">
        <v>1</v>
      </c>
      <c r="I29" s="223" t="s">
        <v>1896</v>
      </c>
      <c r="J29" t="b">
        <v>1</v>
      </c>
      <c r="K29" t="s">
        <v>1893</v>
      </c>
      <c r="L29" s="149" t="s">
        <v>1889</v>
      </c>
      <c r="M29" t="b">
        <v>0</v>
      </c>
      <c r="N29" s="223" t="s">
        <v>2005</v>
      </c>
      <c r="P29" s="149">
        <f t="shared" si="0"/>
        <v>573</v>
      </c>
    </row>
    <row r="30" spans="1:16" x14ac:dyDescent="0.25">
      <c r="A30" t="s">
        <v>1665</v>
      </c>
      <c r="B30" t="s">
        <v>1906</v>
      </c>
      <c r="C30" s="149" t="s">
        <v>1469</v>
      </c>
      <c r="D30" s="149">
        <v>420</v>
      </c>
      <c r="E30" t="s">
        <v>169</v>
      </c>
      <c r="F30" s="149">
        <v>1</v>
      </c>
      <c r="G30" s="149" t="s">
        <v>1795</v>
      </c>
      <c r="H30" s="149">
        <v>1</v>
      </c>
      <c r="I30" s="149" t="s">
        <v>1887</v>
      </c>
      <c r="J30" t="b">
        <v>1</v>
      </c>
      <c r="K30" t="s">
        <v>1893</v>
      </c>
      <c r="L30" s="149" t="s">
        <v>1889</v>
      </c>
      <c r="M30" t="b">
        <v>1</v>
      </c>
      <c r="N30" s="149" t="s">
        <v>1890</v>
      </c>
      <c r="P30" s="149">
        <f t="shared" si="0"/>
        <v>420</v>
      </c>
    </row>
    <row r="31" spans="1:16" x14ac:dyDescent="0.25">
      <c r="A31" t="s">
        <v>1667</v>
      </c>
      <c r="B31" t="s">
        <v>1907</v>
      </c>
      <c r="C31" s="149">
        <v>1651</v>
      </c>
      <c r="D31" s="149">
        <v>43</v>
      </c>
      <c r="E31" t="s">
        <v>1289</v>
      </c>
      <c r="F31" s="149">
        <v>1</v>
      </c>
      <c r="G31" s="149" t="s">
        <v>1795</v>
      </c>
      <c r="H31" s="149">
        <v>1</v>
      </c>
      <c r="I31" s="149" t="s">
        <v>1896</v>
      </c>
      <c r="J31" t="b">
        <v>1</v>
      </c>
      <c r="K31" t="s">
        <v>1893</v>
      </c>
      <c r="L31" s="149" t="s">
        <v>1901</v>
      </c>
      <c r="M31" t="b">
        <v>0</v>
      </c>
      <c r="N31" s="149" t="s">
        <v>1890</v>
      </c>
      <c r="P31" s="149">
        <f t="shared" si="0"/>
        <v>43</v>
      </c>
    </row>
    <row r="32" spans="1:16" x14ac:dyDescent="0.25">
      <c r="A32" t="s">
        <v>1670</v>
      </c>
      <c r="B32" t="s">
        <v>1908</v>
      </c>
      <c r="C32" s="149">
        <v>1747</v>
      </c>
      <c r="D32" s="149">
        <v>767</v>
      </c>
      <c r="E32" t="s">
        <v>757</v>
      </c>
      <c r="F32" s="149">
        <v>1</v>
      </c>
      <c r="G32" s="149" t="s">
        <v>1795</v>
      </c>
      <c r="H32" s="149">
        <v>1</v>
      </c>
      <c r="I32" s="149" t="s">
        <v>1887</v>
      </c>
      <c r="J32" t="b">
        <v>1</v>
      </c>
      <c r="K32" t="s">
        <v>1888</v>
      </c>
      <c r="L32" s="149" t="s">
        <v>1889</v>
      </c>
      <c r="M32" t="b">
        <v>1</v>
      </c>
      <c r="N32" s="149" t="s">
        <v>1890</v>
      </c>
      <c r="P32" s="149">
        <f t="shared" si="0"/>
        <v>767</v>
      </c>
    </row>
    <row r="33" spans="1:16" x14ac:dyDescent="0.25">
      <c r="A33" t="s">
        <v>1855</v>
      </c>
      <c r="C33" s="149">
        <v>1388</v>
      </c>
      <c r="E33" s="77" t="s">
        <v>1856</v>
      </c>
      <c r="F33" s="149">
        <v>6</v>
      </c>
      <c r="G33" s="149" t="s">
        <v>1805</v>
      </c>
      <c r="H33" s="149">
        <v>4</v>
      </c>
      <c r="I33" s="149" t="s">
        <v>1428</v>
      </c>
      <c r="J33" t="b">
        <v>0</v>
      </c>
      <c r="K33" s="77" t="s">
        <v>2009</v>
      </c>
      <c r="L33" s="223" t="s">
        <v>1428</v>
      </c>
      <c r="M33" s="77" t="b">
        <v>0</v>
      </c>
      <c r="N33" s="223" t="s">
        <v>2008</v>
      </c>
      <c r="P33" s="149">
        <f t="shared" si="0"/>
        <v>0</v>
      </c>
    </row>
    <row r="34" spans="1:16" x14ac:dyDescent="0.25">
      <c r="A34" t="s">
        <v>1673</v>
      </c>
      <c r="B34" t="s">
        <v>1909</v>
      </c>
      <c r="C34" s="149" t="s">
        <v>1469</v>
      </c>
      <c r="D34" s="149">
        <v>432</v>
      </c>
      <c r="E34" t="s">
        <v>173</v>
      </c>
      <c r="F34" s="149">
        <v>1</v>
      </c>
      <c r="G34" s="149" t="s">
        <v>1795</v>
      </c>
      <c r="H34" s="149">
        <v>1</v>
      </c>
      <c r="I34" s="149" t="s">
        <v>1887</v>
      </c>
      <c r="J34" t="b">
        <v>1</v>
      </c>
      <c r="K34" t="s">
        <v>1888</v>
      </c>
      <c r="L34" s="149" t="s">
        <v>1889</v>
      </c>
      <c r="M34" t="b">
        <v>1</v>
      </c>
      <c r="N34" s="149" t="s">
        <v>1890</v>
      </c>
      <c r="P34" s="149">
        <f t="shared" si="0"/>
        <v>432</v>
      </c>
    </row>
    <row r="35" spans="1:16" x14ac:dyDescent="0.25">
      <c r="A35" t="s">
        <v>1677</v>
      </c>
      <c r="B35" t="s">
        <v>1910</v>
      </c>
      <c r="C35" s="205">
        <v>6111</v>
      </c>
      <c r="D35" s="149">
        <v>341</v>
      </c>
      <c r="E35" t="s">
        <v>1678</v>
      </c>
      <c r="F35" s="149">
        <v>1</v>
      </c>
      <c r="G35" s="149" t="s">
        <v>1795</v>
      </c>
      <c r="H35" s="149">
        <v>1</v>
      </c>
      <c r="I35" s="149" t="s">
        <v>1896</v>
      </c>
      <c r="J35" t="b">
        <v>1</v>
      </c>
      <c r="K35" t="s">
        <v>1893</v>
      </c>
      <c r="L35" s="149" t="s">
        <v>1901</v>
      </c>
      <c r="M35" t="b">
        <v>0</v>
      </c>
      <c r="N35" s="149" t="s">
        <v>1890</v>
      </c>
      <c r="P35" s="149">
        <f t="shared" si="0"/>
        <v>341</v>
      </c>
    </row>
    <row r="36" spans="1:16" x14ac:dyDescent="0.25">
      <c r="A36" t="s">
        <v>1679</v>
      </c>
      <c r="B36" t="s">
        <v>1911</v>
      </c>
      <c r="C36" s="149" t="s">
        <v>1469</v>
      </c>
      <c r="D36" s="149">
        <v>682</v>
      </c>
      <c r="E36" t="s">
        <v>175</v>
      </c>
      <c r="F36" s="149">
        <v>1</v>
      </c>
      <c r="G36" s="149" t="s">
        <v>1795</v>
      </c>
      <c r="H36" s="149">
        <v>1</v>
      </c>
      <c r="I36" s="149" t="s">
        <v>1887</v>
      </c>
      <c r="J36" t="b">
        <v>1</v>
      </c>
      <c r="K36" t="s">
        <v>1893</v>
      </c>
      <c r="L36" s="149" t="s">
        <v>1889</v>
      </c>
      <c r="M36" t="b">
        <v>1</v>
      </c>
      <c r="N36" s="149" t="s">
        <v>1890</v>
      </c>
      <c r="P36" s="149">
        <f t="shared" si="0"/>
        <v>682</v>
      </c>
    </row>
    <row r="37" spans="1:16" x14ac:dyDescent="0.25">
      <c r="A37" t="s">
        <v>2028</v>
      </c>
      <c r="D37" s="149">
        <v>704</v>
      </c>
      <c r="E37" t="s">
        <v>2029</v>
      </c>
      <c r="F37" s="149">
        <v>1</v>
      </c>
      <c r="G37" s="227" t="s">
        <v>1795</v>
      </c>
      <c r="H37" s="223">
        <v>1</v>
      </c>
      <c r="I37" s="223" t="s">
        <v>1887</v>
      </c>
      <c r="J37" t="b">
        <v>1</v>
      </c>
      <c r="K37" t="s">
        <v>1893</v>
      </c>
      <c r="L37" s="149" t="s">
        <v>1889</v>
      </c>
      <c r="M37" t="b">
        <v>0</v>
      </c>
      <c r="N37" s="223" t="s">
        <v>2008</v>
      </c>
      <c r="P37" s="149">
        <f t="shared" si="0"/>
        <v>704</v>
      </c>
    </row>
    <row r="38" spans="1:16" x14ac:dyDescent="0.25">
      <c r="A38" t="s">
        <v>1683</v>
      </c>
      <c r="B38" t="s">
        <v>1912</v>
      </c>
      <c r="C38" s="149" t="s">
        <v>1469</v>
      </c>
      <c r="D38" s="149">
        <v>686</v>
      </c>
      <c r="E38" t="s">
        <v>177</v>
      </c>
      <c r="F38" s="149">
        <v>1</v>
      </c>
      <c r="G38" s="149" t="s">
        <v>1795</v>
      </c>
      <c r="H38" s="149">
        <v>1</v>
      </c>
      <c r="I38" s="149" t="s">
        <v>1887</v>
      </c>
      <c r="J38" t="b">
        <v>1</v>
      </c>
      <c r="K38" t="s">
        <v>1893</v>
      </c>
      <c r="L38" s="149" t="s">
        <v>1889</v>
      </c>
      <c r="M38" t="b">
        <v>1</v>
      </c>
      <c r="N38" s="149" t="s">
        <v>1890</v>
      </c>
      <c r="P38" s="149">
        <f t="shared" si="0"/>
        <v>686</v>
      </c>
    </row>
    <row r="39" spans="1:16" x14ac:dyDescent="0.25">
      <c r="A39" t="s">
        <v>1688</v>
      </c>
      <c r="B39" t="s">
        <v>1915</v>
      </c>
      <c r="C39" s="149" t="s">
        <v>1469</v>
      </c>
      <c r="D39" s="149">
        <v>658</v>
      </c>
      <c r="E39" t="s">
        <v>181</v>
      </c>
      <c r="F39" s="149">
        <v>1</v>
      </c>
      <c r="G39" s="149" t="s">
        <v>1795</v>
      </c>
      <c r="H39" s="149">
        <v>1</v>
      </c>
      <c r="I39" s="149" t="s">
        <v>1887</v>
      </c>
      <c r="J39" t="b">
        <v>1</v>
      </c>
      <c r="K39" t="s">
        <v>1893</v>
      </c>
      <c r="L39" s="149" t="s">
        <v>1889</v>
      </c>
      <c r="M39" t="b">
        <v>1</v>
      </c>
      <c r="N39" s="149" t="s">
        <v>1890</v>
      </c>
      <c r="P39" s="149">
        <f t="shared" si="0"/>
        <v>658</v>
      </c>
    </row>
    <row r="40" spans="1:16" x14ac:dyDescent="0.25">
      <c r="A40" t="s">
        <v>1691</v>
      </c>
      <c r="B40" t="s">
        <v>1914</v>
      </c>
      <c r="C40" s="149" t="s">
        <v>1469</v>
      </c>
      <c r="D40" s="149">
        <v>437</v>
      </c>
      <c r="E40" t="s">
        <v>183</v>
      </c>
      <c r="F40" s="149">
        <v>1</v>
      </c>
      <c r="G40" s="149" t="s">
        <v>1795</v>
      </c>
      <c r="H40" s="149">
        <v>1</v>
      </c>
      <c r="I40" s="149" t="s">
        <v>1887</v>
      </c>
      <c r="J40" t="b">
        <v>1</v>
      </c>
      <c r="K40" t="s">
        <v>1893</v>
      </c>
      <c r="L40" s="149" t="s">
        <v>1889</v>
      </c>
      <c r="M40" t="b">
        <v>1</v>
      </c>
      <c r="N40" s="149" t="s">
        <v>1890</v>
      </c>
      <c r="P40" s="149">
        <f t="shared" si="0"/>
        <v>437</v>
      </c>
    </row>
    <row r="41" spans="1:16" x14ac:dyDescent="0.25">
      <c r="A41" t="s">
        <v>1686</v>
      </c>
      <c r="B41" t="s">
        <v>1913</v>
      </c>
      <c r="C41" s="149">
        <v>3421</v>
      </c>
      <c r="D41" s="149">
        <v>297</v>
      </c>
      <c r="E41" t="s">
        <v>179</v>
      </c>
      <c r="F41" s="149">
        <v>1</v>
      </c>
      <c r="G41" s="149" t="s">
        <v>1795</v>
      </c>
      <c r="H41" s="149">
        <v>1</v>
      </c>
      <c r="I41" s="149" t="s">
        <v>1887</v>
      </c>
      <c r="J41" t="b">
        <v>1</v>
      </c>
      <c r="K41" t="s">
        <v>1893</v>
      </c>
      <c r="L41" s="149" t="s">
        <v>1889</v>
      </c>
      <c r="M41" t="b">
        <v>1</v>
      </c>
      <c r="N41" s="149" t="s">
        <v>1890</v>
      </c>
      <c r="P41" s="149">
        <f t="shared" si="0"/>
        <v>297</v>
      </c>
    </row>
    <row r="42" spans="1:16" x14ac:dyDescent="0.25">
      <c r="A42" t="s">
        <v>1693</v>
      </c>
      <c r="B42" t="s">
        <v>1916</v>
      </c>
      <c r="C42" s="149">
        <v>3465</v>
      </c>
      <c r="D42" s="149">
        <v>368</v>
      </c>
      <c r="E42" t="s">
        <v>185</v>
      </c>
      <c r="F42" s="149">
        <v>1</v>
      </c>
      <c r="G42" s="149" t="s">
        <v>1795</v>
      </c>
      <c r="H42" s="149">
        <v>1</v>
      </c>
      <c r="I42" s="149" t="s">
        <v>1887</v>
      </c>
      <c r="J42" t="b">
        <v>1</v>
      </c>
      <c r="K42" t="s">
        <v>1893</v>
      </c>
      <c r="L42" s="149" t="s">
        <v>1889</v>
      </c>
      <c r="M42" t="b">
        <v>1</v>
      </c>
      <c r="N42" s="149" t="s">
        <v>1890</v>
      </c>
      <c r="P42" s="149">
        <f t="shared" si="0"/>
        <v>368</v>
      </c>
    </row>
    <row r="43" spans="1:16" x14ac:dyDescent="0.25">
      <c r="A43" t="s">
        <v>1669</v>
      </c>
      <c r="C43" s="149">
        <v>3522</v>
      </c>
      <c r="D43" s="149">
        <v>8</v>
      </c>
      <c r="E43" t="s">
        <v>187</v>
      </c>
      <c r="F43" s="149">
        <v>1</v>
      </c>
      <c r="G43" s="149" t="s">
        <v>1795</v>
      </c>
      <c r="H43" s="149">
        <v>1</v>
      </c>
      <c r="J43" t="b">
        <v>1</v>
      </c>
      <c r="K43" t="s">
        <v>1898</v>
      </c>
      <c r="L43" s="149" t="s">
        <v>1889</v>
      </c>
      <c r="M43" t="b">
        <v>0</v>
      </c>
      <c r="N43" s="149" t="s">
        <v>1890</v>
      </c>
      <c r="P43" s="149">
        <f t="shared" si="0"/>
        <v>8</v>
      </c>
    </row>
    <row r="44" spans="1:16" x14ac:dyDescent="0.25">
      <c r="A44" t="s">
        <v>1696</v>
      </c>
      <c r="B44" t="s">
        <v>1917</v>
      </c>
      <c r="C44" s="149" t="s">
        <v>1469</v>
      </c>
      <c r="D44" s="149">
        <v>256</v>
      </c>
      <c r="E44" t="s">
        <v>191</v>
      </c>
      <c r="F44" s="149">
        <v>1</v>
      </c>
      <c r="G44" s="149" t="s">
        <v>1795</v>
      </c>
      <c r="H44" s="149">
        <v>1</v>
      </c>
      <c r="I44" s="149" t="s">
        <v>1887</v>
      </c>
      <c r="J44" t="b">
        <v>1</v>
      </c>
      <c r="K44" t="s">
        <v>1893</v>
      </c>
      <c r="L44" s="149" t="s">
        <v>1889</v>
      </c>
      <c r="M44" t="b">
        <v>1</v>
      </c>
      <c r="N44" s="149" t="s">
        <v>1890</v>
      </c>
      <c r="P44" s="149">
        <f t="shared" si="0"/>
        <v>256</v>
      </c>
    </row>
    <row r="45" spans="1:16" x14ac:dyDescent="0.25">
      <c r="A45" t="s">
        <v>1632</v>
      </c>
      <c r="C45" s="149">
        <v>16955</v>
      </c>
      <c r="D45" s="149">
        <v>108</v>
      </c>
      <c r="E45" t="s">
        <v>780</v>
      </c>
      <c r="F45" s="149">
        <v>1</v>
      </c>
      <c r="G45" s="149" t="s">
        <v>1795</v>
      </c>
      <c r="H45" s="149">
        <v>1</v>
      </c>
      <c r="I45" s="149" t="s">
        <v>1887</v>
      </c>
      <c r="J45" t="b">
        <v>1</v>
      </c>
      <c r="K45" t="s">
        <v>1888</v>
      </c>
      <c r="L45" s="149" t="s">
        <v>1889</v>
      </c>
      <c r="M45" t="b">
        <v>0</v>
      </c>
      <c r="N45" s="149" t="s">
        <v>1890</v>
      </c>
      <c r="P45" s="149">
        <f t="shared" si="0"/>
        <v>108</v>
      </c>
    </row>
    <row r="46" spans="1:16" x14ac:dyDescent="0.25">
      <c r="A46" t="s">
        <v>1594</v>
      </c>
      <c r="C46" s="149">
        <v>18877</v>
      </c>
      <c r="E46" t="s">
        <v>2046</v>
      </c>
      <c r="F46" s="149">
        <v>1</v>
      </c>
      <c r="G46" s="149" t="s">
        <v>1795</v>
      </c>
      <c r="H46" s="149">
        <v>1</v>
      </c>
      <c r="I46" s="149" t="s">
        <v>1428</v>
      </c>
      <c r="J46" t="b">
        <v>0</v>
      </c>
      <c r="K46" t="s">
        <v>1888</v>
      </c>
      <c r="L46" s="149" t="s">
        <v>1428</v>
      </c>
      <c r="M46" t="b">
        <v>0</v>
      </c>
      <c r="N46" s="149" t="s">
        <v>1890</v>
      </c>
      <c r="P46" s="149">
        <f t="shared" si="0"/>
        <v>0</v>
      </c>
    </row>
    <row r="47" spans="1:16" x14ac:dyDescent="0.25">
      <c r="A47" t="s">
        <v>1698</v>
      </c>
      <c r="B47" t="s">
        <v>1918</v>
      </c>
      <c r="C47" s="149" t="s">
        <v>1469</v>
      </c>
      <c r="D47" s="149">
        <v>360</v>
      </c>
      <c r="E47" t="s">
        <v>193</v>
      </c>
      <c r="F47" s="149">
        <v>1</v>
      </c>
      <c r="G47" s="149" t="s">
        <v>1795</v>
      </c>
      <c r="H47" s="149">
        <v>1</v>
      </c>
      <c r="I47" s="149" t="s">
        <v>1887</v>
      </c>
      <c r="J47" t="b">
        <v>1</v>
      </c>
      <c r="K47" t="s">
        <v>1888</v>
      </c>
      <c r="L47" s="149" t="s">
        <v>1889</v>
      </c>
      <c r="M47" t="b">
        <v>1</v>
      </c>
      <c r="N47" s="149" t="s">
        <v>1890</v>
      </c>
      <c r="P47" s="149">
        <f t="shared" si="0"/>
        <v>360</v>
      </c>
    </row>
    <row r="48" spans="1:16" x14ac:dyDescent="0.25">
      <c r="A48" t="s">
        <v>1861</v>
      </c>
      <c r="C48" s="149">
        <v>14811</v>
      </c>
      <c r="E48" s="77" t="s">
        <v>1862</v>
      </c>
      <c r="F48" s="149">
        <v>6</v>
      </c>
      <c r="G48" s="149" t="s">
        <v>1805</v>
      </c>
      <c r="H48" s="149">
        <v>4</v>
      </c>
      <c r="I48" s="149" t="s">
        <v>1428</v>
      </c>
      <c r="J48" t="b">
        <v>0</v>
      </c>
      <c r="K48" s="77" t="s">
        <v>2009</v>
      </c>
      <c r="L48" s="223" t="s">
        <v>1428</v>
      </c>
      <c r="M48" s="77" t="b">
        <v>0</v>
      </c>
      <c r="N48" s="223" t="s">
        <v>2008</v>
      </c>
      <c r="P48" s="149">
        <f t="shared" si="0"/>
        <v>0</v>
      </c>
    </row>
    <row r="49" spans="1:16" x14ac:dyDescent="0.25">
      <c r="A49" t="s">
        <v>1619</v>
      </c>
      <c r="C49" s="149">
        <v>4329</v>
      </c>
      <c r="D49" s="149">
        <v>10</v>
      </c>
      <c r="E49" t="s">
        <v>784</v>
      </c>
      <c r="F49" s="149">
        <v>1</v>
      </c>
      <c r="G49" s="149" t="s">
        <v>1795</v>
      </c>
      <c r="H49" s="149">
        <v>1</v>
      </c>
      <c r="I49" s="149" t="s">
        <v>1887</v>
      </c>
      <c r="J49" t="b">
        <v>1</v>
      </c>
      <c r="K49" t="s">
        <v>1893</v>
      </c>
      <c r="L49" s="149" t="s">
        <v>1889</v>
      </c>
      <c r="M49" t="b">
        <v>0</v>
      </c>
      <c r="N49" s="149" t="s">
        <v>1890</v>
      </c>
      <c r="P49" s="149">
        <f t="shared" si="0"/>
        <v>10</v>
      </c>
    </row>
    <row r="50" spans="1:16" x14ac:dyDescent="0.25">
      <c r="A50" t="s">
        <v>1702</v>
      </c>
      <c r="B50" t="s">
        <v>1919</v>
      </c>
      <c r="C50" s="149">
        <v>40215</v>
      </c>
      <c r="D50" s="149">
        <v>160</v>
      </c>
      <c r="E50" t="s">
        <v>200</v>
      </c>
      <c r="F50" s="149">
        <v>1</v>
      </c>
      <c r="G50" s="149" t="s">
        <v>1795</v>
      </c>
      <c r="H50" s="149">
        <v>1</v>
      </c>
      <c r="I50" s="149" t="s">
        <v>1887</v>
      </c>
      <c r="J50" t="b">
        <v>1</v>
      </c>
      <c r="K50" t="s">
        <v>1898</v>
      </c>
      <c r="L50" s="149" t="s">
        <v>1889</v>
      </c>
      <c r="M50" t="b">
        <v>1</v>
      </c>
      <c r="N50" s="149" t="s">
        <v>1890</v>
      </c>
      <c r="P50" s="149">
        <f t="shared" si="0"/>
        <v>160</v>
      </c>
    </row>
    <row r="51" spans="1:16" x14ac:dyDescent="0.25">
      <c r="A51" t="s">
        <v>1710</v>
      </c>
      <c r="B51" t="s">
        <v>1920</v>
      </c>
      <c r="C51" s="149" t="s">
        <v>1469</v>
      </c>
      <c r="D51" s="149">
        <v>383</v>
      </c>
      <c r="E51" t="s">
        <v>397</v>
      </c>
      <c r="F51" s="149">
        <v>1</v>
      </c>
      <c r="G51" s="149" t="s">
        <v>1795</v>
      </c>
      <c r="H51" s="149">
        <v>1</v>
      </c>
      <c r="I51" s="149" t="s">
        <v>1887</v>
      </c>
      <c r="J51" t="b">
        <v>1</v>
      </c>
      <c r="K51" t="s">
        <v>1888</v>
      </c>
      <c r="L51" s="149" t="s">
        <v>1889</v>
      </c>
      <c r="M51" t="b">
        <v>1</v>
      </c>
      <c r="N51" s="149" t="s">
        <v>1890</v>
      </c>
      <c r="P51" s="149">
        <f t="shared" si="0"/>
        <v>383</v>
      </c>
    </row>
    <row r="52" spans="1:16" x14ac:dyDescent="0.25">
      <c r="A52" t="s">
        <v>1804</v>
      </c>
      <c r="C52" s="149">
        <v>19272</v>
      </c>
      <c r="D52" s="149">
        <v>720</v>
      </c>
      <c r="E52" t="s">
        <v>799</v>
      </c>
      <c r="F52" s="149">
        <v>6</v>
      </c>
      <c r="G52" s="149" t="s">
        <v>1805</v>
      </c>
      <c r="H52" s="149">
        <v>4</v>
      </c>
      <c r="I52" s="149" t="s">
        <v>1887</v>
      </c>
      <c r="J52" t="b">
        <v>1</v>
      </c>
      <c r="K52" t="s">
        <v>2007</v>
      </c>
      <c r="L52" s="149" t="s">
        <v>1889</v>
      </c>
      <c r="M52" t="b">
        <v>0</v>
      </c>
      <c r="N52" s="223" t="s">
        <v>2008</v>
      </c>
      <c r="P52" s="149">
        <f t="shared" si="0"/>
        <v>720</v>
      </c>
    </row>
    <row r="53" spans="1:16" x14ac:dyDescent="0.25">
      <c r="A53" t="s">
        <v>1806</v>
      </c>
      <c r="C53" s="149">
        <v>56389</v>
      </c>
      <c r="D53" s="149">
        <v>726</v>
      </c>
      <c r="E53" t="s">
        <v>802</v>
      </c>
      <c r="F53" s="149">
        <v>1</v>
      </c>
      <c r="G53" s="149" t="s">
        <v>1795</v>
      </c>
      <c r="H53" s="149">
        <v>1</v>
      </c>
      <c r="I53" s="149" t="s">
        <v>1887</v>
      </c>
      <c r="J53" t="b">
        <v>1</v>
      </c>
      <c r="K53" t="s">
        <v>2007</v>
      </c>
      <c r="L53" s="149" t="s">
        <v>1889</v>
      </c>
      <c r="M53" t="b">
        <v>0</v>
      </c>
      <c r="N53" s="223" t="s">
        <v>2008</v>
      </c>
      <c r="P53" s="149">
        <f t="shared" si="0"/>
        <v>726</v>
      </c>
    </row>
    <row r="54" spans="1:16" x14ac:dyDescent="0.25">
      <c r="A54" t="s">
        <v>1807</v>
      </c>
      <c r="C54" s="149">
        <v>58368</v>
      </c>
      <c r="D54" s="149">
        <v>724</v>
      </c>
      <c r="E54" t="s">
        <v>805</v>
      </c>
      <c r="F54" s="149">
        <v>6</v>
      </c>
      <c r="G54" s="149" t="s">
        <v>1805</v>
      </c>
      <c r="H54" s="149">
        <v>4</v>
      </c>
      <c r="I54" s="149" t="s">
        <v>1428</v>
      </c>
      <c r="J54" t="b">
        <v>0</v>
      </c>
      <c r="K54" t="s">
        <v>2006</v>
      </c>
      <c r="L54" s="149" t="s">
        <v>1889</v>
      </c>
      <c r="M54" t="b">
        <v>0</v>
      </c>
      <c r="N54" s="223" t="s">
        <v>2008</v>
      </c>
      <c r="P54" s="149">
        <f t="shared" si="0"/>
        <v>724</v>
      </c>
    </row>
    <row r="55" spans="1:16" x14ac:dyDescent="0.25">
      <c r="A55" t="s">
        <v>1714</v>
      </c>
      <c r="B55" t="s">
        <v>1921</v>
      </c>
      <c r="C55" s="149">
        <v>5553</v>
      </c>
      <c r="D55" s="149">
        <v>320</v>
      </c>
      <c r="E55" t="s">
        <v>204</v>
      </c>
      <c r="F55" s="149">
        <v>1</v>
      </c>
      <c r="G55" s="149" t="s">
        <v>1795</v>
      </c>
      <c r="H55" s="149">
        <v>1</v>
      </c>
      <c r="I55" s="149" t="s">
        <v>1887</v>
      </c>
      <c r="J55" t="b">
        <v>1</v>
      </c>
      <c r="K55" t="s">
        <v>1888</v>
      </c>
      <c r="L55" s="149" t="s">
        <v>1889</v>
      </c>
      <c r="M55" t="b">
        <v>1</v>
      </c>
      <c r="N55" s="149" t="s">
        <v>1890</v>
      </c>
      <c r="P55" s="149">
        <f t="shared" si="0"/>
        <v>320</v>
      </c>
    </row>
    <row r="56" spans="1:16" x14ac:dyDescent="0.25">
      <c r="A56" t="s">
        <v>1714</v>
      </c>
      <c r="B56" t="s">
        <v>1921</v>
      </c>
      <c r="C56" s="149">
        <v>57351</v>
      </c>
      <c r="D56" s="149">
        <v>320</v>
      </c>
      <c r="E56" t="s">
        <v>204</v>
      </c>
      <c r="F56" s="149">
        <v>1</v>
      </c>
      <c r="G56" s="149" t="s">
        <v>1795</v>
      </c>
      <c r="H56" s="149">
        <v>1</v>
      </c>
      <c r="I56" s="149" t="s">
        <v>1887</v>
      </c>
      <c r="J56" t="b">
        <v>1</v>
      </c>
      <c r="K56" t="s">
        <v>1888</v>
      </c>
      <c r="L56" s="149" t="s">
        <v>1889</v>
      </c>
      <c r="M56" t="b">
        <v>1</v>
      </c>
      <c r="N56" s="149" t="s">
        <v>1890</v>
      </c>
      <c r="P56" s="149">
        <f t="shared" si="0"/>
        <v>320</v>
      </c>
    </row>
    <row r="57" spans="1:16" x14ac:dyDescent="0.25">
      <c r="A57" t="s">
        <v>1716</v>
      </c>
      <c r="B57" t="s">
        <v>1922</v>
      </c>
      <c r="C57" s="149" t="s">
        <v>1469</v>
      </c>
      <c r="D57" s="149">
        <v>688</v>
      </c>
      <c r="E57" t="s">
        <v>1923</v>
      </c>
      <c r="F57" s="149">
        <v>1</v>
      </c>
      <c r="G57" s="149" t="s">
        <v>1795</v>
      </c>
      <c r="H57" s="149">
        <v>1</v>
      </c>
      <c r="I57" s="149" t="s">
        <v>1887</v>
      </c>
      <c r="J57" t="b">
        <v>1</v>
      </c>
      <c r="K57" t="s">
        <v>1893</v>
      </c>
      <c r="L57" s="149" t="s">
        <v>1901</v>
      </c>
      <c r="M57" t="b">
        <v>0</v>
      </c>
      <c r="N57" s="149" t="s">
        <v>1890</v>
      </c>
      <c r="P57" s="149">
        <f t="shared" si="0"/>
        <v>688</v>
      </c>
    </row>
    <row r="58" spans="1:16" x14ac:dyDescent="0.25">
      <c r="A58" t="s">
        <v>1718</v>
      </c>
      <c r="B58" t="s">
        <v>1924</v>
      </c>
      <c r="C58" s="149">
        <v>5721</v>
      </c>
      <c r="D58" s="149">
        <v>701</v>
      </c>
      <c r="E58" t="s">
        <v>206</v>
      </c>
      <c r="F58" s="149">
        <v>1</v>
      </c>
      <c r="G58" s="149" t="s">
        <v>1795</v>
      </c>
      <c r="H58" s="149">
        <v>1</v>
      </c>
      <c r="I58" s="149" t="s">
        <v>1887</v>
      </c>
      <c r="J58" t="b">
        <v>1</v>
      </c>
      <c r="K58" t="s">
        <v>1898</v>
      </c>
      <c r="L58" s="149" t="s">
        <v>1889</v>
      </c>
      <c r="M58" t="b">
        <v>1</v>
      </c>
      <c r="N58" s="149" t="s">
        <v>1890</v>
      </c>
      <c r="P58" s="149">
        <f t="shared" si="0"/>
        <v>701</v>
      </c>
    </row>
    <row r="59" spans="1:16" x14ac:dyDescent="0.25">
      <c r="A59" t="s">
        <v>1721</v>
      </c>
      <c r="B59" t="s">
        <v>1925</v>
      </c>
      <c r="C59" s="149" t="s">
        <v>1469</v>
      </c>
      <c r="D59" s="149">
        <v>442</v>
      </c>
      <c r="E59" t="s">
        <v>209</v>
      </c>
      <c r="F59" s="149">
        <v>1</v>
      </c>
      <c r="G59" s="149" t="s">
        <v>1795</v>
      </c>
      <c r="H59" s="149">
        <v>1</v>
      </c>
      <c r="I59" s="149" t="s">
        <v>1887</v>
      </c>
      <c r="J59" t="b">
        <v>1</v>
      </c>
      <c r="K59" t="s">
        <v>1888</v>
      </c>
      <c r="L59" s="149" t="s">
        <v>1889</v>
      </c>
      <c r="M59" t="b">
        <v>1</v>
      </c>
      <c r="N59" s="149" t="s">
        <v>1890</v>
      </c>
      <c r="P59" s="149">
        <f t="shared" si="0"/>
        <v>442</v>
      </c>
    </row>
    <row r="60" spans="1:16" x14ac:dyDescent="0.25">
      <c r="A60" t="s">
        <v>1810</v>
      </c>
      <c r="C60" s="149">
        <v>58422</v>
      </c>
      <c r="E60" t="s">
        <v>211</v>
      </c>
      <c r="F60" s="149">
        <v>7</v>
      </c>
      <c r="G60" s="149" t="s">
        <v>1809</v>
      </c>
      <c r="H60" s="149">
        <v>2</v>
      </c>
      <c r="I60" s="149" t="s">
        <v>1428</v>
      </c>
      <c r="J60" t="b">
        <v>0</v>
      </c>
      <c r="K60" t="s">
        <v>2006</v>
      </c>
      <c r="L60" s="149" t="s">
        <v>1428</v>
      </c>
      <c r="M60" t="b">
        <v>0</v>
      </c>
      <c r="N60" s="149" t="s">
        <v>2005</v>
      </c>
      <c r="P60" s="149">
        <f t="shared" si="0"/>
        <v>0</v>
      </c>
    </row>
    <row r="61" spans="1:16" x14ac:dyDescent="0.25">
      <c r="A61" t="s">
        <v>1700</v>
      </c>
      <c r="B61" t="s">
        <v>1927</v>
      </c>
      <c r="C61" s="149">
        <v>6866</v>
      </c>
      <c r="D61" s="149">
        <v>88</v>
      </c>
      <c r="E61" t="s">
        <v>214</v>
      </c>
      <c r="F61" s="149">
        <v>1</v>
      </c>
      <c r="G61" s="149" t="s">
        <v>1795</v>
      </c>
      <c r="H61" s="149">
        <v>1</v>
      </c>
      <c r="I61" s="149" t="s">
        <v>1896</v>
      </c>
      <c r="J61" t="b">
        <v>1</v>
      </c>
      <c r="K61" t="s">
        <v>1893</v>
      </c>
      <c r="L61" s="149" t="s">
        <v>1889</v>
      </c>
      <c r="M61" t="b">
        <v>1</v>
      </c>
      <c r="N61" s="149" t="s">
        <v>1890</v>
      </c>
      <c r="P61" s="149">
        <f t="shared" si="0"/>
        <v>88</v>
      </c>
    </row>
    <row r="62" spans="1:16" x14ac:dyDescent="0.25">
      <c r="A62" t="s">
        <v>1725</v>
      </c>
      <c r="B62" t="s">
        <v>1926</v>
      </c>
      <c r="C62" s="149">
        <v>6915</v>
      </c>
      <c r="D62" s="149">
        <v>274</v>
      </c>
      <c r="E62" t="s">
        <v>212</v>
      </c>
      <c r="F62" s="149">
        <v>1</v>
      </c>
      <c r="G62" s="149" t="s">
        <v>1795</v>
      </c>
      <c r="H62" s="149">
        <v>1</v>
      </c>
      <c r="I62" s="149" t="s">
        <v>1887</v>
      </c>
      <c r="J62" t="b">
        <v>1</v>
      </c>
      <c r="K62" t="s">
        <v>1888</v>
      </c>
      <c r="L62" s="149" t="s">
        <v>1889</v>
      </c>
      <c r="M62" t="b">
        <v>1</v>
      </c>
      <c r="N62" s="149" t="s">
        <v>1890</v>
      </c>
      <c r="P62" s="149">
        <f t="shared" si="0"/>
        <v>274</v>
      </c>
    </row>
    <row r="63" spans="1:16" x14ac:dyDescent="0.25">
      <c r="A63" t="s">
        <v>2030</v>
      </c>
      <c r="C63" s="149">
        <v>219</v>
      </c>
      <c r="D63" s="149">
        <v>521</v>
      </c>
      <c r="E63" t="s">
        <v>2031</v>
      </c>
      <c r="F63" s="149">
        <v>1</v>
      </c>
      <c r="G63" s="149" t="s">
        <v>1795</v>
      </c>
      <c r="H63" s="149">
        <v>1</v>
      </c>
      <c r="I63" s="223" t="s">
        <v>1896</v>
      </c>
      <c r="J63" t="b">
        <v>1</v>
      </c>
      <c r="K63" t="s">
        <v>1893</v>
      </c>
      <c r="L63" s="149" t="s">
        <v>1889</v>
      </c>
      <c r="M63" t="b">
        <v>0</v>
      </c>
      <c r="N63" s="149" t="s">
        <v>2005</v>
      </c>
      <c r="P63" s="149">
        <f t="shared" si="0"/>
        <v>521</v>
      </c>
    </row>
    <row r="64" spans="1:16" x14ac:dyDescent="0.25">
      <c r="A64" t="s">
        <v>1675</v>
      </c>
      <c r="B64" t="s">
        <v>2018</v>
      </c>
      <c r="C64" s="149">
        <v>56739</v>
      </c>
      <c r="D64" s="149">
        <v>341</v>
      </c>
      <c r="E64" t="s">
        <v>216</v>
      </c>
      <c r="F64" s="149">
        <v>1</v>
      </c>
      <c r="G64" s="149" t="s">
        <v>1795</v>
      </c>
      <c r="H64" s="149">
        <v>1</v>
      </c>
      <c r="I64" s="149" t="s">
        <v>1896</v>
      </c>
      <c r="J64" t="b">
        <v>1</v>
      </c>
      <c r="K64" t="s">
        <v>1893</v>
      </c>
      <c r="L64" s="149" t="s">
        <v>1889</v>
      </c>
      <c r="M64" t="b">
        <v>1</v>
      </c>
      <c r="N64" s="149" t="s">
        <v>1890</v>
      </c>
      <c r="P64" s="149">
        <f t="shared" si="0"/>
        <v>341</v>
      </c>
    </row>
    <row r="65" spans="1:16" x14ac:dyDescent="0.25">
      <c r="A65" t="s">
        <v>1690</v>
      </c>
      <c r="C65" s="149">
        <v>7353</v>
      </c>
      <c r="D65" s="149">
        <v>13</v>
      </c>
      <c r="E65" t="s">
        <v>218</v>
      </c>
      <c r="F65" s="149">
        <v>1</v>
      </c>
      <c r="G65" s="149" t="s">
        <v>1795</v>
      </c>
      <c r="H65" s="149">
        <v>1</v>
      </c>
      <c r="I65" s="149" t="s">
        <v>1896</v>
      </c>
      <c r="J65" t="b">
        <v>1</v>
      </c>
      <c r="K65" t="s">
        <v>1893</v>
      </c>
      <c r="L65" s="149" t="s">
        <v>1889</v>
      </c>
      <c r="M65" t="b">
        <v>0</v>
      </c>
      <c r="N65" s="149" t="s">
        <v>1890</v>
      </c>
      <c r="P65" s="149">
        <f t="shared" si="0"/>
        <v>13</v>
      </c>
    </row>
    <row r="66" spans="1:16" x14ac:dyDescent="0.25">
      <c r="A66" t="s">
        <v>1728</v>
      </c>
      <c r="B66" t="s">
        <v>1928</v>
      </c>
      <c r="C66" s="149" t="s">
        <v>1469</v>
      </c>
      <c r="D66" s="149">
        <v>373</v>
      </c>
      <c r="E66" t="s">
        <v>222</v>
      </c>
      <c r="F66" s="149">
        <v>1</v>
      </c>
      <c r="G66" s="149" t="s">
        <v>1795</v>
      </c>
      <c r="H66" s="149">
        <v>1</v>
      </c>
      <c r="I66" s="149" t="s">
        <v>1887</v>
      </c>
      <c r="J66" t="b">
        <v>1</v>
      </c>
      <c r="K66" t="s">
        <v>1888</v>
      </c>
      <c r="L66" s="149" t="s">
        <v>1889</v>
      </c>
      <c r="M66" t="b">
        <v>1</v>
      </c>
      <c r="N66" s="149" t="s">
        <v>1890</v>
      </c>
      <c r="P66" s="149">
        <f t="shared" si="0"/>
        <v>373</v>
      </c>
    </row>
    <row r="67" spans="1:16" x14ac:dyDescent="0.25">
      <c r="A67" t="s">
        <v>1734</v>
      </c>
      <c r="B67" t="s">
        <v>1929</v>
      </c>
      <c r="C67" s="149">
        <v>7822</v>
      </c>
      <c r="D67" s="149">
        <v>417</v>
      </c>
      <c r="E67" t="s">
        <v>1930</v>
      </c>
      <c r="F67" s="149">
        <v>1</v>
      </c>
      <c r="G67" s="149" t="s">
        <v>1795</v>
      </c>
      <c r="H67" s="149">
        <v>1</v>
      </c>
      <c r="I67" s="149" t="s">
        <v>1896</v>
      </c>
      <c r="J67" t="b">
        <v>1</v>
      </c>
      <c r="K67" t="s">
        <v>1893</v>
      </c>
      <c r="L67" s="149" t="s">
        <v>1901</v>
      </c>
      <c r="M67" t="b">
        <v>0</v>
      </c>
      <c r="N67" s="149" t="s">
        <v>1890</v>
      </c>
      <c r="P67" s="149">
        <f t="shared" si="0"/>
        <v>417</v>
      </c>
    </row>
    <row r="68" spans="1:16" x14ac:dyDescent="0.25">
      <c r="A68" t="s">
        <v>1723</v>
      </c>
      <c r="B68" t="s">
        <v>1931</v>
      </c>
      <c r="C68" s="149">
        <v>7833</v>
      </c>
      <c r="D68" s="149">
        <v>63</v>
      </c>
      <c r="E68" t="s">
        <v>225</v>
      </c>
      <c r="F68" s="149">
        <v>1</v>
      </c>
      <c r="G68" s="149" t="s">
        <v>1795</v>
      </c>
      <c r="H68" s="149">
        <v>1</v>
      </c>
      <c r="I68" s="149" t="s">
        <v>1896</v>
      </c>
      <c r="J68" t="b">
        <v>1</v>
      </c>
      <c r="K68" t="s">
        <v>1893</v>
      </c>
      <c r="L68" s="149" t="s">
        <v>1889</v>
      </c>
      <c r="M68" t="b">
        <v>1</v>
      </c>
      <c r="N68" s="149" t="s">
        <v>1890</v>
      </c>
      <c r="P68" s="149">
        <f t="shared" ref="P68:P76" si="2">D68</f>
        <v>63</v>
      </c>
    </row>
    <row r="69" spans="1:16" x14ac:dyDescent="0.25">
      <c r="A69" s="77" t="s">
        <v>1874</v>
      </c>
      <c r="B69" s="77"/>
      <c r="C69" s="149">
        <v>60222</v>
      </c>
      <c r="D69" s="223">
        <v>760</v>
      </c>
      <c r="E69" s="228" t="s">
        <v>1335</v>
      </c>
      <c r="F69" s="77"/>
      <c r="G69" s="77"/>
      <c r="H69" s="223"/>
      <c r="I69" s="223"/>
      <c r="J69" s="77" t="b">
        <v>1</v>
      </c>
      <c r="K69" s="77" t="s">
        <v>1893</v>
      </c>
      <c r="L69" s="223" t="s">
        <v>1428</v>
      </c>
      <c r="M69" s="77" t="b">
        <v>0</v>
      </c>
      <c r="N69" s="223" t="s">
        <v>2005</v>
      </c>
      <c r="O69" s="77"/>
      <c r="P69" s="149">
        <f t="shared" si="2"/>
        <v>760</v>
      </c>
    </row>
    <row r="70" spans="1:16" x14ac:dyDescent="0.25">
      <c r="A70" t="s">
        <v>1704</v>
      </c>
      <c r="C70" s="149">
        <v>19558</v>
      </c>
      <c r="D70" s="149">
        <v>32</v>
      </c>
      <c r="E70" t="s">
        <v>227</v>
      </c>
      <c r="F70" s="149">
        <v>1</v>
      </c>
      <c r="G70" s="149" t="s">
        <v>1795</v>
      </c>
      <c r="H70" s="149">
        <v>1</v>
      </c>
      <c r="I70" s="149" t="s">
        <v>1896</v>
      </c>
      <c r="J70" t="b">
        <v>1</v>
      </c>
      <c r="K70" t="s">
        <v>1893</v>
      </c>
      <c r="L70" s="149" t="s">
        <v>1889</v>
      </c>
      <c r="M70" t="b">
        <v>0</v>
      </c>
      <c r="N70" s="149" t="s">
        <v>1890</v>
      </c>
      <c r="P70" s="149">
        <f t="shared" si="2"/>
        <v>32</v>
      </c>
    </row>
    <row r="71" spans="1:16" x14ac:dyDescent="0.25">
      <c r="A71" t="s">
        <v>1740</v>
      </c>
      <c r="B71" t="s">
        <v>1932</v>
      </c>
      <c r="C71" s="149">
        <v>9000</v>
      </c>
      <c r="D71" s="149">
        <v>332</v>
      </c>
      <c r="E71" t="s">
        <v>232</v>
      </c>
      <c r="F71" s="149">
        <v>1</v>
      </c>
      <c r="G71" s="149" t="s">
        <v>1795</v>
      </c>
      <c r="H71" s="149">
        <v>1</v>
      </c>
      <c r="I71" s="149" t="s">
        <v>1887</v>
      </c>
      <c r="J71" t="b">
        <v>1</v>
      </c>
      <c r="K71" t="s">
        <v>1888</v>
      </c>
      <c r="L71" s="149" t="s">
        <v>1889</v>
      </c>
      <c r="M71" t="b">
        <v>1</v>
      </c>
      <c r="N71" s="149" t="s">
        <v>1890</v>
      </c>
      <c r="P71" s="149">
        <f t="shared" si="2"/>
        <v>332</v>
      </c>
    </row>
    <row r="72" spans="1:16" x14ac:dyDescent="0.25">
      <c r="A72" t="s">
        <v>1845</v>
      </c>
      <c r="C72" s="149">
        <v>9183</v>
      </c>
      <c r="E72" s="77" t="s">
        <v>1846</v>
      </c>
      <c r="F72" s="149">
        <v>6</v>
      </c>
      <c r="G72" s="149" t="s">
        <v>1805</v>
      </c>
      <c r="H72" s="149">
        <v>4</v>
      </c>
      <c r="I72" s="149" t="s">
        <v>1428</v>
      </c>
      <c r="J72" t="b">
        <v>0</v>
      </c>
      <c r="K72" s="77" t="s">
        <v>2009</v>
      </c>
      <c r="L72" s="223" t="s">
        <v>1428</v>
      </c>
      <c r="M72" s="77" t="b">
        <v>0</v>
      </c>
      <c r="N72" s="223" t="s">
        <v>2008</v>
      </c>
      <c r="P72" s="149">
        <f t="shared" si="2"/>
        <v>0</v>
      </c>
    </row>
    <row r="73" spans="1:16" x14ac:dyDescent="0.25">
      <c r="A73" t="s">
        <v>1744</v>
      </c>
      <c r="B73" t="s">
        <v>1933</v>
      </c>
      <c r="C73" s="149">
        <v>9192</v>
      </c>
      <c r="D73" s="149">
        <v>681</v>
      </c>
      <c r="E73" t="s">
        <v>234</v>
      </c>
      <c r="F73" s="149">
        <v>1</v>
      </c>
      <c r="G73" s="149" t="s">
        <v>1795</v>
      </c>
      <c r="H73" s="149">
        <v>1</v>
      </c>
      <c r="I73" s="149" t="s">
        <v>1887</v>
      </c>
      <c r="J73" t="b">
        <v>1</v>
      </c>
      <c r="K73" t="s">
        <v>1893</v>
      </c>
      <c r="L73" s="149" t="s">
        <v>1889</v>
      </c>
      <c r="M73" t="b">
        <v>1</v>
      </c>
      <c r="N73" s="149" t="s">
        <v>1890</v>
      </c>
      <c r="P73" s="149">
        <f t="shared" si="2"/>
        <v>681</v>
      </c>
    </row>
    <row r="74" spans="1:16" x14ac:dyDescent="0.25">
      <c r="A74" t="s">
        <v>1746</v>
      </c>
      <c r="B74" t="s">
        <v>1934</v>
      </c>
      <c r="C74" s="149">
        <v>9188</v>
      </c>
      <c r="D74" s="149">
        <v>280</v>
      </c>
      <c r="E74" t="s">
        <v>236</v>
      </c>
      <c r="F74" s="149">
        <v>1</v>
      </c>
      <c r="G74" s="149" t="s">
        <v>1795</v>
      </c>
      <c r="H74" s="149">
        <v>1</v>
      </c>
      <c r="I74" s="149" t="s">
        <v>1887</v>
      </c>
      <c r="J74" t="b">
        <v>1</v>
      </c>
      <c r="K74" t="s">
        <v>1898</v>
      </c>
      <c r="L74" s="149" t="s">
        <v>1889</v>
      </c>
      <c r="M74" t="b">
        <v>1</v>
      </c>
      <c r="N74" s="149" t="s">
        <v>1890</v>
      </c>
      <c r="P74" s="149">
        <f t="shared" si="2"/>
        <v>280</v>
      </c>
    </row>
    <row r="75" spans="1:16" x14ac:dyDescent="0.25">
      <c r="A75" t="s">
        <v>1636</v>
      </c>
      <c r="B75" t="s">
        <v>1935</v>
      </c>
      <c r="C75" s="149">
        <v>18963</v>
      </c>
      <c r="D75" s="149">
        <v>240</v>
      </c>
      <c r="E75" t="s">
        <v>238</v>
      </c>
      <c r="F75" s="149">
        <v>1</v>
      </c>
      <c r="G75" s="149" t="s">
        <v>1795</v>
      </c>
      <c r="H75" s="149">
        <v>1</v>
      </c>
      <c r="I75" s="149" t="s">
        <v>1887</v>
      </c>
      <c r="J75" t="b">
        <v>1</v>
      </c>
      <c r="K75" t="s">
        <v>1898</v>
      </c>
      <c r="L75" s="149" t="s">
        <v>1889</v>
      </c>
      <c r="M75" t="b">
        <v>1</v>
      </c>
      <c r="N75" s="149" t="s">
        <v>1890</v>
      </c>
      <c r="O75" t="s">
        <v>1936</v>
      </c>
      <c r="P75" s="149">
        <f t="shared" si="2"/>
        <v>240</v>
      </c>
    </row>
    <row r="76" spans="1:16" x14ac:dyDescent="0.25">
      <c r="A76" t="s">
        <v>1706</v>
      </c>
      <c r="B76" t="s">
        <v>1937</v>
      </c>
      <c r="C76" s="149">
        <v>9416</v>
      </c>
      <c r="D76" s="149">
        <v>369</v>
      </c>
      <c r="E76" t="s">
        <v>243</v>
      </c>
      <c r="F76" s="149">
        <v>1</v>
      </c>
      <c r="G76" s="149" t="s">
        <v>1795</v>
      </c>
      <c r="H76" s="149">
        <v>1</v>
      </c>
      <c r="I76" s="149" t="s">
        <v>1887</v>
      </c>
      <c r="J76" t="b">
        <v>1</v>
      </c>
      <c r="K76" t="s">
        <v>1893</v>
      </c>
      <c r="L76" s="149" t="s">
        <v>1889</v>
      </c>
      <c r="M76" t="b">
        <v>1</v>
      </c>
      <c r="N76" s="149" t="s">
        <v>1890</v>
      </c>
      <c r="P76" s="149">
        <f t="shared" si="2"/>
        <v>369</v>
      </c>
    </row>
    <row r="77" spans="1:16" x14ac:dyDescent="0.25">
      <c r="A77" t="s">
        <v>2032</v>
      </c>
      <c r="E77" t="s">
        <v>1832</v>
      </c>
      <c r="I77" s="149" t="s">
        <v>1428</v>
      </c>
      <c r="J77" t="b">
        <v>0</v>
      </c>
      <c r="L77" s="149" t="s">
        <v>1428</v>
      </c>
      <c r="M77" t="b">
        <v>0</v>
      </c>
    </row>
    <row r="78" spans="1:16" x14ac:dyDescent="0.25">
      <c r="A78" t="s">
        <v>1815</v>
      </c>
      <c r="C78" s="231">
        <v>60223</v>
      </c>
      <c r="E78" s="232" t="s">
        <v>1816</v>
      </c>
      <c r="J78" t="b">
        <v>0</v>
      </c>
      <c r="L78" s="223" t="s">
        <v>1428</v>
      </c>
      <c r="M78" s="77" t="b">
        <v>0</v>
      </c>
      <c r="N78" s="149" t="s">
        <v>2005</v>
      </c>
      <c r="P78" s="149">
        <v>765</v>
      </c>
    </row>
    <row r="79" spans="1:16" x14ac:dyDescent="0.25">
      <c r="A79" t="s">
        <v>1717</v>
      </c>
      <c r="C79" s="149">
        <v>10210</v>
      </c>
      <c r="D79" s="149">
        <v>103</v>
      </c>
      <c r="E79" t="s">
        <v>245</v>
      </c>
      <c r="F79" s="149">
        <v>1</v>
      </c>
      <c r="G79" s="149" t="s">
        <v>1795</v>
      </c>
      <c r="H79" s="149">
        <v>1</v>
      </c>
      <c r="J79" t="b">
        <v>1</v>
      </c>
      <c r="K79" t="s">
        <v>1888</v>
      </c>
      <c r="L79" s="149" t="s">
        <v>1889</v>
      </c>
      <c r="M79" t="b">
        <v>0</v>
      </c>
      <c r="N79" s="149" t="s">
        <v>1890</v>
      </c>
      <c r="P79" s="149">
        <v>399</v>
      </c>
    </row>
    <row r="80" spans="1:16" x14ac:dyDescent="0.25">
      <c r="A80" t="s">
        <v>2015</v>
      </c>
      <c r="B80" t="s">
        <v>2016</v>
      </c>
      <c r="C80" s="149">
        <v>9897</v>
      </c>
      <c r="D80" s="149">
        <v>289</v>
      </c>
      <c r="E80" t="s">
        <v>2017</v>
      </c>
      <c r="F80" s="149">
        <v>1</v>
      </c>
      <c r="G80" s="149" t="s">
        <v>1795</v>
      </c>
      <c r="H80" s="149">
        <v>1</v>
      </c>
      <c r="I80" s="149" t="s">
        <v>1887</v>
      </c>
      <c r="J80" t="b">
        <v>1</v>
      </c>
      <c r="K80" t="s">
        <v>1888</v>
      </c>
      <c r="L80" s="149" t="s">
        <v>1901</v>
      </c>
      <c r="M80" t="b">
        <v>0</v>
      </c>
      <c r="N80" s="149" t="s">
        <v>1890</v>
      </c>
      <c r="P80" s="149">
        <v>395</v>
      </c>
    </row>
    <row r="81" spans="1:16" x14ac:dyDescent="0.25">
      <c r="A81" t="s">
        <v>1754</v>
      </c>
      <c r="B81" t="s">
        <v>1938</v>
      </c>
      <c r="C81" s="149">
        <v>9897</v>
      </c>
      <c r="D81" s="149">
        <v>289</v>
      </c>
      <c r="E81" t="s">
        <v>251</v>
      </c>
      <c r="F81" s="149">
        <v>1</v>
      </c>
      <c r="G81" s="149" t="s">
        <v>1795</v>
      </c>
      <c r="H81" s="149">
        <v>1</v>
      </c>
      <c r="I81" s="149" t="s">
        <v>1887</v>
      </c>
      <c r="J81" t="b">
        <v>1</v>
      </c>
      <c r="K81" t="s">
        <v>1888</v>
      </c>
      <c r="L81" s="149" t="s">
        <v>1889</v>
      </c>
      <c r="M81" t="b">
        <v>1</v>
      </c>
      <c r="N81" s="149" t="s">
        <v>1890</v>
      </c>
      <c r="P81" s="149">
        <v>759</v>
      </c>
    </row>
    <row r="82" spans="1:16" x14ac:dyDescent="0.25">
      <c r="A82" t="s">
        <v>1760</v>
      </c>
      <c r="B82" t="s">
        <v>1939</v>
      </c>
      <c r="C82" s="149" t="s">
        <v>1469</v>
      </c>
      <c r="D82" s="149">
        <v>446</v>
      </c>
      <c r="E82" t="s">
        <v>400</v>
      </c>
      <c r="F82" s="149">
        <v>1</v>
      </c>
      <c r="G82" s="149" t="s">
        <v>1795</v>
      </c>
      <c r="H82" s="149">
        <v>1</v>
      </c>
      <c r="I82" s="149" t="s">
        <v>1887</v>
      </c>
      <c r="J82" t="b">
        <v>1</v>
      </c>
      <c r="K82" t="s">
        <v>1893</v>
      </c>
      <c r="L82" s="149" t="s">
        <v>1889</v>
      </c>
      <c r="M82" t="b">
        <v>1</v>
      </c>
      <c r="N82" s="149" t="s">
        <v>1890</v>
      </c>
      <c r="P82" s="149">
        <v>364</v>
      </c>
    </row>
    <row r="83" spans="1:16" x14ac:dyDescent="0.25">
      <c r="A83" t="s">
        <v>1763</v>
      </c>
      <c r="B83" t="s">
        <v>1940</v>
      </c>
      <c r="C83" s="149" t="s">
        <v>1469</v>
      </c>
      <c r="D83" s="149">
        <v>407</v>
      </c>
      <c r="E83" t="s">
        <v>253</v>
      </c>
      <c r="F83" s="149">
        <v>1</v>
      </c>
      <c r="G83" s="149" t="s">
        <v>1795</v>
      </c>
      <c r="H83" s="149">
        <v>1</v>
      </c>
      <c r="I83" s="149" t="s">
        <v>1887</v>
      </c>
      <c r="J83" t="b">
        <v>1</v>
      </c>
      <c r="K83" t="s">
        <v>1898</v>
      </c>
      <c r="L83" s="149" t="s">
        <v>1901</v>
      </c>
      <c r="M83" t="b">
        <v>0</v>
      </c>
      <c r="N83" s="149" t="s">
        <v>1890</v>
      </c>
      <c r="P83" s="149">
        <v>709</v>
      </c>
    </row>
    <row r="84" spans="1:16" x14ac:dyDescent="0.25">
      <c r="A84" t="s">
        <v>2033</v>
      </c>
      <c r="D84" s="149">
        <v>748</v>
      </c>
      <c r="E84" t="s">
        <v>8</v>
      </c>
      <c r="F84" s="149">
        <v>1</v>
      </c>
      <c r="G84" s="149" t="s">
        <v>1795</v>
      </c>
      <c r="H84" s="149">
        <v>1</v>
      </c>
      <c r="I84" s="149" t="s">
        <v>1887</v>
      </c>
      <c r="J84" t="b">
        <v>1</v>
      </c>
      <c r="K84" t="s">
        <v>1888</v>
      </c>
      <c r="L84" s="149" t="s">
        <v>1889</v>
      </c>
      <c r="M84" t="b">
        <v>0</v>
      </c>
      <c r="N84" s="149" t="s">
        <v>1890</v>
      </c>
      <c r="O84" t="s">
        <v>2034</v>
      </c>
      <c r="P84" s="149">
        <v>410</v>
      </c>
    </row>
    <row r="85" spans="1:16" x14ac:dyDescent="0.25">
      <c r="A85" t="s">
        <v>1732</v>
      </c>
      <c r="C85" s="149">
        <v>10433</v>
      </c>
      <c r="D85" s="149">
        <v>16</v>
      </c>
      <c r="E85" t="s">
        <v>255</v>
      </c>
      <c r="F85" s="149">
        <v>1</v>
      </c>
      <c r="G85" s="149" t="s">
        <v>1795</v>
      </c>
      <c r="H85" s="149">
        <v>1</v>
      </c>
      <c r="I85" s="149" t="s">
        <v>1896</v>
      </c>
      <c r="J85" t="b">
        <v>1</v>
      </c>
      <c r="K85" t="s">
        <v>1898</v>
      </c>
      <c r="L85" s="149" t="s">
        <v>1889</v>
      </c>
      <c r="M85" t="b">
        <v>0</v>
      </c>
      <c r="N85" s="149" t="s">
        <v>1890</v>
      </c>
      <c r="P85" s="149">
        <v>339</v>
      </c>
    </row>
    <row r="86" spans="1:16" x14ac:dyDescent="0.25">
      <c r="A86" t="s">
        <v>1764</v>
      </c>
      <c r="B86" t="s">
        <v>1941</v>
      </c>
      <c r="C86" s="149">
        <v>10455</v>
      </c>
      <c r="D86" s="149">
        <v>660</v>
      </c>
      <c r="E86" t="s">
        <v>256</v>
      </c>
      <c r="F86" s="149">
        <v>1</v>
      </c>
      <c r="G86" s="149" t="s">
        <v>1795</v>
      </c>
      <c r="H86" s="149">
        <v>1</v>
      </c>
      <c r="I86" s="149" t="s">
        <v>1887</v>
      </c>
      <c r="J86" t="b">
        <v>1</v>
      </c>
      <c r="K86" t="s">
        <v>1888</v>
      </c>
      <c r="L86" s="149" t="s">
        <v>1889</v>
      </c>
      <c r="M86" t="b">
        <v>1</v>
      </c>
      <c r="N86" s="149" t="s">
        <v>1890</v>
      </c>
      <c r="P86" s="149">
        <v>394</v>
      </c>
    </row>
    <row r="87" spans="1:16" x14ac:dyDescent="0.25">
      <c r="A87" t="s">
        <v>1770</v>
      </c>
      <c r="B87" t="s">
        <v>1942</v>
      </c>
      <c r="C87" s="149">
        <v>9898</v>
      </c>
      <c r="D87" s="149">
        <v>285</v>
      </c>
      <c r="E87" t="s">
        <v>1291</v>
      </c>
      <c r="F87" s="149">
        <v>1</v>
      </c>
      <c r="G87" s="149" t="s">
        <v>1795</v>
      </c>
      <c r="H87" s="149">
        <v>1</v>
      </c>
      <c r="I87" s="149" t="s">
        <v>1887</v>
      </c>
      <c r="J87" t="b">
        <v>1</v>
      </c>
      <c r="K87" t="s">
        <v>1888</v>
      </c>
      <c r="L87" s="149" t="s">
        <v>1901</v>
      </c>
      <c r="M87" t="b">
        <v>0</v>
      </c>
      <c r="N87" s="149" t="s">
        <v>1890</v>
      </c>
      <c r="P87" s="149">
        <v>447</v>
      </c>
    </row>
    <row r="88" spans="1:16" x14ac:dyDescent="0.25">
      <c r="A88" t="s">
        <v>1772</v>
      </c>
      <c r="B88" t="s">
        <v>1943</v>
      </c>
      <c r="C88" s="149">
        <v>10451</v>
      </c>
      <c r="D88" s="149">
        <v>17</v>
      </c>
      <c r="E88" t="s">
        <v>258</v>
      </c>
      <c r="F88" s="149">
        <v>1</v>
      </c>
      <c r="G88" s="149" t="s">
        <v>1795</v>
      </c>
      <c r="H88" s="149">
        <v>1</v>
      </c>
      <c r="I88" s="149" t="s">
        <v>1887</v>
      </c>
      <c r="J88" t="b">
        <v>1</v>
      </c>
      <c r="K88" t="s">
        <v>1888</v>
      </c>
      <c r="L88" s="149" t="s">
        <v>1889</v>
      </c>
      <c r="M88" t="b">
        <v>1</v>
      </c>
      <c r="N88" s="149" t="s">
        <v>1890</v>
      </c>
      <c r="P88" s="149">
        <v>92</v>
      </c>
    </row>
    <row r="89" spans="1:16" x14ac:dyDescent="0.25">
      <c r="A89" t="s">
        <v>1468</v>
      </c>
      <c r="B89" t="s">
        <v>1944</v>
      </c>
      <c r="C89" s="149" t="s">
        <v>1469</v>
      </c>
      <c r="D89" s="149">
        <v>687</v>
      </c>
      <c r="E89" t="s">
        <v>260</v>
      </c>
      <c r="F89" s="149">
        <v>1</v>
      </c>
      <c r="G89" s="149" t="s">
        <v>1795</v>
      </c>
      <c r="H89" s="149">
        <v>1</v>
      </c>
      <c r="I89" s="149" t="s">
        <v>1887</v>
      </c>
      <c r="J89" t="b">
        <v>1</v>
      </c>
      <c r="K89" t="s">
        <v>1888</v>
      </c>
      <c r="L89" s="149" t="s">
        <v>1889</v>
      </c>
      <c r="M89" t="b">
        <v>1</v>
      </c>
      <c r="N89" s="149" t="s">
        <v>1890</v>
      </c>
      <c r="P89" s="149">
        <v>586</v>
      </c>
    </row>
    <row r="90" spans="1:16" x14ac:dyDescent="0.25">
      <c r="A90" t="s">
        <v>2035</v>
      </c>
      <c r="D90" s="149">
        <v>710</v>
      </c>
      <c r="E90" s="229" t="s">
        <v>2036</v>
      </c>
      <c r="F90" s="149">
        <v>1</v>
      </c>
      <c r="G90" s="149" t="s">
        <v>1795</v>
      </c>
      <c r="H90" s="149">
        <v>1</v>
      </c>
      <c r="I90" s="223" t="s">
        <v>1896</v>
      </c>
      <c r="J90" t="b">
        <v>1</v>
      </c>
      <c r="K90" t="s">
        <v>1893</v>
      </c>
      <c r="L90" s="149" t="s">
        <v>1889</v>
      </c>
      <c r="M90" t="b">
        <v>0</v>
      </c>
      <c r="N90" s="149" t="s">
        <v>1890</v>
      </c>
      <c r="O90" s="77" t="s">
        <v>2037</v>
      </c>
      <c r="P90" s="149">
        <v>684</v>
      </c>
    </row>
    <row r="91" spans="1:16" x14ac:dyDescent="0.25">
      <c r="A91" t="s">
        <v>1471</v>
      </c>
      <c r="B91" t="s">
        <v>1945</v>
      </c>
      <c r="C91" s="149">
        <v>9832</v>
      </c>
      <c r="D91" s="149">
        <v>281</v>
      </c>
      <c r="E91" t="s">
        <v>262</v>
      </c>
      <c r="F91" s="149">
        <v>1</v>
      </c>
      <c r="G91" s="149" t="s">
        <v>1795</v>
      </c>
      <c r="H91" s="149">
        <v>1</v>
      </c>
      <c r="I91" s="149" t="s">
        <v>1887</v>
      </c>
      <c r="J91" t="b">
        <v>1</v>
      </c>
      <c r="K91" t="s">
        <v>1888</v>
      </c>
      <c r="L91" s="149" t="s">
        <v>1889</v>
      </c>
      <c r="M91" t="b">
        <v>1</v>
      </c>
      <c r="N91" s="149" t="s">
        <v>1890</v>
      </c>
      <c r="P91" s="149">
        <v>230</v>
      </c>
    </row>
    <row r="92" spans="1:16" x14ac:dyDescent="0.25">
      <c r="A92" t="s">
        <v>1473</v>
      </c>
      <c r="B92" t="s">
        <v>1946</v>
      </c>
      <c r="C92" s="149">
        <v>10491</v>
      </c>
      <c r="D92" s="149">
        <v>376</v>
      </c>
      <c r="E92" t="s">
        <v>264</v>
      </c>
      <c r="F92" s="149">
        <v>1</v>
      </c>
      <c r="G92" s="149" t="s">
        <v>1795</v>
      </c>
      <c r="H92" s="149">
        <v>1</v>
      </c>
      <c r="I92" s="149" t="s">
        <v>1887</v>
      </c>
      <c r="J92" t="b">
        <v>1</v>
      </c>
      <c r="K92" t="s">
        <v>1888</v>
      </c>
      <c r="L92" s="149" t="s">
        <v>1889</v>
      </c>
      <c r="M92" t="b">
        <v>1</v>
      </c>
      <c r="N92" s="149" t="s">
        <v>1890</v>
      </c>
      <c r="P92" s="149">
        <v>72</v>
      </c>
    </row>
    <row r="93" spans="1:16" x14ac:dyDescent="0.25">
      <c r="A93" t="s">
        <v>1475</v>
      </c>
      <c r="B93" t="s">
        <v>1947</v>
      </c>
      <c r="C93" s="149">
        <v>10716</v>
      </c>
      <c r="D93" s="149">
        <v>353</v>
      </c>
      <c r="E93" t="s">
        <v>266</v>
      </c>
      <c r="F93" s="149">
        <v>1</v>
      </c>
      <c r="G93" s="149" t="s">
        <v>1795</v>
      </c>
      <c r="H93" s="149">
        <v>1</v>
      </c>
      <c r="I93" s="149" t="s">
        <v>1887</v>
      </c>
      <c r="J93" t="b">
        <v>1</v>
      </c>
      <c r="K93" t="s">
        <v>1888</v>
      </c>
      <c r="L93" s="149" t="s">
        <v>1889</v>
      </c>
      <c r="M93" t="b">
        <v>1</v>
      </c>
      <c r="N93" s="149" t="s">
        <v>1890</v>
      </c>
      <c r="P93" s="149">
        <v>61</v>
      </c>
    </row>
    <row r="94" spans="1:16" x14ac:dyDescent="0.25">
      <c r="A94" t="s">
        <v>1477</v>
      </c>
      <c r="B94" t="s">
        <v>1948</v>
      </c>
      <c r="C94" s="149" t="s">
        <v>1469</v>
      </c>
      <c r="D94" s="149">
        <v>330</v>
      </c>
      <c r="E94" t="s">
        <v>268</v>
      </c>
      <c r="F94" s="149">
        <v>1</v>
      </c>
      <c r="G94" s="149" t="s">
        <v>1795</v>
      </c>
      <c r="H94" s="149">
        <v>1</v>
      </c>
      <c r="I94" s="149" t="s">
        <v>1887</v>
      </c>
      <c r="J94" t="b">
        <v>1</v>
      </c>
      <c r="K94" t="s">
        <v>1888</v>
      </c>
      <c r="L94" s="149" t="s">
        <v>1889</v>
      </c>
      <c r="M94" t="b">
        <v>1</v>
      </c>
      <c r="N94" s="149" t="s">
        <v>1890</v>
      </c>
      <c r="P94" s="149">
        <v>363</v>
      </c>
    </row>
    <row r="95" spans="1:16" x14ac:dyDescent="0.25">
      <c r="A95" t="s">
        <v>1479</v>
      </c>
      <c r="B95" t="s">
        <v>1949</v>
      </c>
      <c r="C95" s="149" t="s">
        <v>1469</v>
      </c>
      <c r="D95" s="149">
        <v>570</v>
      </c>
      <c r="E95" t="s">
        <v>402</v>
      </c>
      <c r="F95" s="149">
        <v>1</v>
      </c>
      <c r="G95" s="149" t="s">
        <v>1795</v>
      </c>
      <c r="H95" s="149">
        <v>1</v>
      </c>
      <c r="I95" s="149" t="s">
        <v>1887</v>
      </c>
      <c r="J95" t="b">
        <v>1</v>
      </c>
      <c r="K95" t="s">
        <v>1888</v>
      </c>
      <c r="L95" s="149" t="s">
        <v>1889</v>
      </c>
      <c r="M95" t="b">
        <v>1</v>
      </c>
      <c r="N95" s="149" t="s">
        <v>1890</v>
      </c>
      <c r="P95" s="149">
        <v>664</v>
      </c>
    </row>
    <row r="96" spans="1:16" x14ac:dyDescent="0.25">
      <c r="A96" t="s">
        <v>1482</v>
      </c>
      <c r="B96" t="s">
        <v>1950</v>
      </c>
      <c r="C96" s="149">
        <v>11591</v>
      </c>
      <c r="D96" s="149">
        <v>264</v>
      </c>
      <c r="E96" t="s">
        <v>1284</v>
      </c>
      <c r="F96" s="149">
        <v>1</v>
      </c>
      <c r="G96" s="149" t="s">
        <v>1795</v>
      </c>
      <c r="H96" s="149">
        <v>1</v>
      </c>
      <c r="I96" s="149" t="s">
        <v>1896</v>
      </c>
      <c r="J96" t="b">
        <v>1</v>
      </c>
      <c r="K96" t="s">
        <v>1893</v>
      </c>
      <c r="L96" s="149" t="s">
        <v>1901</v>
      </c>
      <c r="M96" t="b">
        <v>0</v>
      </c>
      <c r="N96" s="149" t="s">
        <v>1890</v>
      </c>
      <c r="P96" s="149">
        <v>344</v>
      </c>
    </row>
    <row r="97" spans="1:16" x14ac:dyDescent="0.25">
      <c r="A97" t="s">
        <v>1484</v>
      </c>
      <c r="B97" t="s">
        <v>1951</v>
      </c>
      <c r="C97" s="149">
        <v>26317</v>
      </c>
      <c r="D97" s="149">
        <v>321</v>
      </c>
      <c r="E97" t="s">
        <v>270</v>
      </c>
      <c r="F97" s="149">
        <v>1</v>
      </c>
      <c r="G97" s="149" t="s">
        <v>1795</v>
      </c>
      <c r="H97" s="149">
        <v>1</v>
      </c>
      <c r="I97" s="149" t="s">
        <v>1887</v>
      </c>
      <c r="J97" t="b">
        <v>1</v>
      </c>
      <c r="K97" t="s">
        <v>1893</v>
      </c>
      <c r="L97" s="149" t="s">
        <v>1889</v>
      </c>
      <c r="M97" t="b">
        <v>1</v>
      </c>
      <c r="N97" s="149" t="s">
        <v>1890</v>
      </c>
      <c r="P97" s="149">
        <v>729</v>
      </c>
    </row>
    <row r="98" spans="1:16" x14ac:dyDescent="0.25">
      <c r="A98" t="s">
        <v>1743</v>
      </c>
      <c r="C98" s="149">
        <v>11824</v>
      </c>
      <c r="D98" s="149">
        <v>18</v>
      </c>
      <c r="E98" t="s">
        <v>905</v>
      </c>
      <c r="F98" s="149">
        <v>1</v>
      </c>
      <c r="G98" s="149" t="s">
        <v>1795</v>
      </c>
      <c r="H98" s="149">
        <v>1</v>
      </c>
      <c r="I98" s="149" t="s">
        <v>1896</v>
      </c>
      <c r="J98" t="b">
        <v>1</v>
      </c>
      <c r="K98" t="s">
        <v>1898</v>
      </c>
      <c r="L98" s="149" t="s">
        <v>1889</v>
      </c>
      <c r="M98" t="b">
        <v>0</v>
      </c>
      <c r="N98" s="149" t="s">
        <v>1890</v>
      </c>
      <c r="P98" s="149">
        <v>242</v>
      </c>
    </row>
    <row r="99" spans="1:16" x14ac:dyDescent="0.25">
      <c r="A99" t="s">
        <v>1489</v>
      </c>
      <c r="B99" t="s">
        <v>1952</v>
      </c>
      <c r="C99" s="149">
        <v>12119</v>
      </c>
      <c r="D99" s="149">
        <v>44</v>
      </c>
      <c r="E99" t="s">
        <v>272</v>
      </c>
      <c r="F99" s="149">
        <v>1</v>
      </c>
      <c r="G99" s="149" t="s">
        <v>1795</v>
      </c>
      <c r="H99" s="149">
        <v>1</v>
      </c>
      <c r="I99" s="149" t="s">
        <v>1896</v>
      </c>
      <c r="J99" t="b">
        <v>1</v>
      </c>
      <c r="K99" t="s">
        <v>1893</v>
      </c>
      <c r="L99" s="149" t="s">
        <v>1889</v>
      </c>
      <c r="M99" t="b">
        <v>1</v>
      </c>
      <c r="N99" s="149" t="s">
        <v>1890</v>
      </c>
      <c r="P99" s="149">
        <v>106</v>
      </c>
    </row>
    <row r="100" spans="1:16" x14ac:dyDescent="0.25">
      <c r="A100" t="s">
        <v>1625</v>
      </c>
      <c r="C100" s="149">
        <v>12385</v>
      </c>
      <c r="E100" t="s">
        <v>274</v>
      </c>
      <c r="F100" s="149">
        <v>1</v>
      </c>
      <c r="G100" s="149" t="s">
        <v>1795</v>
      </c>
      <c r="H100" s="149">
        <v>1</v>
      </c>
      <c r="I100" s="149" t="s">
        <v>1428</v>
      </c>
      <c r="J100" t="b">
        <v>0</v>
      </c>
      <c r="K100" t="s">
        <v>1893</v>
      </c>
      <c r="L100" s="149" t="s">
        <v>1428</v>
      </c>
      <c r="M100" t="b">
        <v>0</v>
      </c>
      <c r="N100" s="149" t="s">
        <v>1890</v>
      </c>
      <c r="O100" t="s">
        <v>2003</v>
      </c>
      <c r="P100" s="149">
        <v>741</v>
      </c>
    </row>
    <row r="101" spans="1:16" x14ac:dyDescent="0.25">
      <c r="A101" t="s">
        <v>1554</v>
      </c>
      <c r="B101" t="s">
        <v>1953</v>
      </c>
      <c r="C101" s="149">
        <v>12485</v>
      </c>
      <c r="D101" s="149">
        <v>343</v>
      </c>
      <c r="E101" t="s">
        <v>279</v>
      </c>
      <c r="F101" s="149">
        <v>1</v>
      </c>
      <c r="G101" s="149" t="s">
        <v>1795</v>
      </c>
      <c r="H101" s="149">
        <v>1</v>
      </c>
      <c r="I101" s="149" t="s">
        <v>1896</v>
      </c>
      <c r="J101" t="b">
        <v>1</v>
      </c>
      <c r="K101" t="s">
        <v>1898</v>
      </c>
      <c r="L101" s="149" t="s">
        <v>1889</v>
      </c>
      <c r="M101" t="b">
        <v>1</v>
      </c>
      <c r="N101" s="149" t="s">
        <v>1890</v>
      </c>
      <c r="P101" s="149">
        <v>375</v>
      </c>
    </row>
    <row r="102" spans="1:16" x14ac:dyDescent="0.25">
      <c r="A102" t="s">
        <v>1496</v>
      </c>
      <c r="B102" t="s">
        <v>1954</v>
      </c>
      <c r="C102" s="149">
        <v>13201</v>
      </c>
      <c r="D102" s="149">
        <v>22</v>
      </c>
      <c r="E102" t="s">
        <v>285</v>
      </c>
      <c r="F102" s="149">
        <v>1</v>
      </c>
      <c r="G102" s="149" t="s">
        <v>1795</v>
      </c>
      <c r="H102" s="149">
        <v>1</v>
      </c>
      <c r="I102" s="149" t="s">
        <v>1887</v>
      </c>
      <c r="J102" t="b">
        <v>1</v>
      </c>
      <c r="K102" t="s">
        <v>1898</v>
      </c>
      <c r="L102" s="149" t="s">
        <v>1889</v>
      </c>
      <c r="M102" t="b">
        <v>1</v>
      </c>
      <c r="N102" s="149" t="s">
        <v>1890</v>
      </c>
      <c r="P102" s="149">
        <v>663</v>
      </c>
    </row>
    <row r="103" spans="1:16" x14ac:dyDescent="0.25">
      <c r="A103" t="s">
        <v>1498</v>
      </c>
      <c r="B103" t="s">
        <v>1955</v>
      </c>
      <c r="C103" s="149">
        <v>13211</v>
      </c>
      <c r="D103" s="149">
        <v>319</v>
      </c>
      <c r="E103" t="s">
        <v>287</v>
      </c>
      <c r="F103" s="149">
        <v>1</v>
      </c>
      <c r="G103" s="149" t="s">
        <v>1795</v>
      </c>
      <c r="H103" s="149">
        <v>1</v>
      </c>
      <c r="I103" s="149" t="s">
        <v>1887</v>
      </c>
      <c r="J103" t="b">
        <v>1</v>
      </c>
      <c r="K103" t="s">
        <v>1893</v>
      </c>
      <c r="L103" s="149" t="s">
        <v>1889</v>
      </c>
      <c r="M103" t="b">
        <v>1</v>
      </c>
      <c r="N103" s="149" t="s">
        <v>1890</v>
      </c>
      <c r="P103" s="149">
        <v>409</v>
      </c>
    </row>
    <row r="104" spans="1:16" x14ac:dyDescent="0.25">
      <c r="A104" t="s">
        <v>1500</v>
      </c>
      <c r="B104" t="s">
        <v>1956</v>
      </c>
      <c r="C104" s="149" t="s">
        <v>1469</v>
      </c>
      <c r="D104" s="149">
        <v>625</v>
      </c>
      <c r="E104" t="s">
        <v>405</v>
      </c>
      <c r="F104" s="149">
        <v>1</v>
      </c>
      <c r="G104" s="149" t="s">
        <v>1795</v>
      </c>
      <c r="H104" s="149">
        <v>1</v>
      </c>
      <c r="I104" s="149" t="s">
        <v>1887</v>
      </c>
      <c r="J104" t="b">
        <v>1</v>
      </c>
      <c r="K104" t="s">
        <v>1888</v>
      </c>
      <c r="L104" s="149" t="s">
        <v>1889</v>
      </c>
      <c r="M104" t="b">
        <v>1</v>
      </c>
      <c r="N104" s="149" t="s">
        <v>1890</v>
      </c>
      <c r="P104" s="149">
        <v>53</v>
      </c>
    </row>
    <row r="105" spans="1:16" x14ac:dyDescent="0.25">
      <c r="A105" t="s">
        <v>1681</v>
      </c>
      <c r="B105" t="s">
        <v>1957</v>
      </c>
      <c r="C105" s="149">
        <v>3422</v>
      </c>
      <c r="D105" s="149">
        <v>365</v>
      </c>
      <c r="E105" t="s">
        <v>289</v>
      </c>
      <c r="F105" s="149">
        <v>1</v>
      </c>
      <c r="G105" s="149" t="s">
        <v>1795</v>
      </c>
      <c r="H105" s="149">
        <v>1</v>
      </c>
      <c r="I105" s="149" t="s">
        <v>1887</v>
      </c>
      <c r="J105" t="b">
        <v>1</v>
      </c>
      <c r="K105" t="s">
        <v>1893</v>
      </c>
      <c r="L105" s="149" t="s">
        <v>1889</v>
      </c>
      <c r="M105" t="b">
        <v>1</v>
      </c>
      <c r="N105" s="149" t="s">
        <v>1890</v>
      </c>
      <c r="P105" s="149">
        <v>10</v>
      </c>
    </row>
    <row r="106" spans="1:16" x14ac:dyDescent="0.25">
      <c r="A106" t="s">
        <v>1535</v>
      </c>
      <c r="B106" t="s">
        <v>1968</v>
      </c>
      <c r="C106" s="149">
        <v>14832</v>
      </c>
      <c r="D106" s="149">
        <v>659</v>
      </c>
      <c r="E106" t="s">
        <v>291</v>
      </c>
      <c r="F106" s="149">
        <v>1</v>
      </c>
      <c r="G106" s="149" t="s">
        <v>1795</v>
      </c>
      <c r="H106" s="149">
        <v>1</v>
      </c>
      <c r="I106" s="149" t="s">
        <v>1887</v>
      </c>
      <c r="J106" t="b">
        <v>1</v>
      </c>
      <c r="K106" t="s">
        <v>1888</v>
      </c>
      <c r="L106" s="149" t="s">
        <v>1889</v>
      </c>
      <c r="M106" t="b">
        <v>1</v>
      </c>
      <c r="N106" s="149" t="s">
        <v>1890</v>
      </c>
      <c r="P106" s="149">
        <v>13</v>
      </c>
    </row>
    <row r="107" spans="1:16" x14ac:dyDescent="0.25">
      <c r="A107" t="s">
        <v>1505</v>
      </c>
      <c r="B107" t="s">
        <v>1958</v>
      </c>
      <c r="C107" s="149">
        <v>13477</v>
      </c>
      <c r="D107" s="149">
        <v>340</v>
      </c>
      <c r="E107" t="s">
        <v>293</v>
      </c>
      <c r="F107" s="149">
        <v>1</v>
      </c>
      <c r="G107" s="149" t="s">
        <v>1795</v>
      </c>
      <c r="H107" s="149">
        <v>1</v>
      </c>
      <c r="I107" s="149" t="s">
        <v>1887</v>
      </c>
      <c r="J107" t="b">
        <v>1</v>
      </c>
      <c r="K107" t="s">
        <v>1898</v>
      </c>
      <c r="L107" s="149" t="s">
        <v>1889</v>
      </c>
      <c r="M107" t="b">
        <v>1</v>
      </c>
      <c r="N107" s="149" t="s">
        <v>1890</v>
      </c>
      <c r="P107" s="149">
        <v>32</v>
      </c>
    </row>
    <row r="108" spans="1:16" x14ac:dyDescent="0.25">
      <c r="A108" t="s">
        <v>1766</v>
      </c>
      <c r="B108" t="s">
        <v>1959</v>
      </c>
      <c r="C108" s="149" t="s">
        <v>1469</v>
      </c>
      <c r="D108" s="149">
        <v>661</v>
      </c>
      <c r="E108" t="s">
        <v>295</v>
      </c>
      <c r="F108" s="149">
        <v>1</v>
      </c>
      <c r="G108" s="149" t="s">
        <v>1795</v>
      </c>
      <c r="H108" s="149">
        <v>1</v>
      </c>
      <c r="I108" s="149" t="s">
        <v>1887</v>
      </c>
      <c r="J108" t="b">
        <v>1</v>
      </c>
      <c r="K108" t="s">
        <v>1893</v>
      </c>
      <c r="L108" s="149" t="s">
        <v>1889</v>
      </c>
      <c r="M108" t="b">
        <v>1</v>
      </c>
      <c r="N108" s="149" t="s">
        <v>1890</v>
      </c>
      <c r="P108" s="149">
        <v>16</v>
      </c>
    </row>
    <row r="109" spans="1:16" x14ac:dyDescent="0.25">
      <c r="A109" t="s">
        <v>1511</v>
      </c>
      <c r="B109" t="s">
        <v>1960</v>
      </c>
      <c r="C109" s="149" t="s">
        <v>1469</v>
      </c>
      <c r="D109" s="149">
        <v>416</v>
      </c>
      <c r="E109" t="s">
        <v>297</v>
      </c>
      <c r="F109" s="149">
        <v>1</v>
      </c>
      <c r="G109" s="149" t="s">
        <v>1795</v>
      </c>
      <c r="H109" s="149">
        <v>1</v>
      </c>
      <c r="I109" s="149" t="s">
        <v>1887</v>
      </c>
      <c r="J109" t="b">
        <v>1</v>
      </c>
      <c r="K109" t="s">
        <v>1888</v>
      </c>
      <c r="L109" s="149" t="s">
        <v>1889</v>
      </c>
      <c r="M109" t="b">
        <v>1</v>
      </c>
      <c r="N109" s="149" t="s">
        <v>1890</v>
      </c>
      <c r="P109" s="149">
        <v>18</v>
      </c>
    </row>
    <row r="110" spans="1:16" x14ac:dyDescent="0.25">
      <c r="A110" t="s">
        <v>1516</v>
      </c>
      <c r="B110" t="s">
        <v>1961</v>
      </c>
      <c r="C110" s="149">
        <v>13642</v>
      </c>
      <c r="D110" s="149">
        <v>150</v>
      </c>
      <c r="E110" t="s">
        <v>299</v>
      </c>
      <c r="F110" s="149">
        <v>1</v>
      </c>
      <c r="G110" s="149" t="s">
        <v>1795</v>
      </c>
      <c r="H110" s="149">
        <v>1</v>
      </c>
      <c r="I110" s="149" t="s">
        <v>1887</v>
      </c>
      <c r="J110" t="b">
        <v>1</v>
      </c>
      <c r="K110" t="s">
        <v>1893</v>
      </c>
      <c r="L110" s="149" t="s">
        <v>1889</v>
      </c>
      <c r="M110" t="b">
        <v>1</v>
      </c>
      <c r="N110" s="149" t="s">
        <v>1890</v>
      </c>
    </row>
    <row r="111" spans="1:16" x14ac:dyDescent="0.25">
      <c r="A111" t="s">
        <v>1522</v>
      </c>
      <c r="B111" t="s">
        <v>1962</v>
      </c>
      <c r="C111" s="149">
        <v>26616</v>
      </c>
      <c r="D111" s="149">
        <v>254</v>
      </c>
      <c r="E111" t="s">
        <v>301</v>
      </c>
      <c r="F111" s="149">
        <v>1</v>
      </c>
      <c r="G111" s="149" t="s">
        <v>1795</v>
      </c>
      <c r="H111" s="149">
        <v>1</v>
      </c>
      <c r="I111" s="149" t="s">
        <v>1887</v>
      </c>
      <c r="J111" t="b">
        <v>1</v>
      </c>
      <c r="K111" t="s">
        <v>1888</v>
      </c>
      <c r="L111" s="149" t="s">
        <v>1889</v>
      </c>
      <c r="M111" t="b">
        <v>1</v>
      </c>
      <c r="N111" s="149" t="s">
        <v>1890</v>
      </c>
      <c r="P111" s="149">
        <v>121</v>
      </c>
    </row>
    <row r="112" spans="1:16" x14ac:dyDescent="0.25">
      <c r="A112" t="s">
        <v>1646</v>
      </c>
      <c r="C112" s="149">
        <v>13880</v>
      </c>
      <c r="E112" s="26" t="s">
        <v>1647</v>
      </c>
      <c r="P112" s="149">
        <v>212</v>
      </c>
    </row>
    <row r="113" spans="1:16" x14ac:dyDescent="0.25">
      <c r="A113" t="s">
        <v>1525</v>
      </c>
      <c r="B113" t="s">
        <v>1963</v>
      </c>
      <c r="C113" s="149" t="s">
        <v>1469</v>
      </c>
      <c r="D113" s="149">
        <v>408</v>
      </c>
      <c r="E113" t="s">
        <v>309</v>
      </c>
      <c r="F113" s="149">
        <v>1</v>
      </c>
      <c r="G113" s="149" t="s">
        <v>1795</v>
      </c>
      <c r="H113" s="149">
        <v>1</v>
      </c>
      <c r="I113" s="149" t="s">
        <v>1887</v>
      </c>
      <c r="J113" t="b">
        <v>1</v>
      </c>
      <c r="K113" t="s">
        <v>1888</v>
      </c>
      <c r="L113" s="149" t="s">
        <v>1889</v>
      </c>
      <c r="M113" t="b">
        <v>1</v>
      </c>
      <c r="N113" s="149" t="s">
        <v>1890</v>
      </c>
      <c r="P113" s="149">
        <v>108</v>
      </c>
    </row>
    <row r="114" spans="1:16" x14ac:dyDescent="0.25">
      <c r="A114" t="s">
        <v>1708</v>
      </c>
      <c r="B114" t="s">
        <v>1964</v>
      </c>
      <c r="C114" s="149">
        <v>13870</v>
      </c>
      <c r="D114" s="149">
        <v>45</v>
      </c>
      <c r="E114" t="s">
        <v>311</v>
      </c>
      <c r="F114" s="149">
        <v>1</v>
      </c>
      <c r="G114" s="149" t="s">
        <v>1795</v>
      </c>
      <c r="H114" s="149">
        <v>1</v>
      </c>
      <c r="I114" s="149" t="s">
        <v>1887</v>
      </c>
      <c r="J114" t="b">
        <v>1</v>
      </c>
      <c r="K114" t="s">
        <v>1898</v>
      </c>
      <c r="L114" s="149" t="s">
        <v>1889</v>
      </c>
      <c r="M114" t="b">
        <v>1</v>
      </c>
      <c r="N114" s="149" t="s">
        <v>1890</v>
      </c>
      <c r="P114" s="149">
        <v>640</v>
      </c>
    </row>
    <row r="115" spans="1:16" x14ac:dyDescent="0.25">
      <c r="A115" t="s">
        <v>1858</v>
      </c>
      <c r="C115" s="149">
        <v>13972</v>
      </c>
      <c r="E115" s="77" t="s">
        <v>1859</v>
      </c>
      <c r="F115" s="149">
        <v>6</v>
      </c>
      <c r="G115" s="149" t="s">
        <v>1805</v>
      </c>
      <c r="H115" s="149">
        <v>4</v>
      </c>
      <c r="I115" s="149" t="s">
        <v>1428</v>
      </c>
      <c r="J115" t="b">
        <v>0</v>
      </c>
      <c r="K115" s="77" t="s">
        <v>2009</v>
      </c>
      <c r="L115" s="223" t="s">
        <v>1428</v>
      </c>
      <c r="M115" s="77" t="b">
        <v>0</v>
      </c>
      <c r="N115" s="223" t="s">
        <v>2008</v>
      </c>
      <c r="P115" s="149">
        <v>742</v>
      </c>
    </row>
    <row r="116" spans="1:16" x14ac:dyDescent="0.25">
      <c r="A116" t="s">
        <v>1842</v>
      </c>
      <c r="C116" s="149">
        <v>14313</v>
      </c>
      <c r="E116" s="77" t="s">
        <v>1843</v>
      </c>
      <c r="F116" s="149">
        <v>6</v>
      </c>
      <c r="G116" s="149" t="s">
        <v>1805</v>
      </c>
      <c r="H116" s="149">
        <v>4</v>
      </c>
      <c r="I116" s="149" t="s">
        <v>1428</v>
      </c>
      <c r="J116" t="b">
        <v>0</v>
      </c>
      <c r="K116" s="77" t="s">
        <v>2009</v>
      </c>
      <c r="L116" s="223" t="s">
        <v>1428</v>
      </c>
      <c r="M116" s="77" t="b">
        <v>0</v>
      </c>
      <c r="N116" s="223" t="s">
        <v>2008</v>
      </c>
      <c r="P116" s="149">
        <v>520</v>
      </c>
    </row>
    <row r="117" spans="1:16" x14ac:dyDescent="0.25">
      <c r="A117" t="s">
        <v>1529</v>
      </c>
      <c r="B117" t="s">
        <v>1965</v>
      </c>
      <c r="C117" s="149">
        <v>14234</v>
      </c>
      <c r="D117" s="149">
        <v>357</v>
      </c>
      <c r="E117" t="s">
        <v>313</v>
      </c>
      <c r="F117" s="149">
        <v>1</v>
      </c>
      <c r="G117" s="149" t="s">
        <v>1795</v>
      </c>
      <c r="H117" s="149">
        <v>1</v>
      </c>
      <c r="I117" s="149" t="s">
        <v>1887</v>
      </c>
      <c r="J117" t="b">
        <v>1</v>
      </c>
      <c r="K117" t="s">
        <v>1888</v>
      </c>
      <c r="L117" s="149" t="s">
        <v>1889</v>
      </c>
      <c r="M117" t="b">
        <v>1</v>
      </c>
      <c r="N117" s="149" t="s">
        <v>1890</v>
      </c>
    </row>
    <row r="118" spans="1:16" x14ac:dyDescent="0.25">
      <c r="A118" t="s">
        <v>1756</v>
      </c>
      <c r="C118" s="149">
        <v>26754</v>
      </c>
      <c r="D118" s="149">
        <v>91</v>
      </c>
      <c r="E118" t="s">
        <v>2014</v>
      </c>
      <c r="J118" t="b">
        <v>1</v>
      </c>
      <c r="K118" t="s">
        <v>1888</v>
      </c>
      <c r="L118" s="149" t="s">
        <v>1889</v>
      </c>
      <c r="M118" t="b">
        <v>0</v>
      </c>
      <c r="N118" s="149" t="s">
        <v>1890</v>
      </c>
      <c r="P118" s="149">
        <v>720</v>
      </c>
    </row>
    <row r="119" spans="1:16" x14ac:dyDescent="0.25">
      <c r="A119" t="s">
        <v>1819</v>
      </c>
      <c r="E119" t="s">
        <v>1820</v>
      </c>
      <c r="F119" s="149"/>
      <c r="G119" s="149"/>
      <c r="I119" s="149" t="s">
        <v>1428</v>
      </c>
      <c r="J119" t="b">
        <v>0</v>
      </c>
      <c r="L119" s="149" t="s">
        <v>1428</v>
      </c>
      <c r="M119" t="b">
        <v>0</v>
      </c>
      <c r="N119" s="223" t="s">
        <v>2008</v>
      </c>
      <c r="O119" t="s">
        <v>2038</v>
      </c>
      <c r="P119" s="149">
        <v>227</v>
      </c>
    </row>
    <row r="120" spans="1:16" x14ac:dyDescent="0.25">
      <c r="A120" t="s">
        <v>1531</v>
      </c>
      <c r="B120" t="s">
        <v>1966</v>
      </c>
      <c r="C120" s="149">
        <v>14633</v>
      </c>
      <c r="D120" s="149">
        <v>662</v>
      </c>
      <c r="E120" t="s">
        <v>315</v>
      </c>
      <c r="F120" s="149">
        <v>1</v>
      </c>
      <c r="G120" s="149" t="s">
        <v>1795</v>
      </c>
      <c r="H120" s="149">
        <v>1</v>
      </c>
      <c r="I120" s="149" t="s">
        <v>1887</v>
      </c>
      <c r="J120" t="b">
        <v>1</v>
      </c>
      <c r="K120" t="s">
        <v>1893</v>
      </c>
      <c r="L120" s="149" t="s">
        <v>1889</v>
      </c>
      <c r="M120" t="b">
        <v>1</v>
      </c>
      <c r="N120" s="149" t="s">
        <v>1890</v>
      </c>
      <c r="P120" s="149">
        <v>227</v>
      </c>
    </row>
    <row r="121" spans="1:16" x14ac:dyDescent="0.25">
      <c r="A121" t="s">
        <v>1533</v>
      </c>
      <c r="B121" t="s">
        <v>1967</v>
      </c>
      <c r="C121" s="149">
        <v>29297</v>
      </c>
      <c r="D121" s="149">
        <v>24</v>
      </c>
      <c r="E121" t="s">
        <v>317</v>
      </c>
      <c r="F121" s="149">
        <v>1</v>
      </c>
      <c r="G121" s="149" t="s">
        <v>1795</v>
      </c>
      <c r="H121" s="149">
        <v>1</v>
      </c>
      <c r="I121" s="149" t="s">
        <v>1887</v>
      </c>
      <c r="J121" t="b">
        <v>1</v>
      </c>
      <c r="K121" t="s">
        <v>1888</v>
      </c>
      <c r="L121" s="149" t="s">
        <v>1889</v>
      </c>
      <c r="M121" t="b">
        <v>1</v>
      </c>
      <c r="N121" s="149" t="s">
        <v>1890</v>
      </c>
      <c r="P121" s="149">
        <v>726</v>
      </c>
    </row>
    <row r="122" spans="1:16" x14ac:dyDescent="0.25">
      <c r="A122" t="s">
        <v>1852</v>
      </c>
      <c r="C122" s="149">
        <v>14852</v>
      </c>
      <c r="E122" s="77" t="s">
        <v>1853</v>
      </c>
      <c r="F122" s="149">
        <v>6</v>
      </c>
      <c r="G122" s="149" t="s">
        <v>1805</v>
      </c>
      <c r="H122" s="149">
        <v>4</v>
      </c>
      <c r="I122" s="149" t="s">
        <v>1428</v>
      </c>
      <c r="J122" t="b">
        <v>0</v>
      </c>
      <c r="K122" s="77" t="s">
        <v>2009</v>
      </c>
      <c r="L122" s="223" t="s">
        <v>1428</v>
      </c>
      <c r="M122" s="77" t="b">
        <v>0</v>
      </c>
      <c r="N122" s="223" t="s">
        <v>2008</v>
      </c>
    </row>
    <row r="123" spans="1:16" s="77" customFormat="1" x14ac:dyDescent="0.25">
      <c r="A123" t="s">
        <v>1630</v>
      </c>
      <c r="B123"/>
      <c r="C123" s="149">
        <v>14856</v>
      </c>
      <c r="D123" s="149">
        <v>212</v>
      </c>
      <c r="E123" t="s">
        <v>964</v>
      </c>
      <c r="F123" s="149">
        <v>1</v>
      </c>
      <c r="G123" s="149" t="s">
        <v>1795</v>
      </c>
      <c r="H123" s="149">
        <v>1</v>
      </c>
      <c r="I123" s="149" t="s">
        <v>1887</v>
      </c>
      <c r="J123" t="b">
        <v>1</v>
      </c>
      <c r="K123" t="s">
        <v>1888</v>
      </c>
      <c r="L123" s="149" t="s">
        <v>1889</v>
      </c>
      <c r="M123" t="b">
        <v>0</v>
      </c>
      <c r="N123" s="149" t="s">
        <v>1890</v>
      </c>
      <c r="O123"/>
      <c r="P123" s="223"/>
    </row>
    <row r="124" spans="1:16" x14ac:dyDescent="0.25">
      <c r="A124" t="s">
        <v>1848</v>
      </c>
      <c r="C124" s="149">
        <v>14956</v>
      </c>
      <c r="E124" s="77" t="s">
        <v>1849</v>
      </c>
      <c r="F124" s="149">
        <v>6</v>
      </c>
      <c r="G124" s="149" t="s">
        <v>1805</v>
      </c>
      <c r="H124" s="149">
        <v>4</v>
      </c>
      <c r="I124" s="149" t="s">
        <v>1428</v>
      </c>
      <c r="J124" t="b">
        <v>0</v>
      </c>
      <c r="K124" s="77" t="s">
        <v>2009</v>
      </c>
      <c r="L124" s="223" t="s">
        <v>1428</v>
      </c>
      <c r="M124" s="77" t="b">
        <v>0</v>
      </c>
      <c r="N124" s="223" t="s">
        <v>2008</v>
      </c>
      <c r="P124" s="149">
        <v>724</v>
      </c>
    </row>
    <row r="125" spans="1:16" x14ac:dyDescent="0.25">
      <c r="A125" t="s">
        <v>1537</v>
      </c>
      <c r="B125" t="s">
        <v>1969</v>
      </c>
      <c r="C125" s="149" t="s">
        <v>1469</v>
      </c>
      <c r="D125" s="149">
        <v>425</v>
      </c>
      <c r="E125" t="s">
        <v>322</v>
      </c>
      <c r="F125" s="149">
        <v>1</v>
      </c>
      <c r="G125" s="149" t="s">
        <v>1795</v>
      </c>
      <c r="H125" s="149">
        <v>1</v>
      </c>
      <c r="I125" s="149" t="s">
        <v>1887</v>
      </c>
      <c r="J125" t="b">
        <v>1</v>
      </c>
      <c r="K125" t="s">
        <v>1888</v>
      </c>
      <c r="L125" s="149" t="s">
        <v>1889</v>
      </c>
      <c r="M125" t="b">
        <v>1</v>
      </c>
      <c r="N125" s="149" t="s">
        <v>1890</v>
      </c>
    </row>
    <row r="126" spans="1:16" x14ac:dyDescent="0.25">
      <c r="A126" t="s">
        <v>1971</v>
      </c>
      <c r="B126" t="s">
        <v>1972</v>
      </c>
      <c r="C126" s="149" t="s">
        <v>1469</v>
      </c>
      <c r="D126" s="149">
        <v>765</v>
      </c>
      <c r="E126" t="s">
        <v>1973</v>
      </c>
      <c r="F126" s="149">
        <v>1</v>
      </c>
      <c r="G126" s="149" t="s">
        <v>1795</v>
      </c>
      <c r="H126" s="149">
        <v>1</v>
      </c>
      <c r="I126" s="149" t="s">
        <v>1896</v>
      </c>
      <c r="J126" t="b">
        <v>1</v>
      </c>
      <c r="K126" t="s">
        <v>1893</v>
      </c>
      <c r="L126" s="149" t="s">
        <v>1889</v>
      </c>
      <c r="M126" t="b">
        <v>1</v>
      </c>
      <c r="N126" s="149" t="s">
        <v>1890</v>
      </c>
    </row>
    <row r="127" spans="1:16" x14ac:dyDescent="0.25">
      <c r="A127" t="s">
        <v>1543</v>
      </c>
      <c r="B127" t="s">
        <v>1970</v>
      </c>
      <c r="C127" s="149" t="s">
        <v>1469</v>
      </c>
      <c r="E127" t="s">
        <v>324</v>
      </c>
      <c r="F127" s="149">
        <v>1</v>
      </c>
      <c r="G127" s="149" t="s">
        <v>1795</v>
      </c>
      <c r="H127" s="149">
        <v>1</v>
      </c>
      <c r="I127" s="149" t="s">
        <v>1428</v>
      </c>
      <c r="J127" t="b">
        <v>0</v>
      </c>
      <c r="K127" t="s">
        <v>1428</v>
      </c>
      <c r="L127" s="149" t="s">
        <v>1901</v>
      </c>
      <c r="M127" t="b">
        <v>0</v>
      </c>
      <c r="N127" s="149" t="s">
        <v>1890</v>
      </c>
    </row>
    <row r="128" spans="1:16" x14ac:dyDescent="0.25">
      <c r="A128" t="s">
        <v>1549</v>
      </c>
      <c r="B128" t="s">
        <v>1974</v>
      </c>
      <c r="C128" s="149" t="s">
        <v>1469</v>
      </c>
      <c r="D128" s="149">
        <v>399</v>
      </c>
      <c r="E128" t="s">
        <v>326</v>
      </c>
      <c r="F128" s="149">
        <v>1</v>
      </c>
      <c r="G128" s="149" t="s">
        <v>1795</v>
      </c>
      <c r="H128" s="149">
        <v>1</v>
      </c>
      <c r="I128" s="149" t="s">
        <v>1887</v>
      </c>
      <c r="J128" t="b">
        <v>1</v>
      </c>
      <c r="K128" t="s">
        <v>1888</v>
      </c>
      <c r="L128" s="149" t="s">
        <v>1889</v>
      </c>
      <c r="M128" t="b">
        <v>1</v>
      </c>
      <c r="N128" s="149" t="s">
        <v>1890</v>
      </c>
    </row>
    <row r="129" spans="1:16" x14ac:dyDescent="0.25">
      <c r="A129" t="s">
        <v>1768</v>
      </c>
      <c r="B129" t="s">
        <v>1975</v>
      </c>
      <c r="C129" s="149" t="s">
        <v>1469</v>
      </c>
      <c r="D129" s="149">
        <v>395</v>
      </c>
      <c r="E129" t="s">
        <v>328</v>
      </c>
      <c r="F129" s="149">
        <v>1</v>
      </c>
      <c r="G129" s="149" t="s">
        <v>1795</v>
      </c>
      <c r="H129" s="149">
        <v>1</v>
      </c>
      <c r="I129" s="149" t="s">
        <v>1887</v>
      </c>
      <c r="J129" t="b">
        <v>1</v>
      </c>
      <c r="K129" t="s">
        <v>1893</v>
      </c>
      <c r="L129" s="149" t="s">
        <v>1889</v>
      </c>
      <c r="M129" t="b">
        <v>1</v>
      </c>
      <c r="N129" s="149" t="s">
        <v>1890</v>
      </c>
    </row>
    <row r="130" spans="1:16" x14ac:dyDescent="0.25">
      <c r="A130" t="s">
        <v>1552</v>
      </c>
      <c r="B130" t="s">
        <v>1976</v>
      </c>
      <c r="C130" s="149" t="s">
        <v>1469</v>
      </c>
      <c r="D130" s="149">
        <v>759</v>
      </c>
      <c r="E130" t="s">
        <v>330</v>
      </c>
      <c r="F130" s="149">
        <v>1</v>
      </c>
      <c r="G130" s="149" t="s">
        <v>1795</v>
      </c>
      <c r="H130" s="149">
        <v>1</v>
      </c>
      <c r="I130" s="149" t="s">
        <v>1887</v>
      </c>
      <c r="J130" t="b">
        <v>1</v>
      </c>
      <c r="K130" t="s">
        <v>1888</v>
      </c>
      <c r="L130" s="149" t="s">
        <v>1889</v>
      </c>
      <c r="M130" t="b">
        <v>1</v>
      </c>
      <c r="N130" s="149" t="s">
        <v>1890</v>
      </c>
      <c r="P130" s="149">
        <v>452</v>
      </c>
    </row>
    <row r="131" spans="1:16" x14ac:dyDescent="0.25">
      <c r="A131" t="s">
        <v>1821</v>
      </c>
      <c r="E131" t="s">
        <v>1309</v>
      </c>
      <c r="F131" s="149"/>
      <c r="G131" s="149"/>
      <c r="I131" s="149" t="s">
        <v>1428</v>
      </c>
      <c r="J131" t="b">
        <v>0</v>
      </c>
      <c r="L131" s="149" t="s">
        <v>1428</v>
      </c>
      <c r="M131" t="b">
        <v>0</v>
      </c>
      <c r="N131" s="149" t="s">
        <v>2005</v>
      </c>
    </row>
    <row r="132" spans="1:16" x14ac:dyDescent="0.25">
      <c r="A132" t="s">
        <v>1558</v>
      </c>
      <c r="B132" t="s">
        <v>1977</v>
      </c>
      <c r="C132" s="149" t="s">
        <v>1469</v>
      </c>
      <c r="D132" s="149">
        <v>364</v>
      </c>
      <c r="E132" t="s">
        <v>332</v>
      </c>
      <c r="F132" s="149">
        <v>1</v>
      </c>
      <c r="G132" s="149" t="s">
        <v>1795</v>
      </c>
      <c r="H132" s="149">
        <v>1</v>
      </c>
      <c r="I132" s="149" t="s">
        <v>1887</v>
      </c>
      <c r="J132" t="b">
        <v>1</v>
      </c>
      <c r="K132" t="s">
        <v>1888</v>
      </c>
      <c r="L132" s="149" t="s">
        <v>1889</v>
      </c>
      <c r="M132" t="b">
        <v>1</v>
      </c>
      <c r="N132" s="149" t="s">
        <v>1890</v>
      </c>
    </row>
    <row r="133" spans="1:16" x14ac:dyDescent="0.25">
      <c r="A133" t="s">
        <v>1561</v>
      </c>
      <c r="B133" t="s">
        <v>1979</v>
      </c>
      <c r="C133" s="149" t="s">
        <v>1469</v>
      </c>
      <c r="D133" s="149">
        <v>410</v>
      </c>
      <c r="E133" t="s">
        <v>334</v>
      </c>
      <c r="F133" s="149">
        <v>1</v>
      </c>
      <c r="G133" s="149" t="s">
        <v>1795</v>
      </c>
      <c r="H133" s="149">
        <v>1</v>
      </c>
      <c r="I133" s="149" t="s">
        <v>1887</v>
      </c>
      <c r="J133" t="b">
        <v>1</v>
      </c>
      <c r="K133" t="s">
        <v>1888</v>
      </c>
      <c r="L133" s="149" t="s">
        <v>1889</v>
      </c>
      <c r="M133" t="b">
        <v>1</v>
      </c>
      <c r="N133" s="149" t="s">
        <v>1890</v>
      </c>
      <c r="P133" s="149">
        <v>100</v>
      </c>
    </row>
    <row r="134" spans="1:16" x14ac:dyDescent="0.25">
      <c r="A134" t="s">
        <v>1564</v>
      </c>
      <c r="B134" t="s">
        <v>1980</v>
      </c>
      <c r="C134" s="149">
        <v>17898</v>
      </c>
      <c r="D134" s="149">
        <v>339</v>
      </c>
      <c r="E134" t="s">
        <v>336</v>
      </c>
      <c r="F134" s="149">
        <v>1</v>
      </c>
      <c r="G134" s="149" t="s">
        <v>1795</v>
      </c>
      <c r="H134" s="149">
        <v>1</v>
      </c>
      <c r="I134" s="149" t="s">
        <v>1887</v>
      </c>
      <c r="J134" t="b">
        <v>1</v>
      </c>
      <c r="K134" t="s">
        <v>1888</v>
      </c>
      <c r="L134" s="149" t="s">
        <v>1889</v>
      </c>
      <c r="M134" t="b">
        <v>1</v>
      </c>
      <c r="N134" s="149" t="s">
        <v>1890</v>
      </c>
      <c r="P134" s="149">
        <v>103</v>
      </c>
    </row>
    <row r="135" spans="1:16" x14ac:dyDescent="0.25">
      <c r="A135" t="s">
        <v>1986</v>
      </c>
      <c r="B135" t="s">
        <v>1987</v>
      </c>
      <c r="C135" s="149" t="s">
        <v>1469</v>
      </c>
      <c r="D135" s="149">
        <v>230</v>
      </c>
      <c r="E135" t="s">
        <v>1988</v>
      </c>
      <c r="F135" s="149">
        <v>1</v>
      </c>
      <c r="G135" s="149" t="s">
        <v>1795</v>
      </c>
      <c r="H135" s="149">
        <v>1</v>
      </c>
      <c r="I135" s="149" t="s">
        <v>1896</v>
      </c>
      <c r="J135" t="b">
        <v>1</v>
      </c>
      <c r="K135" t="s">
        <v>1893</v>
      </c>
      <c r="L135" s="149" t="s">
        <v>1889</v>
      </c>
      <c r="M135" t="b">
        <v>1</v>
      </c>
      <c r="N135" s="149" t="s">
        <v>1890</v>
      </c>
      <c r="P135" s="149">
        <v>8</v>
      </c>
    </row>
    <row r="136" spans="1:16" x14ac:dyDescent="0.25">
      <c r="A136" t="s">
        <v>1621</v>
      </c>
      <c r="C136" s="149">
        <v>17271</v>
      </c>
      <c r="D136" s="149">
        <v>100</v>
      </c>
      <c r="E136" t="s">
        <v>340</v>
      </c>
      <c r="F136" s="149">
        <v>1</v>
      </c>
      <c r="G136" s="149" t="s">
        <v>1795</v>
      </c>
      <c r="H136" s="149">
        <v>1</v>
      </c>
      <c r="J136" t="b">
        <v>1</v>
      </c>
      <c r="K136" t="s">
        <v>1888</v>
      </c>
      <c r="L136" s="149" t="s">
        <v>1889</v>
      </c>
      <c r="M136" t="b">
        <v>0</v>
      </c>
      <c r="N136" s="149" t="s">
        <v>1890</v>
      </c>
      <c r="P136" s="149">
        <v>1</v>
      </c>
    </row>
    <row r="137" spans="1:16" x14ac:dyDescent="0.25">
      <c r="A137" t="s">
        <v>1822</v>
      </c>
      <c r="E137" t="s">
        <v>1312</v>
      </c>
      <c r="F137" s="149"/>
      <c r="G137" s="149"/>
      <c r="I137" s="149" t="s">
        <v>1428</v>
      </c>
      <c r="J137" t="b">
        <v>0</v>
      </c>
      <c r="L137" s="149" t="s">
        <v>1428</v>
      </c>
      <c r="M137" t="b">
        <v>0</v>
      </c>
      <c r="N137" s="149" t="s">
        <v>2005</v>
      </c>
      <c r="P137" s="149">
        <v>214</v>
      </c>
    </row>
    <row r="138" spans="1:16" x14ac:dyDescent="0.25">
      <c r="A138" t="s">
        <v>1654</v>
      </c>
      <c r="C138" s="149">
        <v>60123</v>
      </c>
      <c r="E138" t="s">
        <v>344</v>
      </c>
      <c r="F138" s="149">
        <v>6</v>
      </c>
      <c r="G138" s="149" t="s">
        <v>1805</v>
      </c>
      <c r="H138" s="149">
        <v>4</v>
      </c>
      <c r="I138" s="149" t="s">
        <v>1428</v>
      </c>
      <c r="J138" t="b">
        <v>0</v>
      </c>
      <c r="K138" t="s">
        <v>2010</v>
      </c>
      <c r="L138" s="149" t="s">
        <v>1428</v>
      </c>
      <c r="M138" t="b">
        <v>0</v>
      </c>
      <c r="N138" s="149" t="s">
        <v>2005</v>
      </c>
      <c r="O138" t="s">
        <v>2011</v>
      </c>
      <c r="P138" s="149">
        <v>111</v>
      </c>
    </row>
    <row r="139" spans="1:16" x14ac:dyDescent="0.25">
      <c r="A139" t="s">
        <v>1654</v>
      </c>
      <c r="C139" s="149">
        <v>60770</v>
      </c>
      <c r="E139" t="s">
        <v>344</v>
      </c>
      <c r="F139" s="149">
        <v>6</v>
      </c>
      <c r="G139" s="149" t="s">
        <v>1805</v>
      </c>
      <c r="H139" s="149">
        <v>4</v>
      </c>
      <c r="I139" s="149" t="s">
        <v>1428</v>
      </c>
      <c r="J139" t="b">
        <v>0</v>
      </c>
      <c r="K139" t="s">
        <v>2010</v>
      </c>
      <c r="L139" s="149" t="s">
        <v>1428</v>
      </c>
      <c r="M139" t="b">
        <v>0</v>
      </c>
      <c r="N139" s="149" t="s">
        <v>2005</v>
      </c>
      <c r="O139" t="s">
        <v>2012</v>
      </c>
      <c r="P139" s="149">
        <v>91</v>
      </c>
    </row>
    <row r="140" spans="1:16" x14ac:dyDescent="0.25">
      <c r="A140" t="s">
        <v>1654</v>
      </c>
      <c r="C140" s="149">
        <v>60770</v>
      </c>
      <c r="E140" t="s">
        <v>344</v>
      </c>
      <c r="F140" s="149">
        <v>6</v>
      </c>
      <c r="G140" s="149" t="s">
        <v>1805</v>
      </c>
      <c r="H140" s="149">
        <v>4</v>
      </c>
      <c r="I140" s="149" t="s">
        <v>1428</v>
      </c>
      <c r="J140" t="b">
        <v>0</v>
      </c>
      <c r="K140" t="s">
        <v>2010</v>
      </c>
      <c r="L140" s="149" t="s">
        <v>1428</v>
      </c>
      <c r="M140" t="b">
        <v>0</v>
      </c>
      <c r="N140" s="149" t="s">
        <v>2005</v>
      </c>
      <c r="O140" t="s">
        <v>2012</v>
      </c>
      <c r="P140" s="149">
        <v>289</v>
      </c>
    </row>
    <row r="141" spans="1:16" s="77" customFormat="1" x14ac:dyDescent="0.25">
      <c r="A141" t="s">
        <v>1824</v>
      </c>
      <c r="B141"/>
      <c r="C141" s="149"/>
      <c r="D141" s="149"/>
      <c r="E141" t="s">
        <v>1825</v>
      </c>
      <c r="F141" s="149">
        <v>5</v>
      </c>
      <c r="G141" s="149" t="s">
        <v>1830</v>
      </c>
      <c r="H141" s="149">
        <v>6</v>
      </c>
      <c r="I141" s="149" t="s">
        <v>1428</v>
      </c>
      <c r="J141" t="b">
        <v>0</v>
      </c>
      <c r="K141" s="77" t="s">
        <v>2009</v>
      </c>
      <c r="L141" s="149" t="s">
        <v>1889</v>
      </c>
      <c r="M141" t="b">
        <v>0</v>
      </c>
      <c r="N141" s="223" t="s">
        <v>2008</v>
      </c>
      <c r="O141"/>
      <c r="P141" s="149">
        <v>341</v>
      </c>
    </row>
    <row r="142" spans="1:16" s="77" customFormat="1" x14ac:dyDescent="0.25">
      <c r="A142" t="s">
        <v>1579</v>
      </c>
      <c r="B142" t="s">
        <v>1978</v>
      </c>
      <c r="C142" s="149" t="s">
        <v>1469</v>
      </c>
      <c r="D142" s="149">
        <v>709</v>
      </c>
      <c r="E142" t="s">
        <v>345</v>
      </c>
      <c r="F142" s="149">
        <v>1</v>
      </c>
      <c r="G142" s="149" t="s">
        <v>1795</v>
      </c>
      <c r="H142" s="149">
        <v>1</v>
      </c>
      <c r="I142" s="149" t="s">
        <v>1887</v>
      </c>
      <c r="J142" t="b">
        <v>1</v>
      </c>
      <c r="K142" t="s">
        <v>1888</v>
      </c>
      <c r="L142" s="149" t="s">
        <v>1889</v>
      </c>
      <c r="M142" t="b">
        <v>1</v>
      </c>
      <c r="N142" s="149" t="s">
        <v>1890</v>
      </c>
      <c r="O142"/>
      <c r="P142" s="223">
        <v>345</v>
      </c>
    </row>
    <row r="143" spans="1:16" s="77" customFormat="1" x14ac:dyDescent="0.25">
      <c r="A143" t="s">
        <v>1583</v>
      </c>
      <c r="B143" t="s">
        <v>1981</v>
      </c>
      <c r="C143" s="149" t="s">
        <v>1469</v>
      </c>
      <c r="D143" s="149">
        <v>394</v>
      </c>
      <c r="E143" t="s">
        <v>347</v>
      </c>
      <c r="F143" s="149">
        <v>1</v>
      </c>
      <c r="G143" s="149" t="s">
        <v>1795</v>
      </c>
      <c r="H143" s="149">
        <v>1</v>
      </c>
      <c r="I143" s="149" t="s">
        <v>1887</v>
      </c>
      <c r="J143" t="b">
        <v>1</v>
      </c>
      <c r="K143" t="s">
        <v>1888</v>
      </c>
      <c r="L143" s="149" t="s">
        <v>1889</v>
      </c>
      <c r="M143" t="b">
        <v>1</v>
      </c>
      <c r="N143" s="149" t="s">
        <v>1890</v>
      </c>
      <c r="O143"/>
      <c r="P143" s="223">
        <v>523</v>
      </c>
    </row>
    <row r="144" spans="1:16" x14ac:dyDescent="0.25">
      <c r="A144" t="s">
        <v>1547</v>
      </c>
      <c r="B144" t="s">
        <v>1982</v>
      </c>
      <c r="C144" s="149" t="s">
        <v>1469</v>
      </c>
      <c r="D144" s="149">
        <v>447</v>
      </c>
      <c r="E144" t="s">
        <v>349</v>
      </c>
      <c r="F144" s="149">
        <v>1</v>
      </c>
      <c r="G144" s="149" t="s">
        <v>1795</v>
      </c>
      <c r="H144" s="149">
        <v>1</v>
      </c>
      <c r="I144" s="149" t="s">
        <v>1887</v>
      </c>
      <c r="J144" t="b">
        <v>1</v>
      </c>
      <c r="K144" t="s">
        <v>1888</v>
      </c>
      <c r="L144" s="149" t="s">
        <v>1889</v>
      </c>
      <c r="M144" t="b">
        <v>1</v>
      </c>
      <c r="N144" s="149" t="s">
        <v>1890</v>
      </c>
      <c r="P144" s="223">
        <v>549</v>
      </c>
    </row>
    <row r="145" spans="1:16" x14ac:dyDescent="0.25">
      <c r="A145" t="s">
        <v>1585</v>
      </c>
      <c r="B145" t="s">
        <v>1983</v>
      </c>
      <c r="C145" s="149">
        <v>18474</v>
      </c>
      <c r="D145" s="149">
        <v>92</v>
      </c>
      <c r="E145" t="s">
        <v>351</v>
      </c>
      <c r="F145" s="149">
        <v>1</v>
      </c>
      <c r="G145" s="149" t="s">
        <v>1795</v>
      </c>
      <c r="H145" s="149">
        <v>1</v>
      </c>
      <c r="I145" s="149" t="s">
        <v>1896</v>
      </c>
      <c r="J145" t="b">
        <v>1</v>
      </c>
      <c r="K145" t="s">
        <v>1893</v>
      </c>
      <c r="L145" s="149" t="s">
        <v>1889</v>
      </c>
      <c r="M145" t="b">
        <v>1</v>
      </c>
      <c r="N145" s="149" t="s">
        <v>1890</v>
      </c>
      <c r="P145" s="149">
        <v>735</v>
      </c>
    </row>
    <row r="146" spans="1:16" x14ac:dyDescent="0.25">
      <c r="A146" t="s">
        <v>1587</v>
      </c>
      <c r="B146" t="s">
        <v>1984</v>
      </c>
      <c r="C146" s="149">
        <v>18480</v>
      </c>
      <c r="D146" s="149">
        <v>586</v>
      </c>
      <c r="E146" t="s">
        <v>353</v>
      </c>
      <c r="F146" s="149">
        <v>1</v>
      </c>
      <c r="G146" s="149" t="s">
        <v>1795</v>
      </c>
      <c r="H146" s="149">
        <v>1</v>
      </c>
      <c r="I146" s="149" t="s">
        <v>1887</v>
      </c>
      <c r="J146" t="b">
        <v>1</v>
      </c>
      <c r="K146" t="s">
        <v>1893</v>
      </c>
      <c r="L146" s="149" t="s">
        <v>1889</v>
      </c>
      <c r="M146" t="b">
        <v>1</v>
      </c>
      <c r="N146" s="149" t="s">
        <v>1890</v>
      </c>
      <c r="P146" s="149">
        <v>573</v>
      </c>
    </row>
    <row r="147" spans="1:16" x14ac:dyDescent="0.25">
      <c r="A147" t="s">
        <v>1486</v>
      </c>
      <c r="B147" t="s">
        <v>1985</v>
      </c>
      <c r="C147" s="149" t="s">
        <v>1469</v>
      </c>
      <c r="D147" s="149">
        <v>684</v>
      </c>
      <c r="E147" t="s">
        <v>355</v>
      </c>
      <c r="F147" s="149">
        <v>1</v>
      </c>
      <c r="G147" s="149" t="s">
        <v>1795</v>
      </c>
      <c r="H147" s="149">
        <v>1</v>
      </c>
      <c r="I147" s="149" t="s">
        <v>1896</v>
      </c>
      <c r="J147" t="b">
        <v>1</v>
      </c>
      <c r="K147" t="s">
        <v>1893</v>
      </c>
      <c r="L147" s="149" t="s">
        <v>1889</v>
      </c>
      <c r="M147" t="b">
        <v>1</v>
      </c>
      <c r="N147" s="149" t="s">
        <v>1890</v>
      </c>
      <c r="P147" s="149">
        <v>704</v>
      </c>
    </row>
    <row r="148" spans="1:16" x14ac:dyDescent="0.25">
      <c r="A148" t="s">
        <v>1566</v>
      </c>
      <c r="D148" s="149">
        <v>749</v>
      </c>
      <c r="E148" t="s">
        <v>357</v>
      </c>
      <c r="F148" s="149">
        <v>1</v>
      </c>
      <c r="G148" s="149" t="s">
        <v>1795</v>
      </c>
      <c r="H148" s="149">
        <v>1</v>
      </c>
      <c r="I148" s="149" t="s">
        <v>1896</v>
      </c>
      <c r="J148" t="b">
        <v>1</v>
      </c>
      <c r="K148" t="s">
        <v>1893</v>
      </c>
      <c r="L148" s="149" t="s">
        <v>1889</v>
      </c>
      <c r="M148" t="b">
        <v>0</v>
      </c>
      <c r="N148" s="149" t="s">
        <v>2005</v>
      </c>
      <c r="O148" t="s">
        <v>2039</v>
      </c>
      <c r="P148" s="149">
        <v>521</v>
      </c>
    </row>
    <row r="149" spans="1:16" x14ac:dyDescent="0.25">
      <c r="A149" t="s">
        <v>1641</v>
      </c>
      <c r="B149" t="s">
        <v>1989</v>
      </c>
      <c r="C149" s="149">
        <v>56503</v>
      </c>
      <c r="D149" s="149">
        <v>72</v>
      </c>
      <c r="E149" t="s">
        <v>359</v>
      </c>
      <c r="F149" s="149">
        <v>1</v>
      </c>
      <c r="G149" s="149" t="s">
        <v>1795</v>
      </c>
      <c r="H149" s="149">
        <v>1</v>
      </c>
      <c r="I149" s="149" t="s">
        <v>1896</v>
      </c>
      <c r="J149" t="b">
        <v>1</v>
      </c>
      <c r="K149" t="s">
        <v>1893</v>
      </c>
      <c r="L149" s="149" t="s">
        <v>1889</v>
      </c>
      <c r="M149" t="b">
        <v>1</v>
      </c>
      <c r="N149" s="149" t="s">
        <v>1890</v>
      </c>
    </row>
    <row r="150" spans="1:16" x14ac:dyDescent="0.25">
      <c r="A150" t="s">
        <v>1463</v>
      </c>
      <c r="C150" s="149">
        <v>19277</v>
      </c>
      <c r="D150" s="149">
        <v>227</v>
      </c>
      <c r="E150" t="s">
        <v>1005</v>
      </c>
      <c r="F150" s="149">
        <v>1</v>
      </c>
      <c r="G150" s="149" t="s">
        <v>1795</v>
      </c>
      <c r="H150" s="149">
        <v>1</v>
      </c>
      <c r="I150" s="149" t="s">
        <v>1896</v>
      </c>
      <c r="J150" t="b">
        <v>1</v>
      </c>
      <c r="K150" t="s">
        <v>1893</v>
      </c>
      <c r="L150" s="149" t="s">
        <v>1889</v>
      </c>
      <c r="M150" t="b">
        <v>0</v>
      </c>
      <c r="N150" s="223" t="s">
        <v>2008</v>
      </c>
      <c r="P150" s="149">
        <v>748</v>
      </c>
    </row>
    <row r="151" spans="1:16" x14ac:dyDescent="0.25">
      <c r="A151" t="s">
        <v>1463</v>
      </c>
      <c r="C151" s="149">
        <v>57494</v>
      </c>
      <c r="D151" s="149">
        <v>227</v>
      </c>
      <c r="E151" t="s">
        <v>1005</v>
      </c>
      <c r="F151" s="149">
        <v>1</v>
      </c>
      <c r="G151" s="149" t="s">
        <v>1795</v>
      </c>
      <c r="H151" s="149">
        <v>1</v>
      </c>
      <c r="I151" s="149" t="s">
        <v>1896</v>
      </c>
      <c r="J151" t="b">
        <v>1</v>
      </c>
      <c r="K151" t="s">
        <v>1893</v>
      </c>
      <c r="L151" s="149" t="s">
        <v>1889</v>
      </c>
      <c r="M151" t="b">
        <v>0</v>
      </c>
      <c r="N151" s="223" t="s">
        <v>2008</v>
      </c>
      <c r="P151" s="149">
        <v>710</v>
      </c>
    </row>
    <row r="152" spans="1:16" x14ac:dyDescent="0.25">
      <c r="A152" t="s">
        <v>1589</v>
      </c>
      <c r="B152" t="s">
        <v>1990</v>
      </c>
      <c r="C152" s="149">
        <v>18521</v>
      </c>
      <c r="D152" s="149">
        <v>61</v>
      </c>
      <c r="E152" t="s">
        <v>1285</v>
      </c>
      <c r="F152" s="149">
        <v>1</v>
      </c>
      <c r="G152" s="149" t="s">
        <v>1795</v>
      </c>
      <c r="H152" s="149">
        <v>1</v>
      </c>
      <c r="I152" s="149" t="s">
        <v>1896</v>
      </c>
      <c r="J152" t="b">
        <v>1</v>
      </c>
      <c r="K152" t="s">
        <v>1893</v>
      </c>
      <c r="L152" s="149" t="s">
        <v>1901</v>
      </c>
      <c r="M152" t="b">
        <v>0</v>
      </c>
      <c r="N152" s="149" t="s">
        <v>1890</v>
      </c>
    </row>
    <row r="153" spans="1:16" x14ac:dyDescent="0.25">
      <c r="A153" t="s">
        <v>1591</v>
      </c>
      <c r="B153" t="s">
        <v>1991</v>
      </c>
      <c r="C153" s="149">
        <v>18541</v>
      </c>
      <c r="D153" s="149">
        <v>363</v>
      </c>
      <c r="E153" t="s">
        <v>361</v>
      </c>
      <c r="F153" s="149">
        <v>1</v>
      </c>
      <c r="G153" s="149" t="s">
        <v>1795</v>
      </c>
      <c r="H153" s="149">
        <v>1</v>
      </c>
      <c r="I153" s="149" t="s">
        <v>1887</v>
      </c>
      <c r="J153" t="b">
        <v>1</v>
      </c>
      <c r="K153" t="s">
        <v>1888</v>
      </c>
      <c r="L153" s="149" t="s">
        <v>1889</v>
      </c>
      <c r="M153" t="b">
        <v>1</v>
      </c>
      <c r="N153" s="149" t="s">
        <v>1890</v>
      </c>
    </row>
    <row r="154" spans="1:16" x14ac:dyDescent="0.25">
      <c r="A154" t="s">
        <v>1828</v>
      </c>
      <c r="C154" s="149">
        <v>18617</v>
      </c>
      <c r="E154" t="s">
        <v>1014</v>
      </c>
      <c r="F154" s="149">
        <v>4</v>
      </c>
      <c r="G154" s="149" t="s">
        <v>1829</v>
      </c>
      <c r="H154" s="149">
        <v>7</v>
      </c>
      <c r="I154" s="149" t="s">
        <v>1428</v>
      </c>
      <c r="J154" t="b">
        <v>0</v>
      </c>
      <c r="K154" t="s">
        <v>2009</v>
      </c>
      <c r="L154" s="149" t="s">
        <v>1428</v>
      </c>
      <c r="M154" t="b">
        <v>0</v>
      </c>
      <c r="N154" s="223" t="s">
        <v>2008</v>
      </c>
    </row>
    <row r="155" spans="1:16" x14ac:dyDescent="0.25">
      <c r="A155" t="s">
        <v>2040</v>
      </c>
      <c r="D155" s="149">
        <v>377</v>
      </c>
      <c r="E155" t="s">
        <v>2041</v>
      </c>
      <c r="F155" s="149">
        <v>1</v>
      </c>
      <c r="G155" s="149" t="s">
        <v>1795</v>
      </c>
      <c r="H155" s="149">
        <v>1</v>
      </c>
      <c r="I155" s="149" t="s">
        <v>1887</v>
      </c>
      <c r="J155" t="b">
        <v>1</v>
      </c>
      <c r="K155" t="s">
        <v>1893</v>
      </c>
      <c r="L155" s="149" t="s">
        <v>1889</v>
      </c>
      <c r="M155" t="b">
        <v>0</v>
      </c>
      <c r="N155" s="149" t="s">
        <v>1890</v>
      </c>
    </row>
    <row r="156" spans="1:16" x14ac:dyDescent="0.25">
      <c r="A156" t="s">
        <v>1599</v>
      </c>
      <c r="B156" t="s">
        <v>1992</v>
      </c>
      <c r="C156" s="149" t="s">
        <v>1469</v>
      </c>
      <c r="D156" s="149">
        <v>664</v>
      </c>
      <c r="E156" t="s">
        <v>363</v>
      </c>
      <c r="F156" s="149">
        <v>1</v>
      </c>
      <c r="G156" s="149" t="s">
        <v>1795</v>
      </c>
      <c r="H156" s="149">
        <v>1</v>
      </c>
      <c r="I156" s="149" t="s">
        <v>1887</v>
      </c>
      <c r="J156" t="b">
        <v>1</v>
      </c>
      <c r="K156" t="s">
        <v>1893</v>
      </c>
      <c r="L156" s="149" t="s">
        <v>1889</v>
      </c>
      <c r="M156" t="b">
        <v>1</v>
      </c>
      <c r="N156" s="149" t="s">
        <v>1890</v>
      </c>
      <c r="P156" s="149">
        <v>749</v>
      </c>
    </row>
    <row r="157" spans="1:16" x14ac:dyDescent="0.25">
      <c r="A157" t="s">
        <v>1601</v>
      </c>
      <c r="B157" t="s">
        <v>1993</v>
      </c>
      <c r="C157" s="149">
        <v>19267</v>
      </c>
      <c r="D157" s="149">
        <v>344</v>
      </c>
      <c r="E157" t="s">
        <v>365</v>
      </c>
      <c r="F157" s="149">
        <v>1</v>
      </c>
      <c r="G157" s="149" t="s">
        <v>1795</v>
      </c>
      <c r="H157" s="149">
        <v>1</v>
      </c>
      <c r="I157" s="149" t="s">
        <v>1887</v>
      </c>
      <c r="J157" t="b">
        <v>1</v>
      </c>
      <c r="K157" t="s">
        <v>1898</v>
      </c>
      <c r="L157" s="149" t="s">
        <v>1889</v>
      </c>
      <c r="M157" t="b">
        <v>1</v>
      </c>
      <c r="N157" s="149" t="s">
        <v>1890</v>
      </c>
      <c r="P157" s="149">
        <v>377</v>
      </c>
    </row>
    <row r="158" spans="1:16" x14ac:dyDescent="0.25">
      <c r="A158" t="s">
        <v>1603</v>
      </c>
      <c r="B158" t="s">
        <v>1994</v>
      </c>
      <c r="C158" s="149" t="s">
        <v>1469</v>
      </c>
      <c r="D158" s="149">
        <v>729</v>
      </c>
      <c r="E158" t="s">
        <v>367</v>
      </c>
      <c r="F158" s="149">
        <v>1</v>
      </c>
      <c r="G158" s="149" t="s">
        <v>1795</v>
      </c>
      <c r="H158" s="149">
        <v>1</v>
      </c>
      <c r="I158" s="149" t="s">
        <v>1887</v>
      </c>
      <c r="J158" t="b">
        <v>1</v>
      </c>
      <c r="K158" t="s">
        <v>1893</v>
      </c>
      <c r="L158" s="149" t="s">
        <v>1889</v>
      </c>
      <c r="M158" t="b">
        <v>1</v>
      </c>
      <c r="N158" s="149" t="s">
        <v>1890</v>
      </c>
      <c r="P158" s="149">
        <v>71</v>
      </c>
    </row>
    <row r="159" spans="1:16" x14ac:dyDescent="0.25">
      <c r="A159" t="s">
        <v>1639</v>
      </c>
      <c r="C159" s="149">
        <v>22199</v>
      </c>
      <c r="E159" t="s">
        <v>1023</v>
      </c>
      <c r="F159" s="149">
        <v>3</v>
      </c>
      <c r="G159" s="149" t="s">
        <v>1831</v>
      </c>
      <c r="H159" s="149">
        <v>5</v>
      </c>
      <c r="I159" s="149" t="s">
        <v>1428</v>
      </c>
      <c r="J159" t="b">
        <v>0</v>
      </c>
      <c r="K159" t="s">
        <v>2007</v>
      </c>
      <c r="L159" s="149" t="s">
        <v>1428</v>
      </c>
      <c r="M159" t="b">
        <v>0</v>
      </c>
      <c r="N159" s="223" t="s">
        <v>2008</v>
      </c>
      <c r="P159" s="149">
        <v>59</v>
      </c>
    </row>
    <row r="160" spans="1:16" s="77" customFormat="1" x14ac:dyDescent="0.25">
      <c r="A160" t="s">
        <v>1648</v>
      </c>
      <c r="B160"/>
      <c r="C160" s="149">
        <v>22200</v>
      </c>
      <c r="D160" s="149"/>
      <c r="E160" s="26" t="s">
        <v>1389</v>
      </c>
      <c r="F160" s="149">
        <v>3</v>
      </c>
      <c r="G160" s="149" t="s">
        <v>1831</v>
      </c>
      <c r="H160" s="149">
        <v>5</v>
      </c>
      <c r="I160" s="149" t="s">
        <v>1428</v>
      </c>
      <c r="J160" t="b">
        <v>0</v>
      </c>
      <c r="K160" t="s">
        <v>2007</v>
      </c>
      <c r="L160" s="149" t="s">
        <v>1428</v>
      </c>
      <c r="M160" t="b">
        <v>0</v>
      </c>
      <c r="N160" s="223" t="s">
        <v>2008</v>
      </c>
      <c r="O160"/>
      <c r="P160" s="223">
        <v>760</v>
      </c>
    </row>
    <row r="161" spans="1:15" x14ac:dyDescent="0.25">
      <c r="A161" t="s">
        <v>1513</v>
      </c>
      <c r="B161" t="s">
        <v>1995</v>
      </c>
      <c r="C161" s="149" t="s">
        <v>1469</v>
      </c>
      <c r="D161" s="149">
        <v>242</v>
      </c>
      <c r="E161" t="s">
        <v>369</v>
      </c>
      <c r="F161" s="149">
        <v>1</v>
      </c>
      <c r="G161" s="149" t="s">
        <v>1795</v>
      </c>
      <c r="H161" s="149">
        <v>1</v>
      </c>
      <c r="I161" s="149" t="s">
        <v>1887</v>
      </c>
      <c r="J161" t="b">
        <v>1</v>
      </c>
      <c r="K161" t="s">
        <v>1893</v>
      </c>
      <c r="L161" s="149" t="s">
        <v>1889</v>
      </c>
      <c r="M161" t="b">
        <v>1</v>
      </c>
      <c r="N161" s="149" t="s">
        <v>1890</v>
      </c>
    </row>
    <row r="162" spans="1:15" x14ac:dyDescent="0.25">
      <c r="A162" t="s">
        <v>1605</v>
      </c>
      <c r="B162" t="s">
        <v>1997</v>
      </c>
      <c r="C162" s="149">
        <v>40548</v>
      </c>
      <c r="D162" s="149">
        <v>741</v>
      </c>
      <c r="E162" t="s">
        <v>371</v>
      </c>
      <c r="F162" s="149">
        <v>1</v>
      </c>
      <c r="G162" s="149" t="s">
        <v>1795</v>
      </c>
      <c r="H162" s="149">
        <v>1</v>
      </c>
      <c r="I162" s="149" t="s">
        <v>1887</v>
      </c>
      <c r="J162" t="b">
        <v>1</v>
      </c>
      <c r="K162" t="s">
        <v>1898</v>
      </c>
      <c r="L162" s="149" t="s">
        <v>1889</v>
      </c>
      <c r="M162" t="b">
        <v>1</v>
      </c>
      <c r="N162" s="149" t="s">
        <v>1890</v>
      </c>
    </row>
    <row r="163" spans="1:15" x14ac:dyDescent="0.25">
      <c r="A163" t="s">
        <v>1607</v>
      </c>
      <c r="B163" t="s">
        <v>1996</v>
      </c>
      <c r="C163" s="149">
        <v>19454</v>
      </c>
      <c r="D163" s="149">
        <v>106</v>
      </c>
      <c r="E163" t="s">
        <v>373</v>
      </c>
      <c r="F163" s="149">
        <v>1</v>
      </c>
      <c r="G163" s="149" t="s">
        <v>1795</v>
      </c>
      <c r="H163" s="149">
        <v>1</v>
      </c>
      <c r="I163" s="149" t="s">
        <v>1887</v>
      </c>
      <c r="J163" t="b">
        <v>1</v>
      </c>
      <c r="K163" t="s">
        <v>1888</v>
      </c>
      <c r="L163" s="149" t="s">
        <v>1889</v>
      </c>
      <c r="M163" t="b">
        <v>1</v>
      </c>
      <c r="N163" s="149" t="s">
        <v>1890</v>
      </c>
    </row>
    <row r="164" spans="1:15" x14ac:dyDescent="0.25">
      <c r="A164" t="s">
        <v>1508</v>
      </c>
      <c r="B164" t="s">
        <v>1998</v>
      </c>
      <c r="C164" s="149" t="s">
        <v>1469</v>
      </c>
      <c r="D164" s="149">
        <v>375</v>
      </c>
      <c r="E164" t="s">
        <v>408</v>
      </c>
      <c r="F164" s="149">
        <v>1</v>
      </c>
      <c r="G164" s="149" t="s">
        <v>1795</v>
      </c>
      <c r="H164" s="149">
        <v>1</v>
      </c>
      <c r="I164" s="149" t="s">
        <v>1887</v>
      </c>
      <c r="J164" t="b">
        <v>1</v>
      </c>
      <c r="K164" t="s">
        <v>1893</v>
      </c>
      <c r="L164" s="149" t="s">
        <v>1889</v>
      </c>
      <c r="M164" t="b">
        <v>1</v>
      </c>
      <c r="N164" s="149" t="s">
        <v>1890</v>
      </c>
    </row>
    <row r="165" spans="1:15" x14ac:dyDescent="0.25">
      <c r="A165" t="s">
        <v>1649</v>
      </c>
      <c r="C165" s="149">
        <v>19553</v>
      </c>
      <c r="E165" t="s">
        <v>1035</v>
      </c>
      <c r="F165" s="149">
        <v>5</v>
      </c>
      <c r="G165" s="149" t="s">
        <v>1830</v>
      </c>
      <c r="H165" s="149">
        <v>6</v>
      </c>
      <c r="I165" s="149" t="s">
        <v>1428</v>
      </c>
      <c r="J165" t="b">
        <v>0</v>
      </c>
      <c r="K165" t="s">
        <v>2009</v>
      </c>
      <c r="L165" s="149" t="s">
        <v>1428</v>
      </c>
      <c r="M165" t="b">
        <v>0</v>
      </c>
      <c r="N165" s="223" t="s">
        <v>2008</v>
      </c>
    </row>
    <row r="166" spans="1:15" x14ac:dyDescent="0.25">
      <c r="A166" t="s">
        <v>1652</v>
      </c>
      <c r="C166" s="149">
        <v>19511</v>
      </c>
      <c r="D166" s="149">
        <v>452</v>
      </c>
      <c r="E166" t="s">
        <v>1038</v>
      </c>
      <c r="F166" s="149">
        <v>3</v>
      </c>
      <c r="G166" s="149" t="s">
        <v>1831</v>
      </c>
      <c r="H166" s="149">
        <v>5</v>
      </c>
      <c r="I166" s="149" t="s">
        <v>1887</v>
      </c>
      <c r="J166" t="b">
        <v>1</v>
      </c>
      <c r="K166" t="s">
        <v>2009</v>
      </c>
      <c r="L166" s="149" t="s">
        <v>1889</v>
      </c>
      <c r="M166" t="b">
        <v>0</v>
      </c>
      <c r="N166" s="223" t="s">
        <v>2008</v>
      </c>
    </row>
    <row r="167" spans="1:15" x14ac:dyDescent="0.25">
      <c r="A167" t="s">
        <v>1609</v>
      </c>
      <c r="B167" t="s">
        <v>1999</v>
      </c>
      <c r="C167" s="149" t="s">
        <v>1469</v>
      </c>
      <c r="D167" s="149">
        <v>663</v>
      </c>
      <c r="E167" t="s">
        <v>376</v>
      </c>
      <c r="F167" s="149">
        <v>1</v>
      </c>
      <c r="G167" s="149" t="s">
        <v>1795</v>
      </c>
      <c r="H167" s="149">
        <v>1</v>
      </c>
      <c r="I167" s="149" t="s">
        <v>1887</v>
      </c>
      <c r="J167" t="b">
        <v>1</v>
      </c>
      <c r="K167" t="s">
        <v>1893</v>
      </c>
      <c r="L167" s="149" t="s">
        <v>1889</v>
      </c>
      <c r="M167" t="b">
        <v>1</v>
      </c>
      <c r="N167" s="149" t="s">
        <v>1890</v>
      </c>
    </row>
    <row r="168" spans="1:15" x14ac:dyDescent="0.25">
      <c r="A168" t="s">
        <v>2042</v>
      </c>
      <c r="D168" s="149">
        <v>71</v>
      </c>
      <c r="E168" t="s">
        <v>2043</v>
      </c>
      <c r="F168" s="149">
        <v>1</v>
      </c>
      <c r="G168" s="149" t="s">
        <v>1795</v>
      </c>
      <c r="H168" s="149">
        <v>1</v>
      </c>
      <c r="I168" s="149" t="s">
        <v>1887</v>
      </c>
      <c r="J168" t="b">
        <v>1</v>
      </c>
      <c r="K168" t="s">
        <v>1893</v>
      </c>
      <c r="L168" s="149" t="s">
        <v>1889</v>
      </c>
      <c r="M168" t="b">
        <v>0</v>
      </c>
      <c r="N168" s="149" t="s">
        <v>1890</v>
      </c>
      <c r="O168" t="s">
        <v>331</v>
      </c>
    </row>
    <row r="169" spans="1:15" x14ac:dyDescent="0.25">
      <c r="A169" t="s">
        <v>2044</v>
      </c>
      <c r="D169" s="149">
        <v>59</v>
      </c>
      <c r="E169" t="s">
        <v>2045</v>
      </c>
      <c r="F169" s="149">
        <v>1</v>
      </c>
      <c r="G169" s="149" t="s">
        <v>1795</v>
      </c>
      <c r="H169" s="149">
        <v>1</v>
      </c>
      <c r="I169" s="149" t="s">
        <v>1887</v>
      </c>
      <c r="J169" t="b">
        <v>1</v>
      </c>
      <c r="K169" t="s">
        <v>1893</v>
      </c>
      <c r="L169" s="230" t="s">
        <v>1889</v>
      </c>
      <c r="M169" t="b">
        <v>0</v>
      </c>
      <c r="N169" s="149" t="s">
        <v>1890</v>
      </c>
    </row>
    <row r="170" spans="1:15" x14ac:dyDescent="0.25">
      <c r="A170" t="s">
        <v>1834</v>
      </c>
      <c r="C170" s="149">
        <v>20523</v>
      </c>
      <c r="E170" t="s">
        <v>1043</v>
      </c>
      <c r="F170" s="149">
        <v>4</v>
      </c>
      <c r="G170" s="149" t="s">
        <v>1829</v>
      </c>
      <c r="H170" s="149">
        <v>7</v>
      </c>
      <c r="I170" s="149" t="s">
        <v>1428</v>
      </c>
      <c r="J170" t="b">
        <v>0</v>
      </c>
      <c r="K170" t="s">
        <v>2009</v>
      </c>
      <c r="L170" s="149" t="s">
        <v>1428</v>
      </c>
      <c r="M170" t="b">
        <v>0</v>
      </c>
      <c r="N170" s="223" t="s">
        <v>2008</v>
      </c>
    </row>
    <row r="171" spans="1:15" x14ac:dyDescent="0.25">
      <c r="A171" t="s">
        <v>1615</v>
      </c>
      <c r="B171" t="s">
        <v>2000</v>
      </c>
      <c r="C171" s="149">
        <v>20535</v>
      </c>
      <c r="D171" s="149">
        <v>409</v>
      </c>
      <c r="E171" t="s">
        <v>378</v>
      </c>
      <c r="F171" s="149">
        <v>1</v>
      </c>
      <c r="G171" s="149" t="s">
        <v>1795</v>
      </c>
      <c r="H171" s="149">
        <v>1</v>
      </c>
      <c r="I171" s="149" t="s">
        <v>1887</v>
      </c>
      <c r="J171" t="b">
        <v>1</v>
      </c>
      <c r="K171" t="s">
        <v>1888</v>
      </c>
      <c r="L171" s="149" t="s">
        <v>1889</v>
      </c>
      <c r="M171" t="b">
        <v>1</v>
      </c>
      <c r="N171" s="149" t="s">
        <v>1890</v>
      </c>
    </row>
    <row r="172" spans="1:15" x14ac:dyDescent="0.25">
      <c r="A172" t="s">
        <v>1638</v>
      </c>
      <c r="C172" s="149">
        <v>21015</v>
      </c>
      <c r="D172" s="149">
        <v>111</v>
      </c>
      <c r="E172" t="s">
        <v>380</v>
      </c>
      <c r="F172" s="149">
        <v>1</v>
      </c>
      <c r="G172" s="149" t="s">
        <v>1795</v>
      </c>
      <c r="H172" s="149">
        <v>1</v>
      </c>
      <c r="J172" t="b">
        <v>1</v>
      </c>
      <c r="K172" t="s">
        <v>1888</v>
      </c>
      <c r="L172" s="149" t="s">
        <v>1889</v>
      </c>
      <c r="M172" t="b">
        <v>0</v>
      </c>
      <c r="N172" s="149" t="s">
        <v>1890</v>
      </c>
    </row>
    <row r="173" spans="1:15" x14ac:dyDescent="0.25">
      <c r="A173" t="s">
        <v>1617</v>
      </c>
      <c r="B173" t="s">
        <v>2001</v>
      </c>
      <c r="C173" s="149">
        <v>30150</v>
      </c>
      <c r="D173" s="149">
        <v>53</v>
      </c>
      <c r="E173" t="s">
        <v>2002</v>
      </c>
      <c r="F173" s="149">
        <v>1</v>
      </c>
      <c r="G173" s="149" t="s">
        <v>1795</v>
      </c>
      <c r="H173" s="149">
        <v>1</v>
      </c>
      <c r="I173" s="149" t="s">
        <v>1896</v>
      </c>
      <c r="J173" t="b">
        <v>1</v>
      </c>
      <c r="K173" t="s">
        <v>1888</v>
      </c>
      <c r="L173" s="149" t="s">
        <v>1901</v>
      </c>
      <c r="M173" t="b">
        <v>0</v>
      </c>
      <c r="N173" s="149" t="s">
        <v>1890</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5"/>
  <sheetViews>
    <sheetView workbookViewId="0">
      <selection activeCell="B3" sqref="B3:E14"/>
    </sheetView>
  </sheetViews>
  <sheetFormatPr defaultRowHeight="15" x14ac:dyDescent="0.25"/>
  <cols>
    <col min="1" max="1" width="28.28515625" customWidth="1"/>
    <col min="2" max="2" width="11.28515625" customWidth="1"/>
    <col min="3" max="3" width="11.28515625" bestFit="1" customWidth="1"/>
    <col min="4" max="4" width="9.42578125" bestFit="1" customWidth="1"/>
    <col min="5" max="5" width="15.7109375" bestFit="1" customWidth="1"/>
  </cols>
  <sheetData>
    <row r="1" spans="1:5" x14ac:dyDescent="0.25">
      <c r="A1" s="3" t="s">
        <v>2218</v>
      </c>
    </row>
    <row r="2" spans="1:5" ht="31.5" customHeight="1" x14ac:dyDescent="0.25">
      <c r="A2" s="2" t="s">
        <v>0</v>
      </c>
      <c r="B2" s="10" t="s">
        <v>1</v>
      </c>
      <c r="C2" s="10" t="s">
        <v>2</v>
      </c>
      <c r="D2" s="10" t="s">
        <v>3</v>
      </c>
      <c r="E2" s="10" t="s">
        <v>52</v>
      </c>
    </row>
    <row r="3" spans="1:5" x14ac:dyDescent="0.25">
      <c r="A3" s="7" t="s">
        <v>4</v>
      </c>
      <c r="B3" s="7">
        <v>11</v>
      </c>
      <c r="C3" s="7">
        <v>1</v>
      </c>
      <c r="D3" s="7">
        <v>0</v>
      </c>
      <c r="E3" s="140">
        <v>0.91666666666666663</v>
      </c>
    </row>
    <row r="4" spans="1:5" x14ac:dyDescent="0.25">
      <c r="A4" s="8" t="s">
        <v>5</v>
      </c>
      <c r="B4" s="8">
        <v>16</v>
      </c>
      <c r="C4" s="8">
        <v>0</v>
      </c>
      <c r="D4" s="8">
        <v>0</v>
      </c>
      <c r="E4" s="140">
        <v>1</v>
      </c>
    </row>
    <row r="5" spans="1:5" x14ac:dyDescent="0.25">
      <c r="A5" s="8" t="s">
        <v>6</v>
      </c>
      <c r="B5" s="8">
        <v>26</v>
      </c>
      <c r="C5" s="8">
        <v>1</v>
      </c>
      <c r="D5" s="8">
        <v>0</v>
      </c>
      <c r="E5" s="140">
        <v>0.96296296296296291</v>
      </c>
    </row>
    <row r="6" spans="1:5" x14ac:dyDescent="0.25">
      <c r="A6" s="8" t="s">
        <v>7</v>
      </c>
      <c r="B6" s="8">
        <v>8</v>
      </c>
      <c r="C6" s="8">
        <v>0</v>
      </c>
      <c r="D6" s="8">
        <v>15</v>
      </c>
      <c r="E6" s="140">
        <v>1</v>
      </c>
    </row>
    <row r="7" spans="1:5" x14ac:dyDescent="0.25">
      <c r="A7" s="8" t="s">
        <v>8</v>
      </c>
      <c r="B7" s="8">
        <v>5</v>
      </c>
      <c r="C7" s="8">
        <v>0</v>
      </c>
      <c r="D7" s="8">
        <v>5</v>
      </c>
      <c r="E7" s="140">
        <v>1</v>
      </c>
    </row>
    <row r="8" spans="1:5" x14ac:dyDescent="0.25">
      <c r="A8" s="8" t="s">
        <v>9</v>
      </c>
      <c r="B8" s="8">
        <v>47</v>
      </c>
      <c r="C8" s="8">
        <v>1</v>
      </c>
      <c r="D8" s="8">
        <v>0</v>
      </c>
      <c r="E8" s="140">
        <v>0.97916666666666663</v>
      </c>
    </row>
    <row r="9" spans="1:5" x14ac:dyDescent="0.25">
      <c r="A9" s="8" t="s">
        <v>10</v>
      </c>
      <c r="B9" s="8">
        <v>7</v>
      </c>
      <c r="C9" s="8">
        <v>0</v>
      </c>
      <c r="D9" s="8">
        <v>2</v>
      </c>
      <c r="E9" s="140">
        <v>1</v>
      </c>
    </row>
    <row r="10" spans="1:5" x14ac:dyDescent="0.25">
      <c r="A10" s="8" t="s">
        <v>11</v>
      </c>
      <c r="B10" s="8">
        <v>11</v>
      </c>
      <c r="C10" s="8">
        <v>0</v>
      </c>
      <c r="D10" s="8">
        <v>0</v>
      </c>
      <c r="E10" s="140">
        <v>1</v>
      </c>
    </row>
    <row r="11" spans="1:5" x14ac:dyDescent="0.25">
      <c r="A11" s="8" t="s">
        <v>12</v>
      </c>
      <c r="B11" s="8">
        <v>0</v>
      </c>
      <c r="C11" s="8">
        <v>0</v>
      </c>
      <c r="D11" s="8">
        <v>95</v>
      </c>
      <c r="E11" s="140"/>
    </row>
    <row r="12" spans="1:5" x14ac:dyDescent="0.25">
      <c r="A12" s="8" t="s">
        <v>13</v>
      </c>
      <c r="B12" s="8">
        <v>21</v>
      </c>
      <c r="C12" s="8">
        <v>1</v>
      </c>
      <c r="D12" s="8">
        <v>6</v>
      </c>
      <c r="E12" s="140">
        <v>0.95454545454545459</v>
      </c>
    </row>
    <row r="13" spans="1:5" x14ac:dyDescent="0.25">
      <c r="A13" s="9" t="s">
        <v>14</v>
      </c>
      <c r="B13" s="9">
        <v>42</v>
      </c>
      <c r="C13" s="9">
        <v>0</v>
      </c>
      <c r="D13" s="9">
        <v>1</v>
      </c>
      <c r="E13" s="140">
        <v>1</v>
      </c>
    </row>
    <row r="14" spans="1:5" x14ac:dyDescent="0.25">
      <c r="A14" s="1" t="s">
        <v>15</v>
      </c>
      <c r="B14" s="1">
        <v>194</v>
      </c>
      <c r="C14" s="1">
        <v>4</v>
      </c>
      <c r="D14" s="1">
        <v>124</v>
      </c>
      <c r="E14" s="1"/>
    </row>
    <row r="15" spans="1:5" x14ac:dyDescent="0.25">
      <c r="A15" s="73" t="s">
        <v>533</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40625" defaultRowHeight="15" x14ac:dyDescent="0.25"/>
  <cols>
    <col min="1" max="1" width="12.5703125" customWidth="1"/>
    <col min="2" max="2" width="22.85546875" bestFit="1" customWidth="1"/>
    <col min="4" max="4" width="50.140625" customWidth="1"/>
    <col min="5" max="5" width="9.140625" style="149"/>
    <col min="7" max="7" width="28.28515625" bestFit="1" customWidth="1"/>
  </cols>
  <sheetData>
    <row r="1" spans="1:8" ht="30" x14ac:dyDescent="0.25">
      <c r="A1" s="23" t="s">
        <v>2047</v>
      </c>
      <c r="B1" s="23" t="s">
        <v>2048</v>
      </c>
      <c r="C1" s="23" t="s">
        <v>2049</v>
      </c>
      <c r="D1" s="23" t="s">
        <v>2050</v>
      </c>
      <c r="E1" s="148" t="s">
        <v>2051</v>
      </c>
      <c r="F1" s="148" t="s">
        <v>2052</v>
      </c>
      <c r="G1" s="23" t="s">
        <v>1458</v>
      </c>
      <c r="H1" s="23" t="s">
        <v>57</v>
      </c>
    </row>
    <row r="2" spans="1:8" x14ac:dyDescent="0.25">
      <c r="A2" t="s">
        <v>1504</v>
      </c>
      <c r="B2" t="s">
        <v>574</v>
      </c>
      <c r="C2" t="b">
        <v>1</v>
      </c>
      <c r="D2" t="s">
        <v>60</v>
      </c>
      <c r="F2" s="149"/>
      <c r="G2" t="s">
        <v>8</v>
      </c>
    </row>
    <row r="3" spans="1:8" x14ac:dyDescent="0.25">
      <c r="A3" t="s">
        <v>1521</v>
      </c>
      <c r="B3" t="s">
        <v>576</v>
      </c>
      <c r="C3" t="b">
        <v>1</v>
      </c>
      <c r="D3" t="s">
        <v>62</v>
      </c>
      <c r="F3" s="149"/>
      <c r="G3" t="s">
        <v>9</v>
      </c>
    </row>
    <row r="4" spans="1:8" x14ac:dyDescent="0.25">
      <c r="A4" t="s">
        <v>1540</v>
      </c>
      <c r="B4" t="s">
        <v>578</v>
      </c>
      <c r="C4" t="b">
        <v>1</v>
      </c>
      <c r="D4" t="s">
        <v>64</v>
      </c>
      <c r="F4" s="149"/>
      <c r="G4" t="s">
        <v>9</v>
      </c>
    </row>
    <row r="5" spans="1:8" x14ac:dyDescent="0.25">
      <c r="A5" t="s">
        <v>1557</v>
      </c>
      <c r="B5" t="s">
        <v>580</v>
      </c>
      <c r="C5" t="b">
        <v>1</v>
      </c>
      <c r="D5" t="s">
        <v>66</v>
      </c>
      <c r="F5" s="149"/>
      <c r="G5" t="s">
        <v>4</v>
      </c>
    </row>
    <row r="6" spans="1:8" x14ac:dyDescent="0.25">
      <c r="A6" t="s">
        <v>1582</v>
      </c>
      <c r="B6" t="s">
        <v>625</v>
      </c>
      <c r="C6" t="b">
        <v>1</v>
      </c>
      <c r="D6" t="s">
        <v>626</v>
      </c>
      <c r="F6" s="149"/>
      <c r="G6" t="s">
        <v>14</v>
      </c>
    </row>
    <row r="7" spans="1:8" x14ac:dyDescent="0.25">
      <c r="A7" t="s">
        <v>1668</v>
      </c>
      <c r="B7" t="s">
        <v>628</v>
      </c>
      <c r="C7" t="b">
        <v>1</v>
      </c>
      <c r="D7" t="s">
        <v>629</v>
      </c>
      <c r="F7" s="149"/>
      <c r="G7" t="s">
        <v>14</v>
      </c>
    </row>
    <row r="8" spans="1:8" x14ac:dyDescent="0.25">
      <c r="A8" t="s">
        <v>1712</v>
      </c>
      <c r="B8" t="s">
        <v>631</v>
      </c>
      <c r="C8" t="b">
        <v>1</v>
      </c>
      <c r="D8" t="s">
        <v>632</v>
      </c>
      <c r="F8" s="149"/>
      <c r="G8" t="s">
        <v>14</v>
      </c>
    </row>
    <row r="9" spans="1:8" x14ac:dyDescent="0.25">
      <c r="A9" t="s">
        <v>1736</v>
      </c>
      <c r="B9" t="s">
        <v>634</v>
      </c>
      <c r="C9" t="b">
        <v>1</v>
      </c>
      <c r="D9" t="s">
        <v>88</v>
      </c>
      <c r="F9" s="149"/>
      <c r="G9" t="s">
        <v>14</v>
      </c>
    </row>
    <row r="10" spans="1:8" x14ac:dyDescent="0.25">
      <c r="A10" t="s">
        <v>1519</v>
      </c>
      <c r="B10" t="s">
        <v>615</v>
      </c>
      <c r="C10" t="b">
        <v>1</v>
      </c>
      <c r="D10" t="s">
        <v>616</v>
      </c>
      <c r="F10" s="149"/>
      <c r="G10" t="s">
        <v>14</v>
      </c>
    </row>
    <row r="11" spans="1:8" x14ac:dyDescent="0.25">
      <c r="A11" t="s">
        <v>1703</v>
      </c>
      <c r="B11" t="s">
        <v>792</v>
      </c>
      <c r="C11" t="b">
        <v>1</v>
      </c>
      <c r="D11" t="s">
        <v>793</v>
      </c>
      <c r="F11" s="149"/>
      <c r="G11" t="s">
        <v>7</v>
      </c>
    </row>
    <row r="12" spans="1:8" x14ac:dyDescent="0.25">
      <c r="A12" t="s">
        <v>2053</v>
      </c>
      <c r="B12" t="s">
        <v>622</v>
      </c>
      <c r="C12" t="b">
        <v>0</v>
      </c>
      <c r="D12" t="s">
        <v>623</v>
      </c>
      <c r="F12" s="149" t="s">
        <v>2054</v>
      </c>
      <c r="G12" t="s">
        <v>14</v>
      </c>
      <c r="H12" t="s">
        <v>2055</v>
      </c>
    </row>
    <row r="13" spans="1:8" x14ac:dyDescent="0.25">
      <c r="A13" t="s">
        <v>1593</v>
      </c>
      <c r="B13" t="s">
        <v>622</v>
      </c>
      <c r="C13" t="b">
        <v>1</v>
      </c>
      <c r="D13" t="s">
        <v>1376</v>
      </c>
      <c r="E13" s="149">
        <v>3</v>
      </c>
      <c r="F13" s="149">
        <v>2008</v>
      </c>
      <c r="G13" t="s">
        <v>14</v>
      </c>
      <c r="H13" t="s">
        <v>2055</v>
      </c>
    </row>
    <row r="14" spans="1:8" x14ac:dyDescent="0.25">
      <c r="A14" t="s">
        <v>2056</v>
      </c>
      <c r="B14" t="s">
        <v>598</v>
      </c>
      <c r="C14" t="b">
        <v>0</v>
      </c>
      <c r="D14" t="s">
        <v>599</v>
      </c>
      <c r="F14" s="149" t="s">
        <v>2057</v>
      </c>
      <c r="G14" t="s">
        <v>13</v>
      </c>
    </row>
    <row r="15" spans="1:8" x14ac:dyDescent="0.25">
      <c r="A15" t="s">
        <v>2058</v>
      </c>
      <c r="B15" t="s">
        <v>598</v>
      </c>
      <c r="C15" t="b">
        <v>0</v>
      </c>
      <c r="D15" t="s">
        <v>2059</v>
      </c>
      <c r="F15" s="149" t="s">
        <v>2060</v>
      </c>
      <c r="G15" t="s">
        <v>13</v>
      </c>
      <c r="H15" t="s">
        <v>2061</v>
      </c>
    </row>
    <row r="16" spans="1:8" x14ac:dyDescent="0.25">
      <c r="A16" t="s">
        <v>2062</v>
      </c>
      <c r="B16" t="s">
        <v>598</v>
      </c>
      <c r="C16" t="b">
        <v>0</v>
      </c>
      <c r="D16" t="s">
        <v>2063</v>
      </c>
      <c r="E16" s="149">
        <v>3</v>
      </c>
      <c r="F16" s="149" t="s">
        <v>2064</v>
      </c>
      <c r="G16" t="s">
        <v>13</v>
      </c>
    </row>
    <row r="17" spans="1:8" x14ac:dyDescent="0.25">
      <c r="A17" t="s">
        <v>2065</v>
      </c>
      <c r="B17" t="s">
        <v>598</v>
      </c>
      <c r="C17" t="b">
        <v>0</v>
      </c>
      <c r="D17" t="s">
        <v>2066</v>
      </c>
      <c r="E17" s="149">
        <v>1</v>
      </c>
      <c r="F17" s="149" t="s">
        <v>2067</v>
      </c>
      <c r="G17" t="s">
        <v>13</v>
      </c>
      <c r="H17" t="s">
        <v>2055</v>
      </c>
    </row>
    <row r="18" spans="1:8" x14ac:dyDescent="0.25">
      <c r="A18" t="s">
        <v>2068</v>
      </c>
      <c r="B18" t="s">
        <v>598</v>
      </c>
      <c r="C18" t="b">
        <v>0</v>
      </c>
      <c r="D18" t="s">
        <v>2069</v>
      </c>
      <c r="E18" s="149">
        <v>10</v>
      </c>
      <c r="F18" s="149" t="s">
        <v>2070</v>
      </c>
      <c r="G18" t="s">
        <v>13</v>
      </c>
      <c r="H18" t="s">
        <v>2055</v>
      </c>
    </row>
    <row r="19" spans="1:8" x14ac:dyDescent="0.25">
      <c r="A19" t="s">
        <v>1502</v>
      </c>
      <c r="B19" t="s">
        <v>598</v>
      </c>
      <c r="C19" t="b">
        <v>1</v>
      </c>
      <c r="D19" t="s">
        <v>1374</v>
      </c>
      <c r="E19" s="149">
        <v>2</v>
      </c>
      <c r="F19" s="149" t="s">
        <v>2071</v>
      </c>
      <c r="G19" t="s">
        <v>13</v>
      </c>
      <c r="H19" t="s">
        <v>2072</v>
      </c>
    </row>
    <row r="20" spans="1:8" x14ac:dyDescent="0.25">
      <c r="A20" t="s">
        <v>2073</v>
      </c>
      <c r="B20" t="s">
        <v>619</v>
      </c>
      <c r="C20" t="b">
        <v>0</v>
      </c>
      <c r="D20" t="s">
        <v>94</v>
      </c>
      <c r="E20" s="149" t="s">
        <v>501</v>
      </c>
      <c r="G20" t="s">
        <v>7</v>
      </c>
    </row>
    <row r="21" spans="1:8" x14ac:dyDescent="0.25">
      <c r="A21" t="s">
        <v>1577</v>
      </c>
      <c r="B21" t="s">
        <v>619</v>
      </c>
      <c r="C21" t="b">
        <v>0</v>
      </c>
      <c r="D21" t="s">
        <v>2074</v>
      </c>
      <c r="E21" s="149">
        <v>1</v>
      </c>
      <c r="F21" s="149" t="s">
        <v>2075</v>
      </c>
      <c r="G21" t="s">
        <v>7</v>
      </c>
      <c r="H21" t="s">
        <v>2055</v>
      </c>
    </row>
    <row r="22" spans="1:8" x14ac:dyDescent="0.25">
      <c r="A22" t="s">
        <v>1493</v>
      </c>
      <c r="B22" t="s">
        <v>619</v>
      </c>
      <c r="C22" t="b">
        <v>1</v>
      </c>
      <c r="D22" t="s">
        <v>1375</v>
      </c>
      <c r="E22" s="149">
        <v>1</v>
      </c>
      <c r="F22" s="149">
        <v>2012</v>
      </c>
      <c r="G22" t="s">
        <v>7</v>
      </c>
      <c r="H22" t="s">
        <v>2055</v>
      </c>
    </row>
    <row r="23" spans="1:8" x14ac:dyDescent="0.25">
      <c r="A23" t="s">
        <v>2076</v>
      </c>
      <c r="B23" t="s">
        <v>1278</v>
      </c>
      <c r="C23" t="b">
        <v>0</v>
      </c>
      <c r="D23" t="s">
        <v>1393</v>
      </c>
      <c r="F23" s="149" t="s">
        <v>2077</v>
      </c>
      <c r="G23" t="s">
        <v>13</v>
      </c>
    </row>
    <row r="24" spans="1:8" x14ac:dyDescent="0.25">
      <c r="A24" t="s">
        <v>1576</v>
      </c>
      <c r="B24" t="s">
        <v>602</v>
      </c>
      <c r="C24" t="b">
        <v>1</v>
      </c>
      <c r="D24" t="s">
        <v>603</v>
      </c>
      <c r="F24" s="149">
        <v>1998</v>
      </c>
      <c r="G24" t="s">
        <v>13</v>
      </c>
      <c r="H24" t="s">
        <v>2072</v>
      </c>
    </row>
    <row r="25" spans="1:8" x14ac:dyDescent="0.25">
      <c r="A25" t="s">
        <v>2078</v>
      </c>
      <c r="B25" t="s">
        <v>642</v>
      </c>
      <c r="C25" t="b">
        <v>0</v>
      </c>
      <c r="D25" t="s">
        <v>643</v>
      </c>
      <c r="F25" s="149" t="s">
        <v>2079</v>
      </c>
      <c r="G25" t="s">
        <v>9</v>
      </c>
    </row>
    <row r="26" spans="1:8" x14ac:dyDescent="0.25">
      <c r="A26" t="s">
        <v>1499</v>
      </c>
      <c r="B26" t="s">
        <v>642</v>
      </c>
      <c r="C26" t="b">
        <v>1</v>
      </c>
      <c r="D26" t="s">
        <v>1385</v>
      </c>
      <c r="F26" s="149">
        <v>1988</v>
      </c>
      <c r="G26" t="s">
        <v>9</v>
      </c>
    </row>
    <row r="27" spans="1:8" x14ac:dyDescent="0.25">
      <c r="A27" t="s">
        <v>1598</v>
      </c>
      <c r="B27" t="s">
        <v>640</v>
      </c>
      <c r="C27" t="b">
        <v>1</v>
      </c>
      <c r="D27" t="s">
        <v>103</v>
      </c>
      <c r="F27" s="149"/>
      <c r="G27" t="s">
        <v>11</v>
      </c>
    </row>
    <row r="28" spans="1:8" x14ac:dyDescent="0.25">
      <c r="A28" t="s">
        <v>1655</v>
      </c>
      <c r="B28" t="s">
        <v>704</v>
      </c>
      <c r="C28" t="b">
        <v>1</v>
      </c>
      <c r="D28" t="s">
        <v>104</v>
      </c>
      <c r="F28" s="149"/>
      <c r="G28" t="s">
        <v>14</v>
      </c>
    </row>
    <row r="29" spans="1:8" x14ac:dyDescent="0.25">
      <c r="A29" t="s">
        <v>1672</v>
      </c>
      <c r="B29" t="s">
        <v>645</v>
      </c>
      <c r="C29" t="b">
        <v>1</v>
      </c>
      <c r="D29" t="s">
        <v>105</v>
      </c>
      <c r="F29" s="149"/>
      <c r="G29" t="s">
        <v>5</v>
      </c>
    </row>
    <row r="30" spans="1:8" x14ac:dyDescent="0.25">
      <c r="A30" t="s">
        <v>1685</v>
      </c>
      <c r="B30" t="s">
        <v>647</v>
      </c>
      <c r="C30" t="b">
        <v>1</v>
      </c>
      <c r="D30" t="s">
        <v>106</v>
      </c>
      <c r="F30" s="149"/>
      <c r="G30" t="s">
        <v>9</v>
      </c>
    </row>
    <row r="31" spans="1:8" x14ac:dyDescent="0.25">
      <c r="A31" t="s">
        <v>1713</v>
      </c>
      <c r="B31" t="s">
        <v>706</v>
      </c>
      <c r="C31" t="b">
        <v>1</v>
      </c>
      <c r="D31" t="s">
        <v>107</v>
      </c>
      <c r="F31" s="149"/>
      <c r="G31" t="s">
        <v>9</v>
      </c>
    </row>
    <row r="32" spans="1:8" x14ac:dyDescent="0.25">
      <c r="A32" t="s">
        <v>1720</v>
      </c>
      <c r="B32" t="s">
        <v>649</v>
      </c>
      <c r="C32" t="b">
        <v>1</v>
      </c>
      <c r="D32" t="s">
        <v>109</v>
      </c>
      <c r="F32" s="149"/>
      <c r="G32" t="s">
        <v>5</v>
      </c>
    </row>
    <row r="33" spans="1:8" x14ac:dyDescent="0.25">
      <c r="A33" t="s">
        <v>1867</v>
      </c>
      <c r="B33" t="s">
        <v>638</v>
      </c>
      <c r="C33" t="b">
        <v>0</v>
      </c>
      <c r="D33" t="s">
        <v>110</v>
      </c>
      <c r="E33" s="149" t="s">
        <v>501</v>
      </c>
      <c r="G33" t="s">
        <v>9</v>
      </c>
    </row>
    <row r="34" spans="1:8" x14ac:dyDescent="0.25">
      <c r="A34" t="s">
        <v>1571</v>
      </c>
      <c r="B34" t="s">
        <v>638</v>
      </c>
      <c r="C34" t="b">
        <v>1</v>
      </c>
      <c r="D34" t="s">
        <v>1377</v>
      </c>
      <c r="E34" s="149">
        <v>9</v>
      </c>
      <c r="F34" s="149">
        <v>2016</v>
      </c>
      <c r="G34" t="s">
        <v>9</v>
      </c>
    </row>
    <row r="35" spans="1:8" x14ac:dyDescent="0.25">
      <c r="A35" t="s">
        <v>1727</v>
      </c>
      <c r="B35" t="s">
        <v>652</v>
      </c>
      <c r="C35" t="b">
        <v>1</v>
      </c>
      <c r="D35" t="s">
        <v>111</v>
      </c>
      <c r="F35" s="149"/>
      <c r="G35" t="s">
        <v>5</v>
      </c>
    </row>
    <row r="36" spans="1:8" x14ac:dyDescent="0.25">
      <c r="A36" t="s">
        <v>1730</v>
      </c>
      <c r="B36" t="s">
        <v>708</v>
      </c>
      <c r="C36" t="b">
        <v>1</v>
      </c>
      <c r="D36" t="s">
        <v>112</v>
      </c>
      <c r="F36" s="149"/>
      <c r="G36" t="s">
        <v>9</v>
      </c>
    </row>
    <row r="37" spans="1:8" x14ac:dyDescent="0.25">
      <c r="A37" t="s">
        <v>1731</v>
      </c>
      <c r="B37" t="s">
        <v>710</v>
      </c>
      <c r="C37" t="b">
        <v>1</v>
      </c>
      <c r="D37" t="s">
        <v>113</v>
      </c>
      <c r="F37" s="149"/>
      <c r="G37" t="s">
        <v>14</v>
      </c>
    </row>
    <row r="38" spans="1:8" x14ac:dyDescent="0.25">
      <c r="A38" t="s">
        <v>1737</v>
      </c>
      <c r="B38" t="s">
        <v>712</v>
      </c>
      <c r="C38" t="b">
        <v>1</v>
      </c>
      <c r="D38" t="s">
        <v>114</v>
      </c>
      <c r="F38" s="149"/>
      <c r="G38" t="s">
        <v>14</v>
      </c>
    </row>
    <row r="39" spans="1:8" x14ac:dyDescent="0.25">
      <c r="A39" t="s">
        <v>1739</v>
      </c>
      <c r="B39" t="s">
        <v>654</v>
      </c>
      <c r="C39" t="b">
        <v>1</v>
      </c>
      <c r="D39" t="s">
        <v>115</v>
      </c>
      <c r="F39" s="149"/>
      <c r="G39" t="s">
        <v>9</v>
      </c>
    </row>
    <row r="40" spans="1:8" x14ac:dyDescent="0.25">
      <c r="A40" t="s">
        <v>1742</v>
      </c>
      <c r="B40" t="s">
        <v>714</v>
      </c>
      <c r="C40" t="b">
        <v>1</v>
      </c>
      <c r="D40" t="s">
        <v>116</v>
      </c>
      <c r="F40" s="149"/>
      <c r="G40" t="s">
        <v>14</v>
      </c>
    </row>
    <row r="41" spans="1:8" x14ac:dyDescent="0.25">
      <c r="A41" t="s">
        <v>2080</v>
      </c>
      <c r="B41" t="s">
        <v>700</v>
      </c>
      <c r="C41" t="b">
        <v>0</v>
      </c>
      <c r="D41" t="s">
        <v>394</v>
      </c>
      <c r="E41" s="149" t="s">
        <v>501</v>
      </c>
      <c r="G41" t="s">
        <v>9</v>
      </c>
    </row>
    <row r="42" spans="1:8" x14ac:dyDescent="0.25">
      <c r="A42" t="s">
        <v>1481</v>
      </c>
      <c r="B42" t="s">
        <v>700</v>
      </c>
      <c r="C42" t="b">
        <v>1</v>
      </c>
      <c r="D42" t="s">
        <v>2081</v>
      </c>
      <c r="E42" s="149">
        <v>1</v>
      </c>
      <c r="F42" s="149">
        <v>2005</v>
      </c>
      <c r="G42" t="s">
        <v>9</v>
      </c>
      <c r="H42" t="s">
        <v>2061</v>
      </c>
    </row>
    <row r="43" spans="1:8" x14ac:dyDescent="0.25">
      <c r="A43" t="s">
        <v>1750</v>
      </c>
      <c r="B43" t="s">
        <v>716</v>
      </c>
      <c r="C43" t="b">
        <v>1</v>
      </c>
      <c r="D43" t="s">
        <v>117</v>
      </c>
      <c r="F43" s="149"/>
      <c r="G43" t="s">
        <v>14</v>
      </c>
    </row>
    <row r="44" spans="1:8" x14ac:dyDescent="0.25">
      <c r="A44" t="s">
        <v>1868</v>
      </c>
      <c r="B44" t="s">
        <v>656</v>
      </c>
      <c r="C44" t="b">
        <v>0</v>
      </c>
      <c r="D44" t="s">
        <v>118</v>
      </c>
      <c r="F44" s="149"/>
      <c r="G44" t="s">
        <v>9</v>
      </c>
    </row>
    <row r="45" spans="1:8" x14ac:dyDescent="0.25">
      <c r="A45" t="s">
        <v>1527</v>
      </c>
      <c r="B45" t="s">
        <v>656</v>
      </c>
      <c r="C45" t="b">
        <v>1</v>
      </c>
      <c r="D45" t="s">
        <v>1378</v>
      </c>
      <c r="E45" s="149">
        <v>10</v>
      </c>
      <c r="F45" s="149">
        <v>2006</v>
      </c>
      <c r="G45" t="s">
        <v>9</v>
      </c>
    </row>
    <row r="46" spans="1:8" x14ac:dyDescent="0.25">
      <c r="A46" t="s">
        <v>1753</v>
      </c>
      <c r="B46" t="s">
        <v>658</v>
      </c>
      <c r="C46" t="b">
        <v>1</v>
      </c>
      <c r="D46" t="s">
        <v>119</v>
      </c>
      <c r="F46" s="149"/>
      <c r="G46" t="s">
        <v>11</v>
      </c>
    </row>
    <row r="47" spans="1:8" x14ac:dyDescent="0.25">
      <c r="A47" t="s">
        <v>1762</v>
      </c>
      <c r="B47" t="s">
        <v>660</v>
      </c>
      <c r="C47" t="b">
        <v>1</v>
      </c>
      <c r="D47" t="s">
        <v>120</v>
      </c>
      <c r="F47" s="149"/>
      <c r="G47" t="s">
        <v>11</v>
      </c>
    </row>
    <row r="48" spans="1:8" x14ac:dyDescent="0.25">
      <c r="A48" t="s">
        <v>1771</v>
      </c>
      <c r="B48" t="s">
        <v>662</v>
      </c>
      <c r="C48" t="b">
        <v>1</v>
      </c>
      <c r="D48" t="s">
        <v>121</v>
      </c>
      <c r="F48" s="149"/>
      <c r="G48" t="s">
        <v>9</v>
      </c>
    </row>
    <row r="49" spans="1:7" x14ac:dyDescent="0.25">
      <c r="A49" t="s">
        <v>1467</v>
      </c>
      <c r="B49" t="s">
        <v>664</v>
      </c>
      <c r="C49" t="b">
        <v>1</v>
      </c>
      <c r="D49" t="s">
        <v>122</v>
      </c>
      <c r="F49" s="149"/>
      <c r="G49" t="s">
        <v>5</v>
      </c>
    </row>
    <row r="50" spans="1:7" x14ac:dyDescent="0.25">
      <c r="A50" t="s">
        <v>1488</v>
      </c>
      <c r="B50" t="s">
        <v>666</v>
      </c>
      <c r="C50" t="b">
        <v>1</v>
      </c>
      <c r="D50" t="s">
        <v>123</v>
      </c>
      <c r="F50" s="149"/>
      <c r="G50" t="s">
        <v>9</v>
      </c>
    </row>
    <row r="51" spans="1:7" x14ac:dyDescent="0.25">
      <c r="A51" t="s">
        <v>1491</v>
      </c>
      <c r="B51" t="s">
        <v>718</v>
      </c>
      <c r="C51" t="b">
        <v>1</v>
      </c>
      <c r="D51" t="s">
        <v>124</v>
      </c>
      <c r="F51" s="149"/>
      <c r="G51" t="s">
        <v>9</v>
      </c>
    </row>
    <row r="52" spans="1:7" x14ac:dyDescent="0.25">
      <c r="A52" t="s">
        <v>1494</v>
      </c>
      <c r="B52" t="s">
        <v>720</v>
      </c>
      <c r="C52" t="b">
        <v>1</v>
      </c>
      <c r="D52" t="s">
        <v>125</v>
      </c>
      <c r="F52" s="149"/>
      <c r="G52" t="s">
        <v>14</v>
      </c>
    </row>
    <row r="53" spans="1:7" x14ac:dyDescent="0.25">
      <c r="A53" t="s">
        <v>1870</v>
      </c>
      <c r="B53" t="s">
        <v>670</v>
      </c>
      <c r="C53" t="b">
        <v>1</v>
      </c>
      <c r="D53" t="s">
        <v>127</v>
      </c>
      <c r="E53" s="149" t="s">
        <v>501</v>
      </c>
      <c r="G53" t="s">
        <v>6</v>
      </c>
    </row>
    <row r="54" spans="1:7" x14ac:dyDescent="0.25">
      <c r="A54" t="s">
        <v>1507</v>
      </c>
      <c r="B54" t="s">
        <v>1111</v>
      </c>
      <c r="C54" t="b">
        <v>1</v>
      </c>
      <c r="D54" t="s">
        <v>1419</v>
      </c>
      <c r="F54" s="149">
        <v>2016</v>
      </c>
      <c r="G54" t="s">
        <v>6</v>
      </c>
    </row>
    <row r="55" spans="1:7" x14ac:dyDescent="0.25">
      <c r="A55" t="s">
        <v>1515</v>
      </c>
      <c r="B55" t="s">
        <v>672</v>
      </c>
      <c r="C55" t="b">
        <v>1</v>
      </c>
      <c r="D55" t="s">
        <v>129</v>
      </c>
      <c r="F55" s="149"/>
      <c r="G55" t="s">
        <v>11</v>
      </c>
    </row>
    <row r="56" spans="1:7" x14ac:dyDescent="0.25">
      <c r="A56" t="s">
        <v>1518</v>
      </c>
      <c r="B56" t="s">
        <v>674</v>
      </c>
      <c r="C56" t="b">
        <v>1</v>
      </c>
      <c r="D56" t="s">
        <v>130</v>
      </c>
      <c r="F56" s="149"/>
      <c r="G56" t="s">
        <v>11</v>
      </c>
    </row>
    <row r="57" spans="1:7" x14ac:dyDescent="0.25">
      <c r="A57" t="s">
        <v>1524</v>
      </c>
      <c r="B57" t="s">
        <v>722</v>
      </c>
      <c r="C57" t="b">
        <v>1</v>
      </c>
      <c r="D57" t="s">
        <v>131</v>
      </c>
      <c r="F57" s="149"/>
      <c r="G57" t="s">
        <v>14</v>
      </c>
    </row>
    <row r="58" spans="1:7" x14ac:dyDescent="0.25">
      <c r="A58" t="s">
        <v>1528</v>
      </c>
      <c r="B58" t="s">
        <v>724</v>
      </c>
      <c r="C58" t="b">
        <v>1</v>
      </c>
      <c r="D58" t="s">
        <v>133</v>
      </c>
      <c r="F58" s="149"/>
      <c r="G58" t="s">
        <v>8</v>
      </c>
    </row>
    <row r="59" spans="1:7" x14ac:dyDescent="0.25">
      <c r="A59" t="s">
        <v>1541</v>
      </c>
      <c r="B59" t="s">
        <v>676</v>
      </c>
      <c r="C59" t="b">
        <v>1</v>
      </c>
      <c r="D59" t="s">
        <v>134</v>
      </c>
      <c r="F59" s="149"/>
      <c r="G59" t="s">
        <v>9</v>
      </c>
    </row>
    <row r="60" spans="1:7" x14ac:dyDescent="0.25">
      <c r="A60" t="s">
        <v>1551</v>
      </c>
      <c r="B60" t="s">
        <v>678</v>
      </c>
      <c r="C60" t="b">
        <v>1</v>
      </c>
      <c r="D60" t="s">
        <v>135</v>
      </c>
      <c r="F60" s="149"/>
      <c r="G60" t="s">
        <v>9</v>
      </c>
    </row>
    <row r="61" spans="1:7" x14ac:dyDescent="0.25">
      <c r="A61" t="s">
        <v>1560</v>
      </c>
      <c r="B61" t="s">
        <v>726</v>
      </c>
      <c r="C61" t="b">
        <v>1</v>
      </c>
      <c r="D61" t="s">
        <v>136</v>
      </c>
      <c r="F61" s="149"/>
      <c r="G61" t="s">
        <v>9</v>
      </c>
    </row>
    <row r="62" spans="1:7" x14ac:dyDescent="0.25">
      <c r="A62" t="s">
        <v>1542</v>
      </c>
      <c r="B62" t="s">
        <v>680</v>
      </c>
      <c r="C62" t="b">
        <v>0</v>
      </c>
      <c r="D62" t="s">
        <v>681</v>
      </c>
      <c r="F62" s="149" t="s">
        <v>2082</v>
      </c>
      <c r="G62" t="s">
        <v>9</v>
      </c>
    </row>
    <row r="63" spans="1:7" s="137" customFormat="1" ht="13.5" customHeight="1" x14ac:dyDescent="0.25">
      <c r="A63" s="137" t="s">
        <v>1495</v>
      </c>
      <c r="B63" s="137" t="s">
        <v>680</v>
      </c>
      <c r="C63" s="137" t="b">
        <v>1</v>
      </c>
      <c r="D63" s="137" t="s">
        <v>1379</v>
      </c>
      <c r="E63" s="173"/>
      <c r="F63" s="173">
        <v>2020</v>
      </c>
      <c r="G63" t="s">
        <v>9</v>
      </c>
    </row>
    <row r="64" spans="1:7" s="137" customFormat="1" x14ac:dyDescent="0.25">
      <c r="A64" s="137" t="s">
        <v>2083</v>
      </c>
      <c r="B64" s="137" t="s">
        <v>668</v>
      </c>
      <c r="C64" s="137" t="b">
        <v>0</v>
      </c>
      <c r="D64" s="137" t="s">
        <v>126</v>
      </c>
      <c r="E64" s="173" t="s">
        <v>501</v>
      </c>
      <c r="G64" s="137" t="s">
        <v>9</v>
      </c>
    </row>
    <row r="65" spans="1:8" x14ac:dyDescent="0.25">
      <c r="A65" t="s">
        <v>1568</v>
      </c>
      <c r="B65" t="s">
        <v>683</v>
      </c>
      <c r="C65" t="b">
        <v>1</v>
      </c>
      <c r="D65" t="s">
        <v>139</v>
      </c>
      <c r="F65" s="149"/>
      <c r="G65" t="s">
        <v>5</v>
      </c>
    </row>
    <row r="66" spans="1:8" x14ac:dyDescent="0.25">
      <c r="A66" t="s">
        <v>1569</v>
      </c>
      <c r="B66" t="s">
        <v>685</v>
      </c>
      <c r="C66" t="b">
        <v>1</v>
      </c>
      <c r="D66" t="s">
        <v>140</v>
      </c>
      <c r="F66" s="149"/>
      <c r="G66" t="s">
        <v>9</v>
      </c>
    </row>
    <row r="67" spans="1:8" x14ac:dyDescent="0.25">
      <c r="A67" t="s">
        <v>1570</v>
      </c>
      <c r="B67" t="s">
        <v>687</v>
      </c>
      <c r="C67" t="b">
        <v>1</v>
      </c>
      <c r="D67" t="s">
        <v>141</v>
      </c>
      <c r="F67" s="149"/>
      <c r="G67" t="s">
        <v>11</v>
      </c>
    </row>
    <row r="68" spans="1:8" x14ac:dyDescent="0.25">
      <c r="A68" t="s">
        <v>1572</v>
      </c>
      <c r="B68" t="s">
        <v>728</v>
      </c>
      <c r="C68" t="b">
        <v>1</v>
      </c>
      <c r="D68" t="s">
        <v>142</v>
      </c>
      <c r="F68" s="149"/>
      <c r="G68" t="s">
        <v>14</v>
      </c>
    </row>
    <row r="69" spans="1:8" x14ac:dyDescent="0.25">
      <c r="A69" t="s">
        <v>1573</v>
      </c>
      <c r="B69" t="s">
        <v>730</v>
      </c>
      <c r="C69" t="b">
        <v>1</v>
      </c>
      <c r="D69" t="s">
        <v>143</v>
      </c>
      <c r="F69" s="149"/>
      <c r="G69" t="s">
        <v>5</v>
      </c>
    </row>
    <row r="70" spans="1:8" x14ac:dyDescent="0.25">
      <c r="A70" t="s">
        <v>1574</v>
      </c>
      <c r="B70" t="s">
        <v>689</v>
      </c>
      <c r="C70" t="b">
        <v>1</v>
      </c>
      <c r="D70" t="s">
        <v>144</v>
      </c>
      <c r="F70" s="149"/>
      <c r="G70" t="s">
        <v>5</v>
      </c>
    </row>
    <row r="71" spans="1:8" x14ac:dyDescent="0.25">
      <c r="A71" t="s">
        <v>1872</v>
      </c>
      <c r="B71" t="s">
        <v>694</v>
      </c>
      <c r="C71" t="b">
        <v>0</v>
      </c>
      <c r="D71" t="s">
        <v>146</v>
      </c>
      <c r="E71" s="149" t="s">
        <v>501</v>
      </c>
      <c r="G71" t="s">
        <v>5</v>
      </c>
    </row>
    <row r="72" spans="1:8" x14ac:dyDescent="0.25">
      <c r="A72" t="s">
        <v>1563</v>
      </c>
      <c r="B72" t="s">
        <v>694</v>
      </c>
      <c r="C72" t="b">
        <v>1</v>
      </c>
      <c r="D72" t="s">
        <v>1382</v>
      </c>
      <c r="E72" s="149">
        <v>9</v>
      </c>
      <c r="F72" s="149">
        <v>2015</v>
      </c>
      <c r="G72" t="s">
        <v>5</v>
      </c>
      <c r="H72" t="s">
        <v>2055</v>
      </c>
    </row>
    <row r="73" spans="1:8" x14ac:dyDescent="0.25">
      <c r="A73" t="s">
        <v>1590</v>
      </c>
      <c r="B73" t="s">
        <v>732</v>
      </c>
      <c r="C73" t="b">
        <v>1</v>
      </c>
      <c r="D73" t="s">
        <v>147</v>
      </c>
      <c r="F73" s="149"/>
      <c r="G73" t="s">
        <v>5</v>
      </c>
    </row>
    <row r="74" spans="1:8" x14ac:dyDescent="0.25">
      <c r="A74" t="s">
        <v>1597</v>
      </c>
      <c r="B74" t="s">
        <v>696</v>
      </c>
      <c r="C74" t="b">
        <v>0</v>
      </c>
      <c r="D74" t="s">
        <v>148</v>
      </c>
      <c r="E74" s="149" t="s">
        <v>501</v>
      </c>
      <c r="G74" t="s">
        <v>6</v>
      </c>
    </row>
    <row r="75" spans="1:8" s="137" customFormat="1" x14ac:dyDescent="0.25">
      <c r="A75" s="137" t="s">
        <v>2084</v>
      </c>
      <c r="B75" s="137" t="s">
        <v>696</v>
      </c>
      <c r="C75" s="137" t="b">
        <v>1</v>
      </c>
      <c r="D75" s="137" t="s">
        <v>1383</v>
      </c>
      <c r="E75" s="173"/>
      <c r="F75" s="173" t="s">
        <v>2085</v>
      </c>
      <c r="G75" t="s">
        <v>6</v>
      </c>
    </row>
    <row r="76" spans="1:8" s="137" customFormat="1" x14ac:dyDescent="0.25">
      <c r="A76" s="137" t="s">
        <v>1604</v>
      </c>
      <c r="B76" s="137" t="s">
        <v>1021</v>
      </c>
      <c r="C76" s="137" t="b">
        <v>0</v>
      </c>
      <c r="D76" s="137" t="s">
        <v>368</v>
      </c>
      <c r="E76" s="173"/>
      <c r="F76" s="173"/>
      <c r="G76" t="s">
        <v>6</v>
      </c>
    </row>
    <row r="77" spans="1:8" x14ac:dyDescent="0.25">
      <c r="A77" t="s">
        <v>2086</v>
      </c>
      <c r="B77" t="s">
        <v>698</v>
      </c>
      <c r="C77" t="b">
        <v>0</v>
      </c>
      <c r="D77" t="s">
        <v>149</v>
      </c>
      <c r="E77" s="149" t="s">
        <v>501</v>
      </c>
      <c r="G77" t="s">
        <v>9</v>
      </c>
    </row>
    <row r="78" spans="1:8" x14ac:dyDescent="0.25">
      <c r="A78" t="s">
        <v>2087</v>
      </c>
      <c r="B78" t="s">
        <v>698</v>
      </c>
      <c r="C78" t="b">
        <v>0</v>
      </c>
      <c r="D78" t="s">
        <v>2088</v>
      </c>
      <c r="E78" s="149">
        <v>4</v>
      </c>
      <c r="F78" s="149" t="s">
        <v>2067</v>
      </c>
      <c r="G78" t="s">
        <v>9</v>
      </c>
      <c r="H78" t="s">
        <v>2055</v>
      </c>
    </row>
    <row r="79" spans="1:8" x14ac:dyDescent="0.25">
      <c r="A79" t="s">
        <v>1510</v>
      </c>
      <c r="B79" t="s">
        <v>698</v>
      </c>
      <c r="C79" t="b">
        <v>1</v>
      </c>
      <c r="D79" t="s">
        <v>1380</v>
      </c>
      <c r="E79" s="149">
        <v>5</v>
      </c>
      <c r="F79" s="149">
        <v>2008</v>
      </c>
      <c r="G79" t="s">
        <v>9</v>
      </c>
      <c r="H79" t="s">
        <v>2061</v>
      </c>
    </row>
    <row r="80" spans="1:8" x14ac:dyDescent="0.25">
      <c r="A80" t="s">
        <v>1612</v>
      </c>
      <c r="B80" t="s">
        <v>734</v>
      </c>
      <c r="C80" t="b">
        <v>1</v>
      </c>
      <c r="D80" t="s">
        <v>151</v>
      </c>
      <c r="F80" s="149"/>
      <c r="G80" t="s">
        <v>5</v>
      </c>
    </row>
    <row r="81" spans="1:7" x14ac:dyDescent="0.25">
      <c r="A81" t="s">
        <v>1618</v>
      </c>
      <c r="B81" t="s">
        <v>702</v>
      </c>
      <c r="C81" t="b">
        <v>1</v>
      </c>
      <c r="D81" t="s">
        <v>382</v>
      </c>
      <c r="F81" s="149"/>
      <c r="G81" t="s">
        <v>13</v>
      </c>
    </row>
    <row r="82" spans="1:7" x14ac:dyDescent="0.25">
      <c r="A82" t="s">
        <v>1752</v>
      </c>
      <c r="B82" t="s">
        <v>736</v>
      </c>
      <c r="C82" t="b">
        <v>1</v>
      </c>
      <c r="D82" t="s">
        <v>153</v>
      </c>
      <c r="F82" s="149"/>
      <c r="G82" t="s">
        <v>8</v>
      </c>
    </row>
    <row r="83" spans="1:7" x14ac:dyDescent="0.25">
      <c r="A83" t="s">
        <v>1651</v>
      </c>
      <c r="B83" t="s">
        <v>742</v>
      </c>
      <c r="C83" t="b">
        <v>1</v>
      </c>
      <c r="D83" t="s">
        <v>158</v>
      </c>
      <c r="F83" s="149"/>
      <c r="G83" t="s">
        <v>9</v>
      </c>
    </row>
    <row r="84" spans="1:7" x14ac:dyDescent="0.25">
      <c r="A84" t="s">
        <v>1657</v>
      </c>
      <c r="B84" t="s">
        <v>744</v>
      </c>
      <c r="C84" t="b">
        <v>1</v>
      </c>
      <c r="D84" t="s">
        <v>160</v>
      </c>
      <c r="F84" s="149"/>
      <c r="G84" t="s">
        <v>14</v>
      </c>
    </row>
    <row r="85" spans="1:7" x14ac:dyDescent="0.25">
      <c r="A85" t="s">
        <v>1659</v>
      </c>
      <c r="B85" t="s">
        <v>746</v>
      </c>
      <c r="C85" t="b">
        <v>1</v>
      </c>
      <c r="D85" t="s">
        <v>162</v>
      </c>
      <c r="F85" s="149"/>
      <c r="G85" t="s">
        <v>4</v>
      </c>
    </row>
    <row r="86" spans="1:7" x14ac:dyDescent="0.25">
      <c r="A86" t="s">
        <v>1663</v>
      </c>
      <c r="B86" t="s">
        <v>748</v>
      </c>
      <c r="C86" t="b">
        <v>1</v>
      </c>
      <c r="D86" t="s">
        <v>164</v>
      </c>
      <c r="F86" s="149"/>
      <c r="G86" t="s">
        <v>9</v>
      </c>
    </row>
    <row r="87" spans="1:7" x14ac:dyDescent="0.25">
      <c r="A87" t="s">
        <v>1666</v>
      </c>
      <c r="B87" t="s">
        <v>755</v>
      </c>
      <c r="C87" t="b">
        <v>1</v>
      </c>
      <c r="D87" t="s">
        <v>170</v>
      </c>
      <c r="F87" s="149"/>
      <c r="G87" t="s">
        <v>14</v>
      </c>
    </row>
    <row r="88" spans="1:7" x14ac:dyDescent="0.25">
      <c r="A88" t="s">
        <v>1671</v>
      </c>
      <c r="B88" t="s">
        <v>758</v>
      </c>
      <c r="C88" t="b">
        <v>1</v>
      </c>
      <c r="D88" t="s">
        <v>172</v>
      </c>
      <c r="F88" s="149"/>
      <c r="G88" t="s">
        <v>14</v>
      </c>
    </row>
    <row r="89" spans="1:7" x14ac:dyDescent="0.25">
      <c r="A89" t="s">
        <v>1674</v>
      </c>
      <c r="B89" t="s">
        <v>760</v>
      </c>
      <c r="C89" t="b">
        <v>1</v>
      </c>
      <c r="D89" t="s">
        <v>174</v>
      </c>
      <c r="F89" s="149"/>
      <c r="G89" t="s">
        <v>11</v>
      </c>
    </row>
    <row r="90" spans="1:7" x14ac:dyDescent="0.25">
      <c r="A90" t="s">
        <v>1680</v>
      </c>
      <c r="B90" t="s">
        <v>762</v>
      </c>
      <c r="C90" t="b">
        <v>1</v>
      </c>
      <c r="D90" t="s">
        <v>176</v>
      </c>
      <c r="F90" s="149"/>
      <c r="G90" t="s">
        <v>14</v>
      </c>
    </row>
    <row r="91" spans="1:7" x14ac:dyDescent="0.25">
      <c r="A91" t="s">
        <v>1684</v>
      </c>
      <c r="B91" t="s">
        <v>764</v>
      </c>
      <c r="C91" t="b">
        <v>1</v>
      </c>
      <c r="D91" t="s">
        <v>178</v>
      </c>
      <c r="F91" s="149"/>
      <c r="G91" t="s">
        <v>7</v>
      </c>
    </row>
    <row r="92" spans="1:7" x14ac:dyDescent="0.25">
      <c r="A92" t="s">
        <v>1689</v>
      </c>
      <c r="B92" t="s">
        <v>766</v>
      </c>
      <c r="C92" t="b">
        <v>1</v>
      </c>
      <c r="D92" t="s">
        <v>182</v>
      </c>
      <c r="F92" s="149"/>
      <c r="G92" t="s">
        <v>6</v>
      </c>
    </row>
    <row r="93" spans="1:7" x14ac:dyDescent="0.25">
      <c r="A93" t="s">
        <v>1692</v>
      </c>
      <c r="B93" t="s">
        <v>768</v>
      </c>
      <c r="C93" t="b">
        <v>1</v>
      </c>
      <c r="D93" t="s">
        <v>184</v>
      </c>
      <c r="F93" s="149"/>
      <c r="G93" t="s">
        <v>6</v>
      </c>
    </row>
    <row r="94" spans="1:7" x14ac:dyDescent="0.25">
      <c r="A94" t="s">
        <v>1687</v>
      </c>
      <c r="B94" t="s">
        <v>770</v>
      </c>
      <c r="C94" t="b">
        <v>1</v>
      </c>
      <c r="D94" t="s">
        <v>180</v>
      </c>
      <c r="F94" s="149"/>
      <c r="G94" t="s">
        <v>6</v>
      </c>
    </row>
    <row r="95" spans="1:7" x14ac:dyDescent="0.25">
      <c r="A95" t="s">
        <v>1694</v>
      </c>
      <c r="B95" t="s">
        <v>772</v>
      </c>
      <c r="C95" t="b">
        <v>1</v>
      </c>
      <c r="D95" t="s">
        <v>186</v>
      </c>
      <c r="F95" s="149"/>
      <c r="G95" t="s">
        <v>7</v>
      </c>
    </row>
    <row r="96" spans="1:7" x14ac:dyDescent="0.25">
      <c r="A96" t="s">
        <v>1697</v>
      </c>
      <c r="B96" t="s">
        <v>778</v>
      </c>
      <c r="C96" t="b">
        <v>1</v>
      </c>
      <c r="D96" t="s">
        <v>192</v>
      </c>
      <c r="F96" s="149"/>
      <c r="G96" t="s">
        <v>14</v>
      </c>
    </row>
    <row r="97" spans="1:8" x14ac:dyDescent="0.25">
      <c r="A97" t="s">
        <v>1699</v>
      </c>
      <c r="B97" t="s">
        <v>782</v>
      </c>
      <c r="C97" t="b">
        <v>1</v>
      </c>
      <c r="D97" t="s">
        <v>194</v>
      </c>
      <c r="F97" s="149"/>
      <c r="G97" t="s">
        <v>6</v>
      </c>
    </row>
    <row r="98" spans="1:8" x14ac:dyDescent="0.25">
      <c r="A98" t="s">
        <v>1711</v>
      </c>
      <c r="B98" t="s">
        <v>797</v>
      </c>
      <c r="C98" t="b">
        <v>1</v>
      </c>
      <c r="D98" t="s">
        <v>398</v>
      </c>
      <c r="F98" s="149"/>
      <c r="G98" t="s">
        <v>5</v>
      </c>
    </row>
    <row r="99" spans="1:8" x14ac:dyDescent="0.25">
      <c r="A99" t="s">
        <v>1715</v>
      </c>
      <c r="B99" t="s">
        <v>808</v>
      </c>
      <c r="C99" t="b">
        <v>1</v>
      </c>
      <c r="D99" t="s">
        <v>205</v>
      </c>
      <c r="F99" s="149"/>
      <c r="G99" t="s">
        <v>6</v>
      </c>
    </row>
    <row r="100" spans="1:8" x14ac:dyDescent="0.25">
      <c r="A100" t="s">
        <v>1719</v>
      </c>
      <c r="B100" t="s">
        <v>810</v>
      </c>
      <c r="C100" t="b">
        <v>1</v>
      </c>
      <c r="D100" t="s">
        <v>207</v>
      </c>
      <c r="F100" s="149"/>
      <c r="G100" t="s">
        <v>13</v>
      </c>
    </row>
    <row r="101" spans="1:8" x14ac:dyDescent="0.25">
      <c r="A101" t="s">
        <v>1722</v>
      </c>
      <c r="B101" t="s">
        <v>812</v>
      </c>
      <c r="C101" t="b">
        <v>1</v>
      </c>
      <c r="D101" t="s">
        <v>210</v>
      </c>
      <c r="F101" s="149"/>
      <c r="G101" t="s">
        <v>4</v>
      </c>
    </row>
    <row r="102" spans="1:8" x14ac:dyDescent="0.25">
      <c r="A102" t="s">
        <v>1701</v>
      </c>
      <c r="B102" t="s">
        <v>816</v>
      </c>
      <c r="C102" t="b">
        <v>1</v>
      </c>
      <c r="D102" t="s">
        <v>215</v>
      </c>
      <c r="F102" s="149"/>
      <c r="G102" t="s">
        <v>4</v>
      </c>
    </row>
    <row r="103" spans="1:8" x14ac:dyDescent="0.25">
      <c r="A103" t="s">
        <v>1726</v>
      </c>
      <c r="B103" t="s">
        <v>819</v>
      </c>
      <c r="C103" t="b">
        <v>1</v>
      </c>
      <c r="D103" t="s">
        <v>213</v>
      </c>
      <c r="F103" s="149"/>
      <c r="G103" t="s">
        <v>14</v>
      </c>
    </row>
    <row r="104" spans="1:8" x14ac:dyDescent="0.25">
      <c r="A104" t="s">
        <v>1676</v>
      </c>
      <c r="B104" t="s">
        <v>821</v>
      </c>
      <c r="C104" t="b">
        <v>1</v>
      </c>
      <c r="D104" t="s">
        <v>217</v>
      </c>
      <c r="F104" s="149"/>
      <c r="G104" t="s">
        <v>14</v>
      </c>
    </row>
    <row r="105" spans="1:8" x14ac:dyDescent="0.25">
      <c r="A105" t="s">
        <v>1729</v>
      </c>
      <c r="B105" t="s">
        <v>830</v>
      </c>
      <c r="C105" t="b">
        <v>1</v>
      </c>
      <c r="D105" t="s">
        <v>223</v>
      </c>
      <c r="F105" s="149"/>
      <c r="G105" t="s">
        <v>5</v>
      </c>
    </row>
    <row r="106" spans="1:8" x14ac:dyDescent="0.25">
      <c r="A106" t="s">
        <v>1735</v>
      </c>
      <c r="B106" t="s">
        <v>832</v>
      </c>
      <c r="C106" t="b">
        <v>1</v>
      </c>
      <c r="D106" t="s">
        <v>224</v>
      </c>
      <c r="F106" s="149"/>
      <c r="G106" t="s">
        <v>13</v>
      </c>
    </row>
    <row r="107" spans="1:8" x14ac:dyDescent="0.25">
      <c r="A107" t="s">
        <v>1724</v>
      </c>
      <c r="B107" t="s">
        <v>835</v>
      </c>
      <c r="C107" t="b">
        <v>1</v>
      </c>
      <c r="D107" t="s">
        <v>226</v>
      </c>
      <c r="F107" s="149"/>
      <c r="G107" t="s">
        <v>14</v>
      </c>
    </row>
    <row r="108" spans="1:8" x14ac:dyDescent="0.25">
      <c r="A108" t="s">
        <v>1741</v>
      </c>
      <c r="B108" t="s">
        <v>844</v>
      </c>
      <c r="C108" t="b">
        <v>1</v>
      </c>
      <c r="D108" t="s">
        <v>233</v>
      </c>
      <c r="F108" s="149"/>
      <c r="G108" t="s">
        <v>14</v>
      </c>
    </row>
    <row r="109" spans="1:8" x14ac:dyDescent="0.25">
      <c r="A109" t="s">
        <v>1745</v>
      </c>
      <c r="B109" t="s">
        <v>846</v>
      </c>
      <c r="C109" t="b">
        <v>1</v>
      </c>
      <c r="D109" t="s">
        <v>235</v>
      </c>
      <c r="F109" s="149"/>
      <c r="G109" t="s">
        <v>6</v>
      </c>
    </row>
    <row r="110" spans="1:8" x14ac:dyDescent="0.25">
      <c r="A110" t="s">
        <v>1747</v>
      </c>
      <c r="B110" t="s">
        <v>848</v>
      </c>
      <c r="C110" t="b">
        <v>1</v>
      </c>
      <c r="D110" t="s">
        <v>849</v>
      </c>
      <c r="F110" s="149">
        <v>1983</v>
      </c>
      <c r="G110" t="s">
        <v>6</v>
      </c>
      <c r="H110" t="s">
        <v>2089</v>
      </c>
    </row>
    <row r="111" spans="1:8" x14ac:dyDescent="0.25">
      <c r="A111" t="s">
        <v>1637</v>
      </c>
      <c r="B111" t="s">
        <v>851</v>
      </c>
      <c r="C111" t="b">
        <v>1</v>
      </c>
      <c r="D111" t="s">
        <v>239</v>
      </c>
      <c r="F111" s="149"/>
      <c r="G111" t="s">
        <v>13</v>
      </c>
    </row>
    <row r="112" spans="1:8" x14ac:dyDescent="0.25">
      <c r="A112" t="s">
        <v>1738</v>
      </c>
      <c r="B112" t="s">
        <v>853</v>
      </c>
      <c r="C112" t="b">
        <v>1</v>
      </c>
      <c r="D112" t="s">
        <v>241</v>
      </c>
      <c r="F112" s="149"/>
      <c r="G112" t="s">
        <v>13</v>
      </c>
    </row>
    <row r="113" spans="1:7" x14ac:dyDescent="0.25">
      <c r="A113" t="s">
        <v>1748</v>
      </c>
      <c r="B113" t="s">
        <v>855</v>
      </c>
      <c r="C113" t="b">
        <v>1</v>
      </c>
      <c r="D113" t="s">
        <v>242</v>
      </c>
      <c r="F113" s="149"/>
      <c r="G113" t="s">
        <v>13</v>
      </c>
    </row>
    <row r="114" spans="1:7" x14ac:dyDescent="0.25">
      <c r="A114" t="s">
        <v>1707</v>
      </c>
      <c r="B114" t="s">
        <v>858</v>
      </c>
      <c r="C114" t="b">
        <v>1</v>
      </c>
      <c r="D114" t="s">
        <v>244</v>
      </c>
      <c r="F114" s="149"/>
      <c r="G114" t="s">
        <v>11</v>
      </c>
    </row>
    <row r="115" spans="1:7" x14ac:dyDescent="0.25">
      <c r="A115" t="s">
        <v>1755</v>
      </c>
      <c r="B115" t="s">
        <v>867</v>
      </c>
      <c r="C115" t="b">
        <v>1</v>
      </c>
      <c r="D115" t="s">
        <v>252</v>
      </c>
      <c r="F115" s="149"/>
      <c r="G115" t="s">
        <v>4</v>
      </c>
    </row>
    <row r="116" spans="1:7" x14ac:dyDescent="0.25">
      <c r="A116" t="s">
        <v>1761</v>
      </c>
      <c r="B116" t="s">
        <v>869</v>
      </c>
      <c r="C116" t="b">
        <v>1</v>
      </c>
      <c r="D116" t="s">
        <v>401</v>
      </c>
      <c r="F116" s="149"/>
      <c r="G116" t="s">
        <v>9</v>
      </c>
    </row>
    <row r="117" spans="1:7" x14ac:dyDescent="0.25">
      <c r="A117" t="s">
        <v>1765</v>
      </c>
      <c r="B117" t="s">
        <v>887</v>
      </c>
      <c r="C117" t="b">
        <v>1</v>
      </c>
      <c r="D117" t="s">
        <v>257</v>
      </c>
      <c r="F117" s="149"/>
      <c r="G117" t="s">
        <v>6</v>
      </c>
    </row>
    <row r="118" spans="1:7" x14ac:dyDescent="0.25">
      <c r="A118" t="s">
        <v>1773</v>
      </c>
      <c r="B118" t="s">
        <v>889</v>
      </c>
      <c r="C118" t="b">
        <v>1</v>
      </c>
      <c r="D118" t="s">
        <v>259</v>
      </c>
      <c r="F118" s="149"/>
      <c r="G118" t="s">
        <v>11</v>
      </c>
    </row>
    <row r="119" spans="1:7" x14ac:dyDescent="0.25">
      <c r="A119" t="s">
        <v>1470</v>
      </c>
      <c r="B119" t="s">
        <v>891</v>
      </c>
      <c r="C119" t="b">
        <v>1</v>
      </c>
      <c r="D119" t="s">
        <v>261</v>
      </c>
      <c r="F119" s="149"/>
      <c r="G119" t="s">
        <v>14</v>
      </c>
    </row>
    <row r="120" spans="1:7" x14ac:dyDescent="0.25">
      <c r="A120" t="s">
        <v>1472</v>
      </c>
      <c r="B120" t="s">
        <v>893</v>
      </c>
      <c r="C120" t="b">
        <v>1</v>
      </c>
      <c r="D120" t="s">
        <v>263</v>
      </c>
      <c r="F120" s="149"/>
      <c r="G120" t="s">
        <v>9</v>
      </c>
    </row>
    <row r="121" spans="1:7" x14ac:dyDescent="0.25">
      <c r="A121" t="s">
        <v>1474</v>
      </c>
      <c r="B121" t="s">
        <v>895</v>
      </c>
      <c r="C121" t="b">
        <v>1</v>
      </c>
      <c r="D121" t="s">
        <v>265</v>
      </c>
      <c r="F121" s="149"/>
      <c r="G121" t="s">
        <v>9</v>
      </c>
    </row>
    <row r="122" spans="1:7" x14ac:dyDescent="0.25">
      <c r="A122" t="s">
        <v>1476</v>
      </c>
      <c r="B122" t="s">
        <v>897</v>
      </c>
      <c r="C122" t="b">
        <v>1</v>
      </c>
      <c r="D122" t="s">
        <v>267</v>
      </c>
      <c r="F122" s="149"/>
      <c r="G122" t="s">
        <v>8</v>
      </c>
    </row>
    <row r="123" spans="1:7" x14ac:dyDescent="0.25">
      <c r="A123" t="s">
        <v>1478</v>
      </c>
      <c r="B123" t="s">
        <v>899</v>
      </c>
      <c r="C123" t="b">
        <v>1</v>
      </c>
      <c r="D123" t="s">
        <v>269</v>
      </c>
      <c r="F123" s="149"/>
      <c r="G123" t="s">
        <v>6</v>
      </c>
    </row>
    <row r="124" spans="1:7" x14ac:dyDescent="0.25">
      <c r="A124" t="s">
        <v>1480</v>
      </c>
      <c r="B124" t="s">
        <v>901</v>
      </c>
      <c r="C124" t="b">
        <v>1</v>
      </c>
      <c r="D124" t="s">
        <v>403</v>
      </c>
      <c r="F124" s="149"/>
      <c r="G124" t="s">
        <v>9</v>
      </c>
    </row>
    <row r="125" spans="1:7" x14ac:dyDescent="0.25">
      <c r="A125" t="s">
        <v>1485</v>
      </c>
      <c r="B125" t="s">
        <v>903</v>
      </c>
      <c r="C125" t="b">
        <v>1</v>
      </c>
      <c r="D125" t="s">
        <v>271</v>
      </c>
      <c r="F125" s="149"/>
      <c r="G125" t="s">
        <v>6</v>
      </c>
    </row>
    <row r="126" spans="1:7" x14ac:dyDescent="0.25">
      <c r="A126" t="s">
        <v>1490</v>
      </c>
      <c r="B126" t="s">
        <v>908</v>
      </c>
      <c r="C126" t="b">
        <v>1</v>
      </c>
      <c r="D126" t="s">
        <v>273</v>
      </c>
      <c r="F126" s="149"/>
      <c r="G126" t="s">
        <v>14</v>
      </c>
    </row>
    <row r="127" spans="1:7" x14ac:dyDescent="0.25">
      <c r="A127" t="s">
        <v>1695</v>
      </c>
      <c r="B127" t="s">
        <v>914</v>
      </c>
      <c r="C127" t="b">
        <v>1</v>
      </c>
      <c r="D127" t="s">
        <v>280</v>
      </c>
      <c r="F127" s="149"/>
      <c r="G127" t="s">
        <v>9</v>
      </c>
    </row>
    <row r="128" spans="1:7" x14ac:dyDescent="0.25">
      <c r="A128" t="s">
        <v>1705</v>
      </c>
      <c r="B128" t="s">
        <v>916</v>
      </c>
      <c r="C128" t="b">
        <v>1</v>
      </c>
      <c r="D128" t="s">
        <v>281</v>
      </c>
      <c r="F128" s="149"/>
      <c r="G128" t="s">
        <v>9</v>
      </c>
    </row>
    <row r="129" spans="1:7" x14ac:dyDescent="0.25">
      <c r="A129" t="s">
        <v>1555</v>
      </c>
      <c r="B129" t="s">
        <v>918</v>
      </c>
      <c r="C129" t="b">
        <v>1</v>
      </c>
      <c r="D129" t="s">
        <v>282</v>
      </c>
      <c r="F129" s="149"/>
      <c r="G129" t="s">
        <v>9</v>
      </c>
    </row>
    <row r="130" spans="1:7" x14ac:dyDescent="0.25">
      <c r="A130" t="s">
        <v>1578</v>
      </c>
      <c r="B130" t="s">
        <v>920</v>
      </c>
      <c r="C130" t="b">
        <v>1</v>
      </c>
      <c r="D130" t="s">
        <v>283</v>
      </c>
      <c r="F130" s="149"/>
      <c r="G130" t="s">
        <v>9</v>
      </c>
    </row>
    <row r="131" spans="1:7" x14ac:dyDescent="0.25">
      <c r="A131" t="s">
        <v>1581</v>
      </c>
      <c r="B131" t="s">
        <v>922</v>
      </c>
      <c r="C131" t="b">
        <v>1</v>
      </c>
      <c r="D131" t="s">
        <v>284</v>
      </c>
      <c r="F131" s="149"/>
      <c r="G131" t="s">
        <v>9</v>
      </c>
    </row>
    <row r="132" spans="1:7" x14ac:dyDescent="0.25">
      <c r="A132" t="s">
        <v>1575</v>
      </c>
      <c r="B132" t="s">
        <v>691</v>
      </c>
      <c r="C132" t="b">
        <v>1</v>
      </c>
      <c r="D132" t="s">
        <v>692</v>
      </c>
      <c r="F132" s="149">
        <v>1980</v>
      </c>
      <c r="G132" t="s">
        <v>11</v>
      </c>
    </row>
    <row r="133" spans="1:7" x14ac:dyDescent="0.25">
      <c r="A133" t="s">
        <v>1497</v>
      </c>
      <c r="B133" t="s">
        <v>924</v>
      </c>
      <c r="C133" t="b">
        <v>1</v>
      </c>
      <c r="D133" t="s">
        <v>925</v>
      </c>
      <c r="F133" s="149"/>
      <c r="G133" t="s">
        <v>6</v>
      </c>
    </row>
    <row r="134" spans="1:7" x14ac:dyDescent="0.25">
      <c r="A134" t="s">
        <v>1501</v>
      </c>
      <c r="B134" t="s">
        <v>927</v>
      </c>
      <c r="C134" t="b">
        <v>1</v>
      </c>
      <c r="D134" t="s">
        <v>406</v>
      </c>
      <c r="F134" s="149"/>
      <c r="G134" t="s">
        <v>9</v>
      </c>
    </row>
    <row r="135" spans="1:7" x14ac:dyDescent="0.25">
      <c r="A135" t="s">
        <v>1682</v>
      </c>
      <c r="B135" t="s">
        <v>929</v>
      </c>
      <c r="C135" t="b">
        <v>1</v>
      </c>
      <c r="D135" t="s">
        <v>290</v>
      </c>
      <c r="F135" s="149"/>
      <c r="G135" t="s">
        <v>9</v>
      </c>
    </row>
    <row r="136" spans="1:7" x14ac:dyDescent="0.25">
      <c r="A136" t="s">
        <v>1536</v>
      </c>
      <c r="B136" t="s">
        <v>1049</v>
      </c>
      <c r="C136" t="b">
        <v>1</v>
      </c>
      <c r="D136" t="s">
        <v>292</v>
      </c>
      <c r="F136" s="149"/>
      <c r="G136" t="s">
        <v>6</v>
      </c>
    </row>
    <row r="137" spans="1:7" x14ac:dyDescent="0.25">
      <c r="A137" t="s">
        <v>1506</v>
      </c>
      <c r="B137" t="s">
        <v>931</v>
      </c>
      <c r="C137" t="b">
        <v>1</v>
      </c>
      <c r="D137" t="s">
        <v>294</v>
      </c>
      <c r="F137" s="149"/>
      <c r="G137" t="s">
        <v>4</v>
      </c>
    </row>
    <row r="138" spans="1:7" x14ac:dyDescent="0.25">
      <c r="A138" t="s">
        <v>1767</v>
      </c>
      <c r="B138" t="s">
        <v>933</v>
      </c>
      <c r="C138" t="b">
        <v>1</v>
      </c>
      <c r="D138" t="s">
        <v>296</v>
      </c>
      <c r="F138" s="149"/>
      <c r="G138" t="s">
        <v>6</v>
      </c>
    </row>
    <row r="139" spans="1:7" x14ac:dyDescent="0.25">
      <c r="A139" t="s">
        <v>1512</v>
      </c>
      <c r="B139" t="s">
        <v>935</v>
      </c>
      <c r="C139" t="b">
        <v>1</v>
      </c>
      <c r="D139" t="s">
        <v>298</v>
      </c>
      <c r="F139" s="149"/>
      <c r="G139" t="s">
        <v>14</v>
      </c>
    </row>
    <row r="140" spans="1:7" x14ac:dyDescent="0.25">
      <c r="A140" t="s">
        <v>1517</v>
      </c>
      <c r="B140" t="s">
        <v>937</v>
      </c>
      <c r="C140" t="b">
        <v>1</v>
      </c>
      <c r="D140" t="s">
        <v>166</v>
      </c>
      <c r="F140" s="149"/>
      <c r="G140" t="s">
        <v>5</v>
      </c>
    </row>
    <row r="141" spans="1:7" x14ac:dyDescent="0.25">
      <c r="A141" t="s">
        <v>1614</v>
      </c>
      <c r="B141" t="s">
        <v>939</v>
      </c>
      <c r="C141" t="b">
        <v>1</v>
      </c>
      <c r="D141" t="s">
        <v>302</v>
      </c>
      <c r="F141" s="149"/>
      <c r="G141" t="s">
        <v>10</v>
      </c>
    </row>
    <row r="142" spans="1:7" x14ac:dyDescent="0.25">
      <c r="A142" t="s">
        <v>1664</v>
      </c>
      <c r="B142" t="s">
        <v>941</v>
      </c>
      <c r="C142" t="b">
        <v>1</v>
      </c>
      <c r="D142" t="s">
        <v>303</v>
      </c>
      <c r="F142" s="149"/>
      <c r="G142" t="s">
        <v>10</v>
      </c>
    </row>
    <row r="143" spans="1:7" x14ac:dyDescent="0.25">
      <c r="A143" t="s">
        <v>1749</v>
      </c>
      <c r="B143" t="s">
        <v>943</v>
      </c>
      <c r="C143" t="b">
        <v>1</v>
      </c>
      <c r="D143" t="s">
        <v>304</v>
      </c>
      <c r="F143" s="149"/>
      <c r="G143" t="s">
        <v>10</v>
      </c>
    </row>
    <row r="144" spans="1:7" x14ac:dyDescent="0.25">
      <c r="A144" t="s">
        <v>1523</v>
      </c>
      <c r="B144" t="s">
        <v>945</v>
      </c>
      <c r="C144" t="b">
        <v>1</v>
      </c>
      <c r="D144" t="s">
        <v>305</v>
      </c>
      <c r="F144" s="149"/>
      <c r="G144" t="s">
        <v>10</v>
      </c>
    </row>
    <row r="145" spans="1:7" x14ac:dyDescent="0.25">
      <c r="A145" t="s">
        <v>1545</v>
      </c>
      <c r="B145" t="s">
        <v>947</v>
      </c>
      <c r="C145" t="b">
        <v>1</v>
      </c>
      <c r="D145" t="s">
        <v>306</v>
      </c>
      <c r="F145" s="149"/>
      <c r="G145" t="s">
        <v>10</v>
      </c>
    </row>
    <row r="146" spans="1:7" x14ac:dyDescent="0.25">
      <c r="A146" t="s">
        <v>1546</v>
      </c>
      <c r="B146" t="s">
        <v>949</v>
      </c>
      <c r="C146" t="b">
        <v>1</v>
      </c>
      <c r="D146" t="s">
        <v>307</v>
      </c>
      <c r="F146" s="149"/>
      <c r="G146" t="s">
        <v>10</v>
      </c>
    </row>
    <row r="147" spans="1:7" x14ac:dyDescent="0.25">
      <c r="A147" t="s">
        <v>1611</v>
      </c>
      <c r="B147" t="s">
        <v>951</v>
      </c>
      <c r="C147" t="b">
        <v>1</v>
      </c>
      <c r="D147" t="s">
        <v>308</v>
      </c>
      <c r="F147" s="149"/>
      <c r="G147" t="s">
        <v>10</v>
      </c>
    </row>
    <row r="148" spans="1:7" x14ac:dyDescent="0.25">
      <c r="A148" t="s">
        <v>1526</v>
      </c>
      <c r="B148" t="s">
        <v>953</v>
      </c>
      <c r="C148" t="b">
        <v>1</v>
      </c>
      <c r="D148" t="s">
        <v>310</v>
      </c>
      <c r="F148" s="149"/>
      <c r="G148" t="s">
        <v>9</v>
      </c>
    </row>
    <row r="149" spans="1:7" x14ac:dyDescent="0.25">
      <c r="A149" t="s">
        <v>1709</v>
      </c>
      <c r="B149" t="s">
        <v>955</v>
      </c>
      <c r="C149" t="b">
        <v>1</v>
      </c>
      <c r="D149" t="s">
        <v>956</v>
      </c>
      <c r="F149" s="149"/>
      <c r="G149" t="s">
        <v>6</v>
      </c>
    </row>
    <row r="150" spans="1:7" x14ac:dyDescent="0.25">
      <c r="A150" t="s">
        <v>1530</v>
      </c>
      <c r="B150" t="s">
        <v>958</v>
      </c>
      <c r="C150" t="b">
        <v>1</v>
      </c>
      <c r="D150" t="s">
        <v>314</v>
      </c>
      <c r="F150" s="149"/>
      <c r="G150" t="s">
        <v>8</v>
      </c>
    </row>
    <row r="151" spans="1:7" x14ac:dyDescent="0.25">
      <c r="A151" t="s">
        <v>1532</v>
      </c>
      <c r="B151" t="s">
        <v>960</v>
      </c>
      <c r="C151" t="b">
        <v>1</v>
      </c>
      <c r="D151" t="s">
        <v>316</v>
      </c>
      <c r="F151" s="149"/>
      <c r="G151" t="s">
        <v>6</v>
      </c>
    </row>
    <row r="152" spans="1:7" x14ac:dyDescent="0.25">
      <c r="A152" t="s">
        <v>1534</v>
      </c>
      <c r="B152" t="s">
        <v>962</v>
      </c>
      <c r="C152" t="b">
        <v>1</v>
      </c>
      <c r="D152" t="s">
        <v>318</v>
      </c>
      <c r="F152" s="149"/>
      <c r="G152" t="s">
        <v>13</v>
      </c>
    </row>
    <row r="153" spans="1:7" x14ac:dyDescent="0.25">
      <c r="A153" t="s">
        <v>1538</v>
      </c>
      <c r="B153" t="s">
        <v>967</v>
      </c>
      <c r="C153" t="b">
        <v>1</v>
      </c>
      <c r="D153" t="s">
        <v>323</v>
      </c>
      <c r="F153" s="149"/>
      <c r="G153" t="s">
        <v>6</v>
      </c>
    </row>
    <row r="154" spans="1:7" x14ac:dyDescent="0.25">
      <c r="A154" t="s">
        <v>1544</v>
      </c>
      <c r="B154" t="s">
        <v>1307</v>
      </c>
      <c r="C154" t="b">
        <v>1</v>
      </c>
      <c r="D154" t="s">
        <v>325</v>
      </c>
      <c r="F154" s="149"/>
      <c r="G154" t="s">
        <v>9</v>
      </c>
    </row>
    <row r="155" spans="1:7" x14ac:dyDescent="0.25">
      <c r="A155" t="s">
        <v>1550</v>
      </c>
      <c r="B155" t="s">
        <v>969</v>
      </c>
      <c r="C155" t="b">
        <v>1</v>
      </c>
      <c r="D155" t="s">
        <v>327</v>
      </c>
      <c r="F155" s="149"/>
      <c r="G155" t="s">
        <v>6</v>
      </c>
    </row>
    <row r="156" spans="1:7" x14ac:dyDescent="0.25">
      <c r="A156" t="s">
        <v>1769</v>
      </c>
      <c r="B156" t="s">
        <v>971</v>
      </c>
      <c r="C156" t="b">
        <v>1</v>
      </c>
      <c r="D156" t="s">
        <v>329</v>
      </c>
      <c r="F156" s="149"/>
      <c r="G156" t="s">
        <v>9</v>
      </c>
    </row>
    <row r="157" spans="1:7" x14ac:dyDescent="0.25">
      <c r="A157" t="s">
        <v>1553</v>
      </c>
      <c r="B157" t="s">
        <v>973</v>
      </c>
      <c r="C157" t="b">
        <v>1</v>
      </c>
      <c r="D157" t="s">
        <v>331</v>
      </c>
      <c r="F157" s="149"/>
      <c r="G157" t="s">
        <v>14</v>
      </c>
    </row>
    <row r="158" spans="1:7" x14ac:dyDescent="0.25">
      <c r="A158" t="s">
        <v>1559</v>
      </c>
      <c r="B158" t="s">
        <v>975</v>
      </c>
      <c r="C158" t="b">
        <v>1</v>
      </c>
      <c r="D158" t="s">
        <v>333</v>
      </c>
      <c r="F158" s="149"/>
      <c r="G158" t="s">
        <v>14</v>
      </c>
    </row>
    <row r="159" spans="1:7" x14ac:dyDescent="0.25">
      <c r="A159" t="s">
        <v>1562</v>
      </c>
      <c r="B159" t="s">
        <v>977</v>
      </c>
      <c r="C159" t="b">
        <v>1</v>
      </c>
      <c r="D159" t="s">
        <v>335</v>
      </c>
      <c r="F159" s="149"/>
      <c r="G159" t="s">
        <v>4</v>
      </c>
    </row>
    <row r="160" spans="1:7" x14ac:dyDescent="0.25">
      <c r="A160" t="s">
        <v>1565</v>
      </c>
      <c r="B160" t="s">
        <v>979</v>
      </c>
      <c r="C160" t="b">
        <v>1</v>
      </c>
      <c r="D160" t="s">
        <v>337</v>
      </c>
      <c r="F160" s="149"/>
      <c r="G160" t="s">
        <v>4</v>
      </c>
    </row>
    <row r="161" spans="1:7" x14ac:dyDescent="0.25">
      <c r="A161" t="s">
        <v>1580</v>
      </c>
      <c r="B161" t="s">
        <v>989</v>
      </c>
      <c r="C161" t="b">
        <v>1</v>
      </c>
      <c r="D161" t="s">
        <v>346</v>
      </c>
      <c r="F161" s="149"/>
      <c r="G161" t="s">
        <v>14</v>
      </c>
    </row>
    <row r="162" spans="1:7" x14ac:dyDescent="0.25">
      <c r="A162" t="s">
        <v>1584</v>
      </c>
      <c r="B162" t="s">
        <v>991</v>
      </c>
      <c r="C162" t="b">
        <v>1</v>
      </c>
      <c r="D162" t="s">
        <v>348</v>
      </c>
      <c r="F162" s="149"/>
      <c r="G162" t="s">
        <v>14</v>
      </c>
    </row>
    <row r="163" spans="1:7" x14ac:dyDescent="0.25">
      <c r="A163" t="s">
        <v>1548</v>
      </c>
      <c r="B163" t="s">
        <v>993</v>
      </c>
      <c r="C163" t="b">
        <v>1</v>
      </c>
      <c r="D163" t="s">
        <v>350</v>
      </c>
      <c r="F163" s="149"/>
      <c r="G163" t="s">
        <v>6</v>
      </c>
    </row>
    <row r="164" spans="1:7" x14ac:dyDescent="0.25">
      <c r="A164" t="s">
        <v>1586</v>
      </c>
      <c r="B164" t="s">
        <v>995</v>
      </c>
      <c r="C164" t="b">
        <v>1</v>
      </c>
      <c r="D164" t="s">
        <v>352</v>
      </c>
      <c r="F164" s="149"/>
      <c r="G164" t="s">
        <v>14</v>
      </c>
    </row>
    <row r="165" spans="1:7" x14ac:dyDescent="0.25">
      <c r="A165" t="s">
        <v>1588</v>
      </c>
      <c r="B165" t="s">
        <v>997</v>
      </c>
      <c r="C165" t="b">
        <v>1</v>
      </c>
      <c r="D165" t="s">
        <v>354</v>
      </c>
      <c r="F165" s="149"/>
      <c r="G165" t="s">
        <v>7</v>
      </c>
    </row>
    <row r="166" spans="1:7" x14ac:dyDescent="0.25">
      <c r="A166" t="s">
        <v>1487</v>
      </c>
      <c r="B166" t="s">
        <v>999</v>
      </c>
      <c r="C166" t="b">
        <v>1</v>
      </c>
      <c r="D166" t="s">
        <v>356</v>
      </c>
      <c r="F166" s="149"/>
      <c r="G166" t="s">
        <v>4</v>
      </c>
    </row>
    <row r="167" spans="1:7" x14ac:dyDescent="0.25">
      <c r="A167" t="s">
        <v>1567</v>
      </c>
      <c r="B167" t="s">
        <v>1001</v>
      </c>
      <c r="C167" t="b">
        <v>1</v>
      </c>
      <c r="D167" t="s">
        <v>358</v>
      </c>
      <c r="F167" s="149"/>
      <c r="G167" t="s">
        <v>4</v>
      </c>
    </row>
    <row r="168" spans="1:7" x14ac:dyDescent="0.25">
      <c r="A168" t="s">
        <v>1483</v>
      </c>
      <c r="B168" t="s">
        <v>1003</v>
      </c>
      <c r="C168" t="b">
        <v>1</v>
      </c>
      <c r="D168" t="s">
        <v>360</v>
      </c>
      <c r="F168" s="149"/>
      <c r="G168" t="s">
        <v>14</v>
      </c>
    </row>
    <row r="169" spans="1:7" x14ac:dyDescent="0.25">
      <c r="A169" t="s">
        <v>1592</v>
      </c>
      <c r="B169" t="s">
        <v>1012</v>
      </c>
      <c r="C169" t="b">
        <v>1</v>
      </c>
      <c r="D169" t="s">
        <v>362</v>
      </c>
      <c r="F169" s="149"/>
      <c r="G169" t="s">
        <v>13</v>
      </c>
    </row>
    <row r="170" spans="1:7" x14ac:dyDescent="0.25">
      <c r="A170" t="s">
        <v>1600</v>
      </c>
      <c r="B170" t="s">
        <v>1017</v>
      </c>
      <c r="C170" t="b">
        <v>1</v>
      </c>
      <c r="D170" t="s">
        <v>364</v>
      </c>
      <c r="F170" s="149"/>
      <c r="G170" t="s">
        <v>9</v>
      </c>
    </row>
    <row r="171" spans="1:7" x14ac:dyDescent="0.25">
      <c r="A171" t="s">
        <v>1602</v>
      </c>
      <c r="B171" t="s">
        <v>1019</v>
      </c>
      <c r="C171" t="b">
        <v>1</v>
      </c>
      <c r="D171" t="s">
        <v>366</v>
      </c>
      <c r="F171" s="149"/>
      <c r="G171" t="s">
        <v>9</v>
      </c>
    </row>
    <row r="172" spans="1:7" x14ac:dyDescent="0.25">
      <c r="A172" t="s">
        <v>1514</v>
      </c>
      <c r="B172" t="s">
        <v>1026</v>
      </c>
      <c r="C172" t="b">
        <v>1</v>
      </c>
      <c r="D172" t="s">
        <v>370</v>
      </c>
      <c r="F172" s="149"/>
      <c r="G172" t="s">
        <v>4</v>
      </c>
    </row>
    <row r="173" spans="1:7" x14ac:dyDescent="0.25">
      <c r="A173" t="s">
        <v>1606</v>
      </c>
      <c r="B173" t="s">
        <v>1028</v>
      </c>
      <c r="C173" t="b">
        <v>1</v>
      </c>
      <c r="D173" t="s">
        <v>372</v>
      </c>
      <c r="F173" s="149"/>
      <c r="G173" t="s">
        <v>5</v>
      </c>
    </row>
    <row r="174" spans="1:7" x14ac:dyDescent="0.25">
      <c r="A174" t="s">
        <v>1608</v>
      </c>
      <c r="B174" t="s">
        <v>1030</v>
      </c>
      <c r="C174" t="b">
        <v>1</v>
      </c>
      <c r="D174" t="s">
        <v>407</v>
      </c>
      <c r="F174" s="149"/>
      <c r="G174" t="s">
        <v>4</v>
      </c>
    </row>
    <row r="175" spans="1:7" x14ac:dyDescent="0.25">
      <c r="A175" t="s">
        <v>1509</v>
      </c>
      <c r="B175" t="s">
        <v>1033</v>
      </c>
      <c r="C175" t="b">
        <v>1</v>
      </c>
      <c r="D175" t="s">
        <v>409</v>
      </c>
      <c r="F175" s="149"/>
      <c r="G175" t="s">
        <v>9</v>
      </c>
    </row>
    <row r="176" spans="1:7" x14ac:dyDescent="0.25">
      <c r="A176" t="s">
        <v>1610</v>
      </c>
      <c r="B176" t="s">
        <v>1041</v>
      </c>
      <c r="C176" t="b">
        <v>1</v>
      </c>
      <c r="D176" t="s">
        <v>377</v>
      </c>
      <c r="F176" s="149"/>
      <c r="G176" t="s">
        <v>14</v>
      </c>
    </row>
    <row r="177" spans="1:7" x14ac:dyDescent="0.25">
      <c r="A177" t="s">
        <v>1616</v>
      </c>
      <c r="B177" t="s">
        <v>1046</v>
      </c>
      <c r="C177" t="b">
        <v>1</v>
      </c>
      <c r="D177" t="s">
        <v>379</v>
      </c>
      <c r="F177" s="149"/>
      <c r="G177" t="s">
        <v>5</v>
      </c>
    </row>
    <row r="178" spans="1:7" x14ac:dyDescent="0.25">
      <c r="A178" t="s">
        <v>2090</v>
      </c>
      <c r="B178" t="s">
        <v>2091</v>
      </c>
      <c r="C178" t="b">
        <v>0</v>
      </c>
      <c r="D178" t="s">
        <v>254</v>
      </c>
      <c r="E178" s="149" t="s">
        <v>501</v>
      </c>
      <c r="G178" t="s">
        <v>11</v>
      </c>
    </row>
    <row r="179" spans="1:7" x14ac:dyDescent="0.25">
      <c r="A179" t="s">
        <v>2092</v>
      </c>
      <c r="B179" t="s">
        <v>2093</v>
      </c>
      <c r="C179" t="b">
        <v>0</v>
      </c>
      <c r="D179" t="s">
        <v>150</v>
      </c>
      <c r="E179" s="149" t="s">
        <v>501</v>
      </c>
      <c r="G179" t="s">
        <v>9</v>
      </c>
    </row>
    <row r="180" spans="1:7" x14ac:dyDescent="0.25">
      <c r="A180" t="s">
        <v>2094</v>
      </c>
      <c r="B180" t="s">
        <v>2095</v>
      </c>
      <c r="C180" t="b">
        <v>0</v>
      </c>
      <c r="D180" t="s">
        <v>128</v>
      </c>
      <c r="E180" s="149" t="s">
        <v>501</v>
      </c>
      <c r="G180" t="s">
        <v>9</v>
      </c>
    </row>
    <row r="181" spans="1:7" x14ac:dyDescent="0.25">
      <c r="A181" t="s">
        <v>2096</v>
      </c>
      <c r="B181" t="s">
        <v>2097</v>
      </c>
      <c r="C181" t="b">
        <v>0</v>
      </c>
      <c r="D181" t="s">
        <v>138</v>
      </c>
      <c r="E181" s="149" t="s">
        <v>501</v>
      </c>
      <c r="G181" t="s">
        <v>5</v>
      </c>
    </row>
    <row r="182" spans="1:7" x14ac:dyDescent="0.25">
      <c r="A182" t="s">
        <v>2098</v>
      </c>
      <c r="B182" t="s">
        <v>2099</v>
      </c>
      <c r="C182" t="b">
        <v>0</v>
      </c>
      <c r="D182" t="s">
        <v>396</v>
      </c>
      <c r="E182" s="149" t="s">
        <v>501</v>
      </c>
      <c r="G182" t="s">
        <v>9</v>
      </c>
    </row>
    <row r="183" spans="1:7" x14ac:dyDescent="0.25">
      <c r="A183" t="s">
        <v>1871</v>
      </c>
      <c r="B183" t="s">
        <v>1381</v>
      </c>
      <c r="C183" t="b">
        <v>0</v>
      </c>
      <c r="D183" t="s">
        <v>132</v>
      </c>
      <c r="E183" s="149" t="s">
        <v>501</v>
      </c>
      <c r="G183" t="s">
        <v>9</v>
      </c>
    </row>
    <row r="184" spans="1:7" x14ac:dyDescent="0.25">
      <c r="A184" t="s">
        <v>2100</v>
      </c>
      <c r="B184" t="s">
        <v>2101</v>
      </c>
      <c r="C184" t="b">
        <v>0</v>
      </c>
      <c r="D184" t="s">
        <v>395</v>
      </c>
      <c r="E184" s="149" t="s">
        <v>501</v>
      </c>
      <c r="G184" t="s">
        <v>9</v>
      </c>
    </row>
    <row r="185" spans="1:7" x14ac:dyDescent="0.25">
      <c r="A185" t="s">
        <v>2102</v>
      </c>
      <c r="B185" t="s">
        <v>2103</v>
      </c>
      <c r="C185" t="b">
        <v>0</v>
      </c>
      <c r="D185" t="s">
        <v>83</v>
      </c>
      <c r="E185" s="149" t="s">
        <v>501</v>
      </c>
      <c r="G185" t="s">
        <v>7</v>
      </c>
    </row>
    <row r="186" spans="1:7" x14ac:dyDescent="0.25">
      <c r="A186" t="s">
        <v>2104</v>
      </c>
      <c r="B186" t="s">
        <v>2105</v>
      </c>
      <c r="C186" t="b">
        <v>0</v>
      </c>
      <c r="D186" t="s">
        <v>84</v>
      </c>
      <c r="E186" s="149" t="s">
        <v>501</v>
      </c>
      <c r="G186" t="s">
        <v>13</v>
      </c>
    </row>
    <row r="187" spans="1:7" x14ac:dyDescent="0.25">
      <c r="A187" t="s">
        <v>1873</v>
      </c>
      <c r="B187" t="s">
        <v>1331</v>
      </c>
      <c r="C187" t="b">
        <v>1</v>
      </c>
      <c r="D187" t="s">
        <v>108</v>
      </c>
      <c r="E187" s="149" t="s">
        <v>501</v>
      </c>
      <c r="G187" t="s">
        <v>13</v>
      </c>
    </row>
    <row r="188" spans="1:7" x14ac:dyDescent="0.25">
      <c r="A188" t="s">
        <v>2106</v>
      </c>
      <c r="B188" t="s">
        <v>2107</v>
      </c>
      <c r="C188" t="b">
        <v>0</v>
      </c>
      <c r="D188" t="s">
        <v>89</v>
      </c>
      <c r="E188" s="149" t="s">
        <v>501</v>
      </c>
      <c r="G188" t="s">
        <v>13</v>
      </c>
    </row>
    <row r="189" spans="1:7" x14ac:dyDescent="0.25">
      <c r="A189" t="s">
        <v>2108</v>
      </c>
      <c r="B189" t="s">
        <v>2109</v>
      </c>
      <c r="C189" t="b">
        <v>0</v>
      </c>
      <c r="D189" t="s">
        <v>90</v>
      </c>
      <c r="E189" s="149" t="s">
        <v>501</v>
      </c>
      <c r="G189" t="s">
        <v>13</v>
      </c>
    </row>
    <row r="190" spans="1:7" x14ac:dyDescent="0.25">
      <c r="A190" t="s">
        <v>2110</v>
      </c>
      <c r="B190" t="s">
        <v>2111</v>
      </c>
      <c r="C190" t="b">
        <v>0</v>
      </c>
      <c r="D190" t="s">
        <v>91</v>
      </c>
      <c r="E190" s="149" t="s">
        <v>501</v>
      </c>
      <c r="G190" t="s">
        <v>13</v>
      </c>
    </row>
    <row r="191" spans="1:7" x14ac:dyDescent="0.25">
      <c r="A191" t="s">
        <v>2112</v>
      </c>
      <c r="B191" t="s">
        <v>2113</v>
      </c>
      <c r="C191" t="b">
        <v>0</v>
      </c>
      <c r="D191" t="s">
        <v>393</v>
      </c>
      <c r="E191" s="149" t="s">
        <v>501</v>
      </c>
      <c r="G191" t="s">
        <v>14</v>
      </c>
    </row>
    <row r="192" spans="1:7" x14ac:dyDescent="0.25">
      <c r="A192" t="s">
        <v>1613</v>
      </c>
      <c r="B192" t="s">
        <v>636</v>
      </c>
      <c r="C192" t="b">
        <v>1</v>
      </c>
      <c r="D192" t="s">
        <v>100</v>
      </c>
      <c r="E192" s="149" t="s">
        <v>501</v>
      </c>
      <c r="G192" t="s">
        <v>13</v>
      </c>
    </row>
    <row r="193" spans="1:8" x14ac:dyDescent="0.25">
      <c r="A193" t="s">
        <v>2114</v>
      </c>
      <c r="B193" t="s">
        <v>2115</v>
      </c>
      <c r="C193" t="b">
        <v>0</v>
      </c>
      <c r="D193" t="s">
        <v>392</v>
      </c>
      <c r="E193" s="149" t="s">
        <v>501</v>
      </c>
      <c r="G193" t="s">
        <v>7</v>
      </c>
    </row>
    <row r="194" spans="1:8" x14ac:dyDescent="0.25">
      <c r="A194" t="s">
        <v>1634</v>
      </c>
      <c r="B194" t="s">
        <v>596</v>
      </c>
      <c r="C194" t="b">
        <v>1</v>
      </c>
      <c r="F194" s="149">
        <v>1985</v>
      </c>
      <c r="G194" t="s">
        <v>12</v>
      </c>
      <c r="H194" t="s">
        <v>2061</v>
      </c>
    </row>
    <row r="195" spans="1:8" x14ac:dyDescent="0.25">
      <c r="A195" t="s">
        <v>1803</v>
      </c>
      <c r="B195" t="s">
        <v>786</v>
      </c>
      <c r="C195" t="b">
        <v>1</v>
      </c>
      <c r="F195" s="149">
        <v>1982</v>
      </c>
      <c r="G195" t="s">
        <v>7</v>
      </c>
      <c r="H195" t="s">
        <v>2061</v>
      </c>
    </row>
    <row r="196" spans="1:8" x14ac:dyDescent="0.25">
      <c r="A196" t="s">
        <v>1631</v>
      </c>
      <c r="B196" t="s">
        <v>860</v>
      </c>
      <c r="C196" t="b">
        <v>1</v>
      </c>
      <c r="D196" t="s">
        <v>965</v>
      </c>
      <c r="E196" s="149">
        <v>10</v>
      </c>
      <c r="F196" s="149">
        <v>2009</v>
      </c>
      <c r="G196" t="s">
        <v>13</v>
      </c>
      <c r="H196" t="s">
        <v>2116</v>
      </c>
    </row>
    <row r="197" spans="1:8" x14ac:dyDescent="0.25">
      <c r="A197" t="s">
        <v>1866</v>
      </c>
      <c r="B197" t="s">
        <v>1327</v>
      </c>
      <c r="C197" t="b">
        <v>0</v>
      </c>
      <c r="D197" t="s">
        <v>102</v>
      </c>
      <c r="E197" s="149" t="s">
        <v>501</v>
      </c>
      <c r="G197" t="s">
        <v>9</v>
      </c>
    </row>
    <row r="198" spans="1:8" x14ac:dyDescent="0.25">
      <c r="A198" t="s">
        <v>1622</v>
      </c>
      <c r="B198" t="s">
        <v>982</v>
      </c>
      <c r="C198" t="b">
        <v>1</v>
      </c>
      <c r="D198" t="s">
        <v>341</v>
      </c>
      <c r="F198" s="149"/>
      <c r="G198" t="s">
        <v>13</v>
      </c>
    </row>
    <row r="199" spans="1:8" x14ac:dyDescent="0.25">
      <c r="A199" t="s">
        <v>1624</v>
      </c>
      <c r="B199" t="s">
        <v>753</v>
      </c>
      <c r="C199" t="b">
        <v>1</v>
      </c>
      <c r="D199" t="s">
        <v>752</v>
      </c>
      <c r="F199" s="149"/>
      <c r="G199" t="s">
        <v>10</v>
      </c>
    </row>
    <row r="200" spans="1:8" x14ac:dyDescent="0.25">
      <c r="A200" t="s">
        <v>1462</v>
      </c>
      <c r="B200" t="s">
        <v>583</v>
      </c>
      <c r="C200" t="b">
        <v>1</v>
      </c>
      <c r="D200" t="s">
        <v>585</v>
      </c>
      <c r="F200" s="149"/>
      <c r="G200" t="s">
        <v>13</v>
      </c>
    </row>
    <row r="201" spans="1:8" x14ac:dyDescent="0.25">
      <c r="A201" t="s">
        <v>1733</v>
      </c>
      <c r="B201" t="s">
        <v>872</v>
      </c>
      <c r="C201" t="b">
        <v>1</v>
      </c>
      <c r="D201" t="s">
        <v>873</v>
      </c>
      <c r="F201" s="149"/>
      <c r="G201" t="s">
        <v>8</v>
      </c>
    </row>
    <row r="202" spans="1:8" x14ac:dyDescent="0.25">
      <c r="A202" t="s">
        <v>1464</v>
      </c>
      <c r="B202" t="s">
        <v>1008</v>
      </c>
      <c r="C202" t="b">
        <v>1</v>
      </c>
      <c r="D202" t="s">
        <v>1007</v>
      </c>
      <c r="F202" s="149"/>
      <c r="G202" t="s">
        <v>10</v>
      </c>
    </row>
    <row r="203" spans="1:8" x14ac:dyDescent="0.25">
      <c r="A203" t="s">
        <v>1626</v>
      </c>
      <c r="B203" t="s">
        <v>910</v>
      </c>
      <c r="C203" t="b">
        <v>1</v>
      </c>
      <c r="D203" t="s">
        <v>276</v>
      </c>
      <c r="F203" s="149"/>
      <c r="G203" t="s">
        <v>13</v>
      </c>
    </row>
    <row r="204" spans="1:8" x14ac:dyDescent="0.25">
      <c r="A204" t="s">
        <v>1758</v>
      </c>
      <c r="B204" t="s">
        <v>1759</v>
      </c>
      <c r="C204" t="b">
        <v>1</v>
      </c>
      <c r="D204" t="s">
        <v>1390</v>
      </c>
      <c r="F204" s="149"/>
      <c r="G204" t="s">
        <v>7</v>
      </c>
    </row>
    <row r="205" spans="1:8" x14ac:dyDescent="0.25">
      <c r="A205" t="s">
        <v>2117</v>
      </c>
      <c r="B205" t="s">
        <v>2118</v>
      </c>
      <c r="C205" t="b">
        <v>0</v>
      </c>
      <c r="D205" t="s">
        <v>247</v>
      </c>
      <c r="F205" s="149"/>
      <c r="G205" t="s">
        <v>13</v>
      </c>
    </row>
    <row r="206" spans="1:8" x14ac:dyDescent="0.25">
      <c r="A206" t="s">
        <v>2119</v>
      </c>
      <c r="B206" t="s">
        <v>2120</v>
      </c>
      <c r="C206" t="b">
        <v>0</v>
      </c>
      <c r="D206" t="s">
        <v>2121</v>
      </c>
      <c r="F206" s="149">
        <v>1981</v>
      </c>
      <c r="G206" t="s">
        <v>13</v>
      </c>
      <c r="H206" t="s">
        <v>2122</v>
      </c>
    </row>
    <row r="207" spans="1:8" x14ac:dyDescent="0.25">
      <c r="F207" s="149"/>
    </row>
    <row r="208" spans="1:8" x14ac:dyDescent="0.25">
      <c r="F208" s="149"/>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57" t="s">
        <v>1347</v>
      </c>
      <c r="B1" s="357"/>
      <c r="C1" s="357"/>
      <c r="D1" s="198">
        <v>2020</v>
      </c>
      <c r="E1" s="39" t="s">
        <v>1346</v>
      </c>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s="137" customFormat="1" ht="15.75" x14ac:dyDescent="0.25">
      <c r="B3" s="138"/>
      <c r="C3" s="139"/>
      <c r="D3" s="139"/>
      <c r="E3" s="139"/>
      <c r="F3" s="139"/>
      <c r="G3" s="139"/>
      <c r="H3" s="139"/>
      <c r="I3" s="139"/>
      <c r="J3" s="139"/>
      <c r="K3" s="139"/>
      <c r="L3" s="139"/>
    </row>
    <row r="4" spans="1:19" ht="15.75" x14ac:dyDescent="0.25">
      <c r="A4" s="48"/>
      <c r="B4" s="76"/>
      <c r="C4" s="48"/>
      <c r="D4" s="48"/>
      <c r="E4" s="48"/>
      <c r="F4" s="48"/>
      <c r="G4" s="48"/>
      <c r="H4" s="48"/>
      <c r="I4" s="48"/>
      <c r="J4" s="48"/>
      <c r="K4" s="48"/>
      <c r="L4" s="48"/>
    </row>
    <row r="5" spans="1:19" ht="15.75" x14ac:dyDescent="0.25">
      <c r="A5" s="48" t="s">
        <v>509</v>
      </c>
      <c r="B5" s="48"/>
      <c r="C5" s="48"/>
      <c r="D5" s="48"/>
      <c r="E5" s="48"/>
      <c r="F5" s="48"/>
      <c r="G5" s="48"/>
      <c r="H5" s="48"/>
      <c r="I5" s="48"/>
      <c r="J5" s="48"/>
      <c r="K5" s="48"/>
      <c r="L5" s="48"/>
    </row>
    <row r="6" spans="1:19" s="137" customFormat="1" ht="15.75" x14ac:dyDescent="0.25">
      <c r="A6" s="139"/>
      <c r="B6" s="139" t="s">
        <v>1334</v>
      </c>
      <c r="C6" s="139"/>
      <c r="D6" s="139"/>
      <c r="E6" s="139"/>
      <c r="F6" s="139"/>
      <c r="G6" s="139"/>
      <c r="H6" s="139"/>
      <c r="I6" s="139"/>
      <c r="J6" s="139"/>
      <c r="K6" s="139"/>
      <c r="L6" s="139"/>
    </row>
    <row r="7" spans="1:19" ht="15.75" x14ac:dyDescent="0.25">
      <c r="A7" s="48" t="s">
        <v>510</v>
      </c>
      <c r="B7" s="48"/>
      <c r="C7" s="48"/>
      <c r="D7" s="48"/>
      <c r="E7" s="48"/>
      <c r="F7" s="48"/>
      <c r="G7" s="48"/>
      <c r="H7" s="48"/>
      <c r="I7" s="48"/>
      <c r="J7" s="48"/>
      <c r="K7" s="48"/>
      <c r="L7" s="48"/>
    </row>
    <row r="8" spans="1:19" ht="15.75" x14ac:dyDescent="0.25">
      <c r="A8" s="48"/>
      <c r="B8" s="47" t="s">
        <v>1344</v>
      </c>
      <c r="C8" s="48"/>
      <c r="D8" s="48"/>
      <c r="E8" s="48"/>
      <c r="F8" s="48"/>
      <c r="H8" s="48"/>
      <c r="I8" s="48"/>
      <c r="J8" s="48"/>
      <c r="K8" s="48"/>
      <c r="L8" s="48"/>
    </row>
    <row r="9" spans="1:19" ht="15.75" x14ac:dyDescent="0.25">
      <c r="A9" s="48"/>
      <c r="B9" s="48"/>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
        <v>1345</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
        <v>1348</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
        <v>1349</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4" t="s">
        <v>1350</v>
      </c>
      <c r="C28" s="33"/>
      <c r="D28" s="35"/>
      <c r="E28" s="35"/>
      <c r="F28" s="35"/>
      <c r="G28" s="35"/>
      <c r="H28" s="35"/>
      <c r="I28" s="35"/>
      <c r="J28" s="35"/>
      <c r="K28" s="35"/>
      <c r="L28" s="80" t="str">
        <f>Figures!A71</f>
        <v>Figure C.  Installed Capacity by Prime Mover by Certified Utilities (MW), 2018</v>
      </c>
      <c r="M28" s="79"/>
      <c r="N28" s="79"/>
      <c r="O28" s="79"/>
      <c r="P28" s="79"/>
      <c r="Q28" s="79"/>
      <c r="R28" s="79"/>
      <c r="S28" s="79"/>
      <c r="T28" s="136"/>
    </row>
    <row r="29" spans="1:20" ht="15.75" x14ac:dyDescent="0.25">
      <c r="A29" s="35"/>
      <c r="B29" s="33" t="s">
        <v>1351</v>
      </c>
      <c r="C29" s="33"/>
      <c r="D29" s="35"/>
      <c r="E29" s="35"/>
      <c r="F29" s="35"/>
      <c r="G29" s="35"/>
      <c r="H29" s="35"/>
      <c r="I29" s="35"/>
      <c r="J29" s="35"/>
      <c r="K29" s="35"/>
      <c r="L29" s="80" t="str">
        <f>Figures!A95</f>
        <v>Figure D.  Installed Capacity by Prime Mover by Certified Utilities (kW), 1962-2018</v>
      </c>
      <c r="M29" s="79"/>
      <c r="N29" s="79"/>
      <c r="O29" s="79"/>
      <c r="P29" s="79"/>
      <c r="Q29" s="79"/>
      <c r="R29" s="79"/>
      <c r="S29" s="79"/>
      <c r="T29" s="136"/>
    </row>
    <row r="30" spans="1:20" ht="15.75" x14ac:dyDescent="0.25">
      <c r="A30" s="35"/>
      <c r="B30" s="33" t="s">
        <v>1352</v>
      </c>
      <c r="C30" s="33"/>
      <c r="D30" s="35"/>
      <c r="E30" s="35"/>
      <c r="F30" s="35"/>
      <c r="G30" s="35"/>
      <c r="H30" s="35"/>
      <c r="I30" s="35"/>
      <c r="J30" s="35"/>
      <c r="K30" s="35"/>
      <c r="L30" s="80" t="str">
        <f>Figures!A116</f>
        <v>Figure E.  Net Generation by Fuel Type by Certified Utilities (MWh), 2018</v>
      </c>
      <c r="M30" s="79"/>
      <c r="N30" s="79"/>
      <c r="O30" s="79"/>
      <c r="P30" s="79"/>
      <c r="Q30" s="79"/>
      <c r="R30" s="79"/>
      <c r="S30" s="79"/>
      <c r="T30" s="136"/>
    </row>
    <row r="31" spans="1:20" ht="15.75" x14ac:dyDescent="0.25">
      <c r="A31" s="35"/>
      <c r="B31" s="33" t="s">
        <v>1353</v>
      </c>
      <c r="C31" s="33"/>
      <c r="D31" s="35"/>
      <c r="E31" s="35"/>
      <c r="F31" s="35"/>
      <c r="G31" s="35"/>
      <c r="H31" s="35"/>
      <c r="I31" s="35"/>
      <c r="J31" s="35"/>
      <c r="K31" s="35"/>
      <c r="L31" s="80" t="str">
        <f>Figures!A137</f>
        <v>Figure F.  Net Generation by Fuel Type by Certified Utilities (GWh), 1971-2018</v>
      </c>
      <c r="M31" s="79"/>
      <c r="N31" s="79"/>
      <c r="O31" s="79"/>
      <c r="P31" s="79"/>
      <c r="Q31" s="79"/>
      <c r="R31" s="79"/>
      <c r="S31" s="79"/>
      <c r="T31" s="136"/>
    </row>
    <row r="32" spans="1:20" ht="15.75" x14ac:dyDescent="0.25">
      <c r="A32" s="35"/>
      <c r="B32" s="33" t="s">
        <v>1354</v>
      </c>
      <c r="C32" s="33"/>
      <c r="D32" s="35"/>
      <c r="E32" s="35"/>
      <c r="F32" s="35"/>
      <c r="G32" s="35"/>
      <c r="H32" s="35"/>
      <c r="I32" s="35"/>
      <c r="J32" s="35"/>
      <c r="K32" s="35"/>
      <c r="L32" s="80" t="str">
        <f>Figures!A159</f>
        <v>Figure G.  Distribution of Fuel Used for Power Generation by Certified Utilities (MMBtu), 2018</v>
      </c>
      <c r="M32" s="79"/>
      <c r="N32" s="79"/>
      <c r="O32" s="79"/>
      <c r="P32" s="79"/>
      <c r="Q32" s="79"/>
      <c r="R32" s="79"/>
      <c r="S32" s="79"/>
      <c r="T32" s="136"/>
    </row>
    <row r="33" spans="1:20" ht="15.75" x14ac:dyDescent="0.25">
      <c r="A33" s="35"/>
      <c r="B33" s="33" t="s">
        <v>1355</v>
      </c>
      <c r="C33" s="33"/>
      <c r="D33" s="35"/>
      <c r="E33" s="35"/>
      <c r="F33" s="35"/>
      <c r="G33" s="35"/>
      <c r="H33" s="35"/>
      <c r="I33" s="35"/>
      <c r="J33" s="35"/>
      <c r="K33" s="35"/>
      <c r="L33" s="80" t="str">
        <f>Figures!A178</f>
        <v>Figure H.  Fuel Oil Used for Electricity Generation by Certified Utilities, by Energy Regions (%), 2018</v>
      </c>
      <c r="M33" s="79"/>
      <c r="N33" s="79"/>
      <c r="O33" s="79"/>
      <c r="P33" s="79"/>
      <c r="Q33" s="79"/>
      <c r="R33" s="79"/>
      <c r="S33" s="79"/>
      <c r="T33" s="136"/>
    </row>
    <row r="34" spans="1:20" ht="15.75" x14ac:dyDescent="0.25">
      <c r="A34" s="35"/>
      <c r="B34" s="33" t="s">
        <v>1356</v>
      </c>
      <c r="C34" s="33"/>
      <c r="D34" s="35"/>
      <c r="E34" s="35"/>
      <c r="F34" s="35"/>
      <c r="G34" s="35"/>
      <c r="H34" s="35"/>
      <c r="I34" s="35"/>
      <c r="J34" s="35"/>
      <c r="K34" s="35"/>
      <c r="L34" s="80" t="str">
        <f>Figures!A203</f>
        <v>Figure I.  Distribution of Sales, Revenue and Customer by Customer Type by Certified Utilities (%), 2018</v>
      </c>
      <c r="M34" s="79"/>
      <c r="N34" s="79"/>
      <c r="O34" s="79"/>
      <c r="P34" s="79"/>
      <c r="Q34" s="79"/>
      <c r="R34" s="79"/>
      <c r="S34" s="79"/>
      <c r="T34" s="136"/>
    </row>
    <row r="35" spans="1:20" ht="15.75" x14ac:dyDescent="0.25">
      <c r="A35" s="37"/>
      <c r="B35" s="33" t="s">
        <v>1357</v>
      </c>
      <c r="C35" s="33"/>
      <c r="D35" s="37"/>
      <c r="E35" s="37"/>
      <c r="F35" s="37"/>
      <c r="G35" s="37"/>
      <c r="H35" s="37"/>
      <c r="I35" s="37"/>
      <c r="J35" s="37"/>
      <c r="K35" s="37"/>
      <c r="L35" s="80" t="str">
        <f>Figures!A226</f>
        <v>Figure J.  Wind Net Generation in Alaska, 2008-2018</v>
      </c>
      <c r="M35" s="80"/>
      <c r="N35" s="80"/>
      <c r="O35" s="80"/>
      <c r="P35" s="80"/>
      <c r="Q35" s="80"/>
      <c r="R35" s="80"/>
      <c r="S35" s="80"/>
      <c r="T35" s="136"/>
    </row>
    <row r="36" spans="1:20" ht="15.75" x14ac:dyDescent="0.25">
      <c r="A36" s="45"/>
      <c r="B36" s="356" t="s">
        <v>522</v>
      </c>
      <c r="C36" s="356"/>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1" t="s">
        <v>1358</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1" t="s">
        <v>1359</v>
      </c>
      <c r="C40" s="41"/>
      <c r="D40" s="42"/>
      <c r="E40" s="42"/>
      <c r="F40" s="42"/>
      <c r="G40" s="42"/>
      <c r="H40" s="42"/>
      <c r="I40" s="42"/>
      <c r="J40" s="42"/>
      <c r="K40" s="42"/>
      <c r="L40" s="83"/>
      <c r="M40" s="83"/>
      <c r="N40" s="83"/>
      <c r="O40" s="83"/>
      <c r="P40" s="83"/>
      <c r="Q40" s="83"/>
      <c r="R40" s="83"/>
      <c r="S40" s="83"/>
      <c r="T40" s="136"/>
    </row>
    <row r="41" spans="1:20" ht="15.75" x14ac:dyDescent="0.25">
      <c r="A41" s="42"/>
      <c r="B41" s="41" t="s">
        <v>1360</v>
      </c>
      <c r="C41" s="41"/>
      <c r="D41" s="42"/>
      <c r="E41" s="42"/>
      <c r="F41" s="42"/>
      <c r="G41" s="42"/>
      <c r="H41" s="42"/>
      <c r="I41" s="42"/>
      <c r="J41" s="42"/>
      <c r="K41" s="42"/>
      <c r="L41" s="83"/>
      <c r="M41" s="83"/>
      <c r="N41" s="83"/>
      <c r="O41" s="83"/>
      <c r="P41" s="83"/>
      <c r="Q41" s="83"/>
      <c r="R41" s="83"/>
      <c r="S41" s="83"/>
      <c r="T41" s="136"/>
    </row>
    <row r="42" spans="1:20" ht="15.75" x14ac:dyDescent="0.25">
      <c r="A42" s="42"/>
      <c r="B42" s="40" t="s">
        <v>1361</v>
      </c>
      <c r="C42" s="41"/>
      <c r="D42" s="42"/>
      <c r="E42" s="42"/>
      <c r="F42" s="42"/>
      <c r="G42" s="42"/>
      <c r="H42" s="42"/>
      <c r="I42" s="42"/>
      <c r="J42" s="42"/>
      <c r="K42" s="42"/>
      <c r="L42" s="83"/>
      <c r="M42" s="83"/>
      <c r="N42" s="83"/>
      <c r="O42" s="83"/>
      <c r="P42" s="83"/>
      <c r="Q42" s="83"/>
      <c r="R42" s="83"/>
      <c r="S42" s="83"/>
      <c r="T42" s="136"/>
    </row>
    <row r="43" spans="1:20" ht="15.75" x14ac:dyDescent="0.25">
      <c r="A43" s="42"/>
      <c r="B43" s="41" t="s">
        <v>1362</v>
      </c>
      <c r="C43" s="41"/>
      <c r="D43" s="42"/>
      <c r="E43" s="42"/>
      <c r="F43" s="42"/>
      <c r="G43" s="42"/>
      <c r="H43" s="42"/>
      <c r="I43" s="42"/>
      <c r="J43" s="42"/>
      <c r="K43" s="42"/>
      <c r="L43" s="83"/>
      <c r="M43" s="83"/>
      <c r="N43" s="83"/>
      <c r="O43" s="83"/>
      <c r="P43" s="83"/>
      <c r="Q43" s="83"/>
      <c r="R43" s="83"/>
      <c r="S43" s="83"/>
      <c r="T43" s="136"/>
    </row>
    <row r="44" spans="1:20" ht="15.75" x14ac:dyDescent="0.25">
      <c r="A44" s="42"/>
      <c r="B44" s="41" t="s">
        <v>1363</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1" t="s">
        <v>1364</v>
      </c>
      <c r="C46" s="41"/>
      <c r="D46" s="42"/>
      <c r="E46" s="42"/>
      <c r="F46" s="42"/>
      <c r="G46" s="42"/>
      <c r="H46" s="42"/>
      <c r="I46" s="42"/>
      <c r="J46" s="42"/>
      <c r="K46" s="42"/>
      <c r="L46" s="83"/>
      <c r="M46" s="83"/>
      <c r="N46" s="83"/>
      <c r="O46" s="83"/>
      <c r="P46" s="83"/>
      <c r="Q46" s="83"/>
      <c r="R46" s="83"/>
      <c r="S46" s="83"/>
      <c r="T46" s="136"/>
    </row>
    <row r="47" spans="1:20" ht="15.75" x14ac:dyDescent="0.25">
      <c r="A47" s="42"/>
      <c r="B47" s="41" t="s">
        <v>1365</v>
      </c>
      <c r="C47" s="41"/>
      <c r="D47" s="42"/>
      <c r="E47" s="42"/>
      <c r="F47" s="42"/>
      <c r="G47" s="42"/>
      <c r="H47" s="42"/>
      <c r="I47" s="42"/>
      <c r="J47" s="42"/>
      <c r="K47" s="42"/>
      <c r="L47" s="80"/>
      <c r="M47" s="80"/>
      <c r="N47" s="80"/>
      <c r="O47" s="80"/>
      <c r="P47" s="80"/>
      <c r="Q47" s="80"/>
      <c r="R47" s="80"/>
      <c r="S47" s="80"/>
      <c r="T47" s="136"/>
    </row>
    <row r="48" spans="1:20" ht="15.75" x14ac:dyDescent="0.25">
      <c r="A48" s="42"/>
      <c r="B48" s="41" t="s">
        <v>1366</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0" t="s">
        <v>1367</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0" t="s">
        <v>1370</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0" t="s">
        <v>1368</v>
      </c>
      <c r="C55" s="29"/>
      <c r="D55" s="31"/>
      <c r="E55" s="31"/>
      <c r="F55" s="31"/>
      <c r="G55" s="31"/>
      <c r="H55" s="31"/>
      <c r="I55" s="31"/>
      <c r="J55" s="31"/>
      <c r="K55" s="31"/>
      <c r="L55" s="80"/>
      <c r="M55" s="80"/>
      <c r="N55" s="80"/>
      <c r="O55" s="80"/>
      <c r="P55" s="80"/>
      <c r="Q55" s="80"/>
      <c r="R55" s="80"/>
      <c r="S55" s="80"/>
      <c r="T55" s="136"/>
    </row>
    <row r="56" spans="1:20" ht="15.75" x14ac:dyDescent="0.25">
      <c r="A56" s="31"/>
      <c r="B56" s="30" t="s">
        <v>1369</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0"/>
  <sheetViews>
    <sheetView workbookViewId="0">
      <selection activeCell="B3" sqref="B3:E9"/>
    </sheetView>
  </sheetViews>
  <sheetFormatPr defaultRowHeight="15" x14ac:dyDescent="0.25"/>
  <cols>
    <col min="1" max="1" width="15.42578125" customWidth="1"/>
    <col min="2" max="2" width="12.85546875" bestFit="1" customWidth="1"/>
    <col min="3" max="3" width="11" bestFit="1" customWidth="1"/>
    <col min="4" max="4" width="8.7109375" bestFit="1" customWidth="1"/>
    <col min="5" max="5" width="8.85546875" bestFit="1" customWidth="1"/>
  </cols>
  <sheetData>
    <row r="1" spans="1:5" x14ac:dyDescent="0.25">
      <c r="A1" s="3" t="s">
        <v>2219</v>
      </c>
    </row>
    <row r="2" spans="1:5" ht="45" x14ac:dyDescent="0.25">
      <c r="A2" s="10" t="s">
        <v>16</v>
      </c>
      <c r="B2" s="10" t="s">
        <v>17</v>
      </c>
      <c r="C2" s="10" t="s">
        <v>18</v>
      </c>
      <c r="D2" s="10" t="s">
        <v>19</v>
      </c>
      <c r="E2" s="10" t="s">
        <v>20</v>
      </c>
    </row>
    <row r="3" spans="1:5" x14ac:dyDescent="0.25">
      <c r="A3" s="4" t="s">
        <v>1371</v>
      </c>
      <c r="B3" s="4">
        <v>18</v>
      </c>
      <c r="C3" s="11">
        <v>0.37756728006204582</v>
      </c>
      <c r="D3" s="11">
        <v>0.19956746119445978</v>
      </c>
      <c r="E3" s="11">
        <v>0.17799981886758603</v>
      </c>
    </row>
    <row r="4" spans="1:5" x14ac:dyDescent="0.25">
      <c r="A4" s="5" t="s">
        <v>22</v>
      </c>
      <c r="B4" s="5">
        <v>112</v>
      </c>
      <c r="C4" s="12">
        <v>0.41778625112186252</v>
      </c>
      <c r="D4" s="12">
        <v>0.16027615729127506</v>
      </c>
      <c r="E4" s="12">
        <v>0.25751009383058721</v>
      </c>
    </row>
    <row r="5" spans="1:5" x14ac:dyDescent="0.25">
      <c r="A5" s="5" t="s">
        <v>23</v>
      </c>
      <c r="B5" s="5">
        <v>39</v>
      </c>
      <c r="C5" s="12">
        <v>0.64208350457581131</v>
      </c>
      <c r="D5" s="12">
        <v>0.30606083319624311</v>
      </c>
      <c r="E5" s="12">
        <v>0.33602267137956832</v>
      </c>
    </row>
    <row r="6" spans="1:5" x14ac:dyDescent="0.25">
      <c r="A6" s="5" t="s">
        <v>24</v>
      </c>
      <c r="B6" s="5">
        <v>20</v>
      </c>
      <c r="C6" s="12">
        <v>0.7204008550560993</v>
      </c>
      <c r="D6" s="12">
        <v>0.28462855871043463</v>
      </c>
      <c r="E6" s="12">
        <v>0.43577229634566472</v>
      </c>
    </row>
    <row r="7" spans="1:5" x14ac:dyDescent="0.25">
      <c r="A7" s="5" t="s">
        <v>25</v>
      </c>
      <c r="B7" s="5">
        <v>2</v>
      </c>
      <c r="C7" s="12">
        <v>1.0406347992680349</v>
      </c>
      <c r="D7" s="12">
        <v>0.50166700452753021</v>
      </c>
      <c r="E7" s="12">
        <v>0.5389677947405046</v>
      </c>
    </row>
    <row r="8" spans="1:5" x14ac:dyDescent="0.25">
      <c r="A8" s="6" t="s">
        <v>26</v>
      </c>
      <c r="B8" s="6">
        <v>3</v>
      </c>
      <c r="C8" s="13">
        <v>1.3360091399063534</v>
      </c>
      <c r="D8" s="13">
        <v>0.680965997922509</v>
      </c>
      <c r="E8" s="13">
        <v>0.65504314198384472</v>
      </c>
    </row>
    <row r="9" spans="1:5" x14ac:dyDescent="0.25">
      <c r="A9" s="2" t="s">
        <v>15</v>
      </c>
      <c r="B9" s="2">
        <v>194</v>
      </c>
      <c r="C9" s="2"/>
      <c r="D9" s="2"/>
      <c r="E9" s="2"/>
    </row>
    <row r="10" spans="1:5" x14ac:dyDescent="0.25">
      <c r="A10" s="73"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4"/>
  <sheetViews>
    <sheetView workbookViewId="0">
      <selection activeCell="E9" sqref="E9"/>
    </sheetView>
  </sheetViews>
  <sheetFormatPr defaultRowHeight="15" x14ac:dyDescent="0.25"/>
  <cols>
    <col min="1" max="1" width="15.42578125" customWidth="1"/>
    <col min="4" max="4" width="9.140625" customWidth="1"/>
    <col min="5" max="5" width="23.5703125" customWidth="1"/>
  </cols>
  <sheetData>
    <row r="1" spans="1:5" x14ac:dyDescent="0.25">
      <c r="A1" s="3" t="s">
        <v>2220</v>
      </c>
      <c r="B1" s="3"/>
      <c r="C1" s="3"/>
      <c r="D1" s="3"/>
      <c r="E1" s="3"/>
    </row>
    <row r="2" spans="1:5" ht="15" customHeight="1" x14ac:dyDescent="0.25">
      <c r="A2" s="358" t="s">
        <v>2221</v>
      </c>
      <c r="B2" s="358"/>
      <c r="C2" s="358"/>
      <c r="D2" s="358"/>
      <c r="E2" s="358"/>
    </row>
    <row r="3" spans="1:5" ht="15" customHeight="1" x14ac:dyDescent="0.25">
      <c r="A3" s="359" t="s">
        <v>27</v>
      </c>
      <c r="B3" s="359"/>
      <c r="C3" s="359"/>
      <c r="D3" s="359"/>
      <c r="E3" s="359"/>
    </row>
    <row r="4" spans="1:5" ht="45" customHeight="1" x14ac:dyDescent="0.25">
      <c r="A4" s="10" t="s">
        <v>16</v>
      </c>
      <c r="B4" s="10" t="s">
        <v>28</v>
      </c>
      <c r="C4" s="10" t="s">
        <v>29</v>
      </c>
      <c r="D4" s="10" t="s">
        <v>30</v>
      </c>
      <c r="E4" s="10" t="s">
        <v>31</v>
      </c>
    </row>
    <row r="5" spans="1:5" x14ac:dyDescent="0.25">
      <c r="A5" s="4" t="s">
        <v>21</v>
      </c>
      <c r="B5" s="192">
        <v>226.43872549019608</v>
      </c>
      <c r="C5" s="192">
        <v>405.83793920252663</v>
      </c>
      <c r="D5" s="192">
        <v>695.52928176795581</v>
      </c>
      <c r="E5" s="191">
        <v>0.67456721668956743</v>
      </c>
    </row>
    <row r="6" spans="1:5" x14ac:dyDescent="0.25">
      <c r="A6" s="5" t="s">
        <v>22</v>
      </c>
      <c r="B6" s="192">
        <v>158.08959156785244</v>
      </c>
      <c r="C6" s="192">
        <v>384.59124078887749</v>
      </c>
      <c r="D6" s="192">
        <v>746.97527472527474</v>
      </c>
      <c r="E6" s="191">
        <v>0.74750737598071038</v>
      </c>
    </row>
    <row r="7" spans="1:5" x14ac:dyDescent="0.25">
      <c r="A7" s="5" t="s">
        <v>23</v>
      </c>
      <c r="B7" s="192">
        <v>142.88461538461539</v>
      </c>
      <c r="C7" s="192">
        <v>278.14848095849379</v>
      </c>
      <c r="D7" s="192">
        <v>450.90214067278288</v>
      </c>
      <c r="E7" s="191">
        <v>0.83870395810674225</v>
      </c>
    </row>
    <row r="8" spans="1:5" x14ac:dyDescent="0.25">
      <c r="A8" s="5" t="s">
        <v>24</v>
      </c>
      <c r="B8" s="192">
        <v>109.00380228136882</v>
      </c>
      <c r="C8" s="192">
        <v>248.49089051592031</v>
      </c>
      <c r="D8" s="192">
        <v>424.68508287292815</v>
      </c>
      <c r="E8" s="191">
        <v>0.86625137814712616</v>
      </c>
    </row>
    <row r="9" spans="1:5" x14ac:dyDescent="0.25">
      <c r="A9" s="5" t="s">
        <v>25</v>
      </c>
      <c r="B9" s="192">
        <v>163.27956989247312</v>
      </c>
      <c r="C9" s="192">
        <v>169.92857142857142</v>
      </c>
      <c r="D9" s="192">
        <v>172.80465116279069</v>
      </c>
      <c r="E9" s="191">
        <v>0.84080400473843098</v>
      </c>
    </row>
    <row r="10" spans="1:5" x14ac:dyDescent="0.25">
      <c r="A10" s="6" t="s">
        <v>26</v>
      </c>
      <c r="B10" s="192">
        <v>104.98543689320388</v>
      </c>
      <c r="C10" s="192">
        <v>149.92907488986785</v>
      </c>
      <c r="D10" s="192">
        <v>185.64183835182251</v>
      </c>
      <c r="E10" s="191">
        <v>0.7358427920397016</v>
      </c>
    </row>
    <row r="11" spans="1:5" ht="15" customHeight="1" x14ac:dyDescent="0.25">
      <c r="A11" s="358" t="s">
        <v>2222</v>
      </c>
      <c r="B11" s="358"/>
      <c r="C11" s="358"/>
      <c r="D11" s="358"/>
      <c r="E11" s="358"/>
    </row>
    <row r="12" spans="1:5" ht="15" customHeight="1" x14ac:dyDescent="0.25">
      <c r="A12" s="359" t="s">
        <v>27</v>
      </c>
      <c r="B12" s="359"/>
      <c r="C12" s="359"/>
      <c r="D12" s="359"/>
      <c r="E12" s="359"/>
    </row>
    <row r="13" spans="1:5" ht="45" customHeight="1" x14ac:dyDescent="0.25">
      <c r="A13" s="10" t="s">
        <v>16</v>
      </c>
      <c r="B13" s="10" t="s">
        <v>28</v>
      </c>
      <c r="C13" s="10" t="s">
        <v>29</v>
      </c>
      <c r="D13" s="10" t="s">
        <v>30</v>
      </c>
      <c r="E13" s="10" t="s">
        <v>31</v>
      </c>
    </row>
    <row r="14" spans="1:5" x14ac:dyDescent="0.25">
      <c r="A14" s="4" t="s">
        <v>21</v>
      </c>
      <c r="B14" s="192">
        <v>160.18489583333334</v>
      </c>
      <c r="C14" s="192">
        <v>456.64604277714056</v>
      </c>
      <c r="D14" s="192">
        <v>897.64961067853176</v>
      </c>
      <c r="E14" s="191">
        <v>0.62120839822865148</v>
      </c>
    </row>
    <row r="15" spans="1:5" x14ac:dyDescent="0.25">
      <c r="A15" s="5" t="s">
        <v>22</v>
      </c>
      <c r="B15" s="192">
        <v>90.906137184115522</v>
      </c>
      <c r="C15" s="192">
        <v>448.86217827365368</v>
      </c>
      <c r="D15" s="192">
        <v>915.4140625</v>
      </c>
      <c r="E15" s="191">
        <v>0.69119158476394615</v>
      </c>
    </row>
    <row r="16" spans="1:5" x14ac:dyDescent="0.25">
      <c r="A16" s="5" t="s">
        <v>23</v>
      </c>
      <c r="B16" s="192">
        <v>138.91666666666666</v>
      </c>
      <c r="C16" s="192">
        <v>314.97262094630514</v>
      </c>
      <c r="D16" s="192">
        <v>632.63565891472865</v>
      </c>
      <c r="E16" s="191">
        <v>0.79798063509397621</v>
      </c>
    </row>
    <row r="17" spans="1:5" x14ac:dyDescent="0.25">
      <c r="A17" s="5" t="s">
        <v>24</v>
      </c>
      <c r="B17" s="192">
        <v>138.07174887892376</v>
      </c>
      <c r="C17" s="192">
        <v>298.39166964604937</v>
      </c>
      <c r="D17" s="192">
        <v>515.46788990825689</v>
      </c>
      <c r="E17" s="191">
        <v>0.83978641303664081</v>
      </c>
    </row>
    <row r="18" spans="1:5" x14ac:dyDescent="0.25">
      <c r="A18" s="5" t="s">
        <v>25</v>
      </c>
      <c r="B18" s="192">
        <v>132</v>
      </c>
      <c r="C18" s="192">
        <v>183.45212765957447</v>
      </c>
      <c r="D18" s="192">
        <v>199.64335664335664</v>
      </c>
      <c r="E18" s="191">
        <v>0.84586389863434719</v>
      </c>
    </row>
    <row r="19" spans="1:5" x14ac:dyDescent="0.25">
      <c r="A19" s="5" t="s">
        <v>26</v>
      </c>
      <c r="B19" s="192">
        <v>119.5678391959799</v>
      </c>
      <c r="C19" s="192">
        <v>208.16992665036676</v>
      </c>
      <c r="D19" s="192">
        <v>237.75249169435216</v>
      </c>
      <c r="E19" s="191">
        <v>0.64837946242431721</v>
      </c>
    </row>
    <row r="20" spans="1:5" ht="15" customHeight="1" x14ac:dyDescent="0.25">
      <c r="A20" s="196"/>
      <c r="B20" s="196"/>
      <c r="C20" s="196"/>
      <c r="D20" s="196"/>
      <c r="E20" s="196"/>
    </row>
    <row r="21" spans="1:5" x14ac:dyDescent="0.25">
      <c r="A21" s="197"/>
      <c r="B21" s="197"/>
      <c r="C21" s="197"/>
      <c r="D21" s="197"/>
      <c r="E21" s="197"/>
    </row>
    <row r="22" spans="1:5" x14ac:dyDescent="0.25">
      <c r="A22" s="197"/>
      <c r="B22" s="197"/>
      <c r="C22" s="197"/>
      <c r="D22" s="197"/>
      <c r="E22" s="197"/>
    </row>
    <row r="23" spans="1:5" x14ac:dyDescent="0.25">
      <c r="A23" s="197"/>
      <c r="B23" s="197"/>
      <c r="C23" s="197"/>
      <c r="D23" s="197"/>
      <c r="E23" s="197"/>
    </row>
    <row r="24" spans="1:5" x14ac:dyDescent="0.25">
      <c r="A24" s="197"/>
      <c r="B24" s="197"/>
      <c r="C24" s="197"/>
      <c r="D24" s="197"/>
      <c r="E24" s="197"/>
    </row>
  </sheetData>
  <mergeCells count="4">
    <mergeCell ref="A2:E2"/>
    <mergeCell ref="A11:E11"/>
    <mergeCell ref="A3:E3"/>
    <mergeCell ref="A12:E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8"/>
  <sheetViews>
    <sheetView workbookViewId="0">
      <selection activeCell="A2" sqref="A2"/>
    </sheetView>
  </sheetViews>
  <sheetFormatPr defaultRowHeight="15" x14ac:dyDescent="0.25"/>
  <cols>
    <col min="1" max="1" width="28.5703125" customWidth="1"/>
    <col min="2" max="2" width="12.140625" customWidth="1"/>
    <col min="3" max="3" width="16.5703125" customWidth="1"/>
    <col min="4" max="4" width="12.85546875" bestFit="1" customWidth="1"/>
    <col min="5" max="5" width="6.5703125" bestFit="1" customWidth="1"/>
    <col min="6" max="6" width="6.5703125" customWidth="1"/>
    <col min="7" max="7" width="8.140625" customWidth="1"/>
    <col min="8" max="8" width="12" bestFit="1" customWidth="1"/>
    <col min="9" max="9" width="9.85546875" customWidth="1"/>
  </cols>
  <sheetData>
    <row r="1" spans="1:9" x14ac:dyDescent="0.25">
      <c r="A1" s="3" t="s">
        <v>2200</v>
      </c>
    </row>
    <row r="2" spans="1:9" s="148" customFormat="1" ht="60" x14ac:dyDescent="0.25">
      <c r="A2" s="151" t="s">
        <v>0</v>
      </c>
      <c r="B2" s="151" t="s">
        <v>32</v>
      </c>
      <c r="C2" s="151" t="s">
        <v>33</v>
      </c>
      <c r="D2" s="151" t="s">
        <v>34</v>
      </c>
      <c r="E2" s="151" t="s">
        <v>35</v>
      </c>
      <c r="F2" s="151" t="s">
        <v>1050</v>
      </c>
      <c r="G2" s="151" t="s">
        <v>1372</v>
      </c>
      <c r="H2" s="151" t="s">
        <v>36</v>
      </c>
      <c r="I2" s="151" t="s">
        <v>37</v>
      </c>
    </row>
    <row r="3" spans="1:9" x14ac:dyDescent="0.25">
      <c r="A3" t="s">
        <v>4</v>
      </c>
      <c r="B3" s="15">
        <v>0</v>
      </c>
      <c r="C3" s="15">
        <v>56.067</v>
      </c>
      <c r="D3" s="15">
        <v>1.5890000000000002</v>
      </c>
      <c r="E3" s="15">
        <v>1.385</v>
      </c>
      <c r="F3" s="15">
        <v>0</v>
      </c>
      <c r="G3" s="15">
        <v>0</v>
      </c>
      <c r="H3" s="15">
        <v>59.040999999999997</v>
      </c>
      <c r="I3" s="91">
        <v>1.8637450558638964</v>
      </c>
    </row>
    <row r="4" spans="1:9" x14ac:dyDescent="0.25">
      <c r="A4" t="s">
        <v>5</v>
      </c>
      <c r="B4" s="15">
        <v>0</v>
      </c>
      <c r="C4" s="15">
        <v>33.466999999999999</v>
      </c>
      <c r="D4" s="15">
        <v>0</v>
      </c>
      <c r="E4" s="15">
        <v>3.1000000000000005</v>
      </c>
      <c r="F4" s="15">
        <v>0</v>
      </c>
      <c r="G4" s="15">
        <v>0</v>
      </c>
      <c r="H4" s="15">
        <v>36.567</v>
      </c>
      <c r="I4" s="91">
        <v>1.1543091319214631</v>
      </c>
    </row>
    <row r="5" spans="1:9" x14ac:dyDescent="0.25">
      <c r="A5" t="s">
        <v>6</v>
      </c>
      <c r="B5" s="15">
        <v>0</v>
      </c>
      <c r="C5" s="15">
        <v>40.284800000000011</v>
      </c>
      <c r="D5" s="15">
        <v>1.0270000000000001</v>
      </c>
      <c r="E5" s="15">
        <v>0.41400000000000003</v>
      </c>
      <c r="F5" s="15">
        <v>0</v>
      </c>
      <c r="G5" s="15">
        <v>0.125</v>
      </c>
      <c r="H5" s="15">
        <v>41.850800000000014</v>
      </c>
      <c r="I5" s="91">
        <v>1.3211026504284951</v>
      </c>
    </row>
    <row r="6" spans="1:9" x14ac:dyDescent="0.25">
      <c r="A6" t="s">
        <v>7</v>
      </c>
      <c r="B6" s="15">
        <v>5.3</v>
      </c>
      <c r="C6" s="15">
        <v>30.409999999999997</v>
      </c>
      <c r="D6" s="15">
        <v>25.7</v>
      </c>
      <c r="E6" s="15">
        <v>0</v>
      </c>
      <c r="F6" s="15">
        <v>0</v>
      </c>
      <c r="G6" s="15">
        <v>1</v>
      </c>
      <c r="H6" s="15">
        <v>62.41</v>
      </c>
      <c r="I6" s="91">
        <v>1.9700941538331969</v>
      </c>
    </row>
    <row r="7" spans="1:9" x14ac:dyDescent="0.25">
      <c r="A7" t="s">
        <v>8</v>
      </c>
      <c r="B7" s="15">
        <v>0</v>
      </c>
      <c r="C7" s="15">
        <v>39.076000000000008</v>
      </c>
      <c r="D7" s="15">
        <v>34.199999999999996</v>
      </c>
      <c r="E7" s="15">
        <v>9</v>
      </c>
      <c r="F7" s="15">
        <v>0</v>
      </c>
      <c r="G7" s="15">
        <v>5</v>
      </c>
      <c r="H7" s="15">
        <v>87.27600000000001</v>
      </c>
      <c r="I7" s="91">
        <v>2.7550382530034629</v>
      </c>
    </row>
    <row r="8" spans="1:9" x14ac:dyDescent="0.25">
      <c r="A8" t="s">
        <v>9</v>
      </c>
      <c r="B8" s="15">
        <v>0</v>
      </c>
      <c r="C8" s="15">
        <v>60.3</v>
      </c>
      <c r="D8" s="15">
        <v>0</v>
      </c>
      <c r="E8" s="15">
        <v>6.08</v>
      </c>
      <c r="F8" s="15">
        <v>1.2E-2</v>
      </c>
      <c r="G8" s="15">
        <v>0.88500000000000001</v>
      </c>
      <c r="H8" s="15">
        <v>67.277000000000001</v>
      </c>
      <c r="I8" s="91">
        <v>2.1237305622085563</v>
      </c>
    </row>
    <row r="9" spans="1:9" x14ac:dyDescent="0.25">
      <c r="A9" t="s">
        <v>10</v>
      </c>
      <c r="B9" s="15">
        <v>42.7</v>
      </c>
      <c r="C9" s="15">
        <v>32.5</v>
      </c>
      <c r="D9" s="15">
        <v>0</v>
      </c>
      <c r="E9" s="15">
        <v>0</v>
      </c>
      <c r="F9" s="15">
        <v>0</v>
      </c>
      <c r="G9" s="15">
        <v>0</v>
      </c>
      <c r="H9" s="15">
        <v>75.2</v>
      </c>
      <c r="I9" s="91">
        <v>2.3738356091693067</v>
      </c>
    </row>
    <row r="10" spans="1:9" x14ac:dyDescent="0.25">
      <c r="A10" t="s">
        <v>11</v>
      </c>
      <c r="B10" s="15">
        <v>0</v>
      </c>
      <c r="C10" s="15">
        <v>23.53</v>
      </c>
      <c r="D10" s="15">
        <v>0</v>
      </c>
      <c r="E10" s="15">
        <v>3.8600000000000008</v>
      </c>
      <c r="F10" s="15">
        <v>1.1415</v>
      </c>
      <c r="G10" s="15">
        <v>1.9890000000000003</v>
      </c>
      <c r="H10" s="15">
        <v>30.520500000000002</v>
      </c>
      <c r="I10" s="91">
        <v>0.96343949081983804</v>
      </c>
    </row>
    <row r="11" spans="1:9" x14ac:dyDescent="0.25">
      <c r="A11" t="s">
        <v>12</v>
      </c>
      <c r="B11" s="15">
        <v>1616.1</v>
      </c>
      <c r="C11" s="15">
        <v>233.49999999999997</v>
      </c>
      <c r="D11" s="15">
        <v>191.45999999999998</v>
      </c>
      <c r="E11" s="15">
        <v>44.5</v>
      </c>
      <c r="F11" s="15">
        <v>1.903</v>
      </c>
      <c r="G11" s="15">
        <v>89.5</v>
      </c>
      <c r="H11" s="15">
        <v>2176.9629999999997</v>
      </c>
      <c r="I11" s="91">
        <v>68.720110229309043</v>
      </c>
    </row>
    <row r="12" spans="1:9" x14ac:dyDescent="0.25">
      <c r="A12" t="s">
        <v>13</v>
      </c>
      <c r="B12" s="15">
        <v>112.60000000000001</v>
      </c>
      <c r="C12" s="15">
        <v>155.61199999999999</v>
      </c>
      <c r="D12" s="15">
        <v>234.208</v>
      </c>
      <c r="E12" s="15">
        <v>0</v>
      </c>
      <c r="F12" s="15">
        <v>0</v>
      </c>
      <c r="G12" s="15">
        <v>1</v>
      </c>
      <c r="H12" s="15">
        <v>503.41999999999996</v>
      </c>
      <c r="I12" s="91">
        <v>15.891440457021435</v>
      </c>
    </row>
    <row r="13" spans="1:9" x14ac:dyDescent="0.25">
      <c r="A13" t="s">
        <v>14</v>
      </c>
      <c r="B13" s="15">
        <v>0</v>
      </c>
      <c r="C13" s="15">
        <v>26.940000000000005</v>
      </c>
      <c r="D13" s="15">
        <v>0</v>
      </c>
      <c r="E13" s="15">
        <v>0</v>
      </c>
      <c r="F13" s="15">
        <v>0.15359999999999999</v>
      </c>
      <c r="G13" s="15">
        <v>0.25</v>
      </c>
      <c r="H13" s="15">
        <v>27.343600000000006</v>
      </c>
      <c r="I13" s="91">
        <v>0.86315440642130126</v>
      </c>
    </row>
    <row r="14" spans="1:9" x14ac:dyDescent="0.25">
      <c r="A14" s="2" t="s">
        <v>15</v>
      </c>
      <c r="B14" s="17">
        <v>1776.6999999999998</v>
      </c>
      <c r="C14" s="17">
        <v>731.68679999999983</v>
      </c>
      <c r="D14" s="17">
        <v>488.18400000000003</v>
      </c>
      <c r="E14" s="17">
        <v>68.338999999999999</v>
      </c>
      <c r="F14" s="17">
        <v>3.2100999999999997</v>
      </c>
      <c r="G14" s="17">
        <v>99.748999999999995</v>
      </c>
      <c r="H14" s="17">
        <v>3167.8688999999999</v>
      </c>
      <c r="I14" s="17">
        <v>100</v>
      </c>
    </row>
    <row r="15" spans="1:9" x14ac:dyDescent="0.25">
      <c r="A15" s="73" t="s">
        <v>551</v>
      </c>
      <c r="B15" s="16"/>
      <c r="C15" s="16"/>
      <c r="D15" s="16"/>
      <c r="E15" s="16"/>
      <c r="F15" s="16"/>
      <c r="G15" s="16"/>
    </row>
    <row r="17" spans="2:9" x14ac:dyDescent="0.25">
      <c r="B17" s="75"/>
      <c r="C17" s="75"/>
      <c r="D17" s="75"/>
      <c r="E17" s="75"/>
      <c r="F17" s="75"/>
      <c r="G17" s="75"/>
      <c r="H17" s="75"/>
      <c r="I17" s="15"/>
    </row>
    <row r="28" spans="2:9" x14ac:dyDescent="0.25">
      <c r="C28"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K26"/>
  <sheetViews>
    <sheetView workbookViewId="0">
      <selection activeCell="I8" sqref="I8"/>
    </sheetView>
  </sheetViews>
  <sheetFormatPr defaultRowHeight="15" x14ac:dyDescent="0.25"/>
  <cols>
    <col min="1" max="1" width="28.5703125" customWidth="1"/>
    <col min="2" max="2" width="12.140625" bestFit="1" customWidth="1"/>
    <col min="3" max="3" width="10.5703125" bestFit="1" customWidth="1"/>
    <col min="4" max="4" width="11.5703125" bestFit="1" customWidth="1"/>
    <col min="5" max="8" width="9.28515625" bestFit="1" customWidth="1"/>
    <col min="9" max="9" width="13.28515625" bestFit="1" customWidth="1"/>
    <col min="10" max="10" width="13.140625" customWidth="1"/>
    <col min="11" max="11" width="11.28515625" customWidth="1"/>
  </cols>
  <sheetData>
    <row r="1" spans="1:11" x14ac:dyDescent="0.25">
      <c r="A1" s="3" t="s">
        <v>2210</v>
      </c>
    </row>
    <row r="2" spans="1:11" ht="45" x14ac:dyDescent="0.25">
      <c r="A2" s="352" t="s">
        <v>0</v>
      </c>
      <c r="B2" s="352" t="s">
        <v>2151</v>
      </c>
      <c r="C2" s="352" t="s">
        <v>2152</v>
      </c>
      <c r="D2" s="352" t="s">
        <v>2153</v>
      </c>
      <c r="E2" s="352" t="s">
        <v>41</v>
      </c>
      <c r="F2" s="352" t="s">
        <v>35</v>
      </c>
      <c r="G2" s="151" t="s">
        <v>1050</v>
      </c>
      <c r="H2" s="352" t="s">
        <v>2193</v>
      </c>
      <c r="I2" s="352" t="s">
        <v>2197</v>
      </c>
      <c r="J2" s="151" t="s">
        <v>36</v>
      </c>
      <c r="K2" s="151" t="s">
        <v>37</v>
      </c>
    </row>
    <row r="3" spans="1:11" x14ac:dyDescent="0.25">
      <c r="A3" s="4" t="s">
        <v>4</v>
      </c>
      <c r="B3" s="14">
        <v>67063.136822</v>
      </c>
      <c r="C3" s="14">
        <v>0</v>
      </c>
      <c r="D3" s="14">
        <v>0</v>
      </c>
      <c r="E3" s="14">
        <v>0</v>
      </c>
      <c r="F3" s="14">
        <v>0</v>
      </c>
      <c r="G3" s="14">
        <v>0</v>
      </c>
      <c r="H3" s="14">
        <v>0</v>
      </c>
      <c r="I3" s="337">
        <v>2322.5439999999999</v>
      </c>
      <c r="J3" s="14">
        <v>69385.680821999995</v>
      </c>
      <c r="K3" s="254">
        <v>2.5496745229258086E-2</v>
      </c>
    </row>
    <row r="4" spans="1:11" x14ac:dyDescent="0.25">
      <c r="A4" s="5" t="s">
        <v>5</v>
      </c>
      <c r="B4" s="14">
        <v>34275.84133599999</v>
      </c>
      <c r="C4" s="14">
        <v>0</v>
      </c>
      <c r="D4" s="14">
        <v>0</v>
      </c>
      <c r="E4" s="14">
        <v>0</v>
      </c>
      <c r="F4" s="14">
        <v>0</v>
      </c>
      <c r="G4" s="14">
        <v>0</v>
      </c>
      <c r="H4" s="14">
        <v>0</v>
      </c>
      <c r="I4" s="337">
        <v>0</v>
      </c>
      <c r="J4" s="14">
        <v>34275.84133599999</v>
      </c>
      <c r="K4" s="254">
        <v>1.259514043400972E-2</v>
      </c>
    </row>
    <row r="5" spans="1:11" x14ac:dyDescent="0.25">
      <c r="A5" s="15" t="s">
        <v>6</v>
      </c>
      <c r="B5" s="14">
        <v>40450.494854000004</v>
      </c>
      <c r="C5" s="14">
        <v>0</v>
      </c>
      <c r="D5" s="14">
        <v>0</v>
      </c>
      <c r="E5" s="14">
        <v>0</v>
      </c>
      <c r="F5" s="14">
        <v>0</v>
      </c>
      <c r="G5" s="14">
        <v>0</v>
      </c>
      <c r="H5" s="14">
        <v>0</v>
      </c>
      <c r="I5" s="337">
        <v>0</v>
      </c>
      <c r="J5" s="14">
        <v>40450.494854000004</v>
      </c>
      <c r="K5" s="254">
        <v>1.4864103795935417E-2</v>
      </c>
    </row>
    <row r="6" spans="1:11" x14ac:dyDescent="0.25">
      <c r="A6" s="5" t="s">
        <v>7</v>
      </c>
      <c r="B6" s="14">
        <v>27595.617255999998</v>
      </c>
      <c r="C6" s="14">
        <v>0</v>
      </c>
      <c r="D6" s="14">
        <v>0</v>
      </c>
      <c r="E6" s="14">
        <v>0</v>
      </c>
      <c r="F6" s="14">
        <v>0</v>
      </c>
      <c r="G6" s="14">
        <v>0</v>
      </c>
      <c r="H6" s="14">
        <v>0</v>
      </c>
      <c r="I6" s="337">
        <v>0</v>
      </c>
      <c r="J6" s="14">
        <v>27595.617255999998</v>
      </c>
      <c r="K6" s="254">
        <v>1.0140398051657675E-2</v>
      </c>
    </row>
    <row r="7" spans="1:11" x14ac:dyDescent="0.25">
      <c r="A7" s="5" t="s">
        <v>8</v>
      </c>
      <c r="B7" s="14">
        <v>2389.8287599999999</v>
      </c>
      <c r="C7" s="14">
        <v>0</v>
      </c>
      <c r="D7" s="14">
        <v>0</v>
      </c>
      <c r="E7" s="14">
        <v>0</v>
      </c>
      <c r="F7" s="14">
        <v>0</v>
      </c>
      <c r="G7" s="14">
        <v>0</v>
      </c>
      <c r="H7" s="14">
        <v>0</v>
      </c>
      <c r="I7" s="337">
        <v>0</v>
      </c>
      <c r="J7" s="14">
        <v>2389.8287599999999</v>
      </c>
      <c r="K7" s="254">
        <v>8.7817622185749162E-4</v>
      </c>
    </row>
    <row r="8" spans="1:11" x14ac:dyDescent="0.25">
      <c r="A8" s="5" t="s">
        <v>9</v>
      </c>
      <c r="B8" s="14">
        <v>69672.438168666646</v>
      </c>
      <c r="C8" s="14">
        <v>0</v>
      </c>
      <c r="D8" s="14">
        <v>0</v>
      </c>
      <c r="E8" s="14">
        <v>0</v>
      </c>
      <c r="F8" s="14">
        <v>0</v>
      </c>
      <c r="G8" s="14">
        <v>0</v>
      </c>
      <c r="H8" s="14">
        <v>0</v>
      </c>
      <c r="I8" s="337">
        <v>0</v>
      </c>
      <c r="J8" s="14">
        <v>69672.438168666646</v>
      </c>
      <c r="K8" s="254">
        <v>2.5602118253259018E-2</v>
      </c>
    </row>
    <row r="9" spans="1:11" x14ac:dyDescent="0.25">
      <c r="A9" s="5" t="s">
        <v>10</v>
      </c>
      <c r="B9" s="14">
        <v>23367.460028000001</v>
      </c>
      <c r="C9" s="14">
        <v>84900.444199999998</v>
      </c>
      <c r="D9" s="14">
        <v>0</v>
      </c>
      <c r="E9" s="14">
        <v>0</v>
      </c>
      <c r="F9" s="14">
        <v>0</v>
      </c>
      <c r="G9" s="14">
        <v>0</v>
      </c>
      <c r="H9" s="14">
        <v>0</v>
      </c>
      <c r="I9" s="337">
        <v>0</v>
      </c>
      <c r="J9" s="14">
        <v>108267.904228</v>
      </c>
      <c r="K9" s="254">
        <v>3.9784565603509507E-2</v>
      </c>
    </row>
    <row r="10" spans="1:11" x14ac:dyDescent="0.25">
      <c r="A10" s="5" t="s">
        <v>11</v>
      </c>
      <c r="B10" s="14">
        <v>21792.274174000002</v>
      </c>
      <c r="C10" s="14">
        <v>0</v>
      </c>
      <c r="D10" s="14">
        <v>0</v>
      </c>
      <c r="E10" s="14">
        <v>0</v>
      </c>
      <c r="F10" s="14">
        <v>0</v>
      </c>
      <c r="G10" s="14">
        <v>0</v>
      </c>
      <c r="H10" s="14">
        <v>0</v>
      </c>
      <c r="I10" s="337">
        <v>0</v>
      </c>
      <c r="J10" s="14">
        <v>21792.274174000002</v>
      </c>
      <c r="K10" s="254">
        <v>8.0078779367463594E-3</v>
      </c>
    </row>
    <row r="11" spans="1:11" x14ac:dyDescent="0.25">
      <c r="A11" s="5" t="s">
        <v>12</v>
      </c>
      <c r="B11" s="14">
        <v>285707.93432999996</v>
      </c>
      <c r="C11" s="14">
        <v>1292761.8821099999</v>
      </c>
      <c r="D11" s="14">
        <v>704663.79774999979</v>
      </c>
      <c r="E11" s="14">
        <v>0</v>
      </c>
      <c r="F11" s="14">
        <v>0</v>
      </c>
      <c r="G11" s="14">
        <v>0</v>
      </c>
      <c r="H11" s="14">
        <v>0</v>
      </c>
      <c r="I11" s="337">
        <v>0</v>
      </c>
      <c r="J11" s="14">
        <v>2283133.6141899996</v>
      </c>
      <c r="K11" s="254">
        <v>0.83896958847596004</v>
      </c>
    </row>
    <row r="12" spans="1:11" x14ac:dyDescent="0.25">
      <c r="A12" t="s">
        <v>13</v>
      </c>
      <c r="B12" s="14">
        <v>37038.349633999998</v>
      </c>
      <c r="C12" s="14">
        <v>0</v>
      </c>
      <c r="D12" s="14">
        <v>0</v>
      </c>
      <c r="E12" s="14">
        <v>0</v>
      </c>
      <c r="F12" s="14">
        <v>0</v>
      </c>
      <c r="G12" s="14">
        <v>0</v>
      </c>
      <c r="H12" s="14">
        <v>0</v>
      </c>
      <c r="I12" s="337">
        <v>0</v>
      </c>
      <c r="J12" s="14">
        <v>37038.349633999998</v>
      </c>
      <c r="K12" s="254">
        <v>1.36102629986857E-2</v>
      </c>
    </row>
    <row r="13" spans="1:11" x14ac:dyDescent="0.25">
      <c r="A13" s="6" t="s">
        <v>14</v>
      </c>
      <c r="B13" s="14">
        <v>27352.396059999999</v>
      </c>
      <c r="C13" s="14">
        <v>0</v>
      </c>
      <c r="D13" s="14">
        <v>0</v>
      </c>
      <c r="E13" s="14">
        <v>0</v>
      </c>
      <c r="F13" s="14">
        <v>0</v>
      </c>
      <c r="G13" s="14">
        <v>0</v>
      </c>
      <c r="H13" s="14">
        <v>0</v>
      </c>
      <c r="I13" s="337">
        <v>0</v>
      </c>
      <c r="J13" s="14">
        <v>27352.396059999999</v>
      </c>
      <c r="K13" s="254">
        <v>1.0051022999120883E-2</v>
      </c>
    </row>
    <row r="14" spans="1:11" x14ac:dyDescent="0.25">
      <c r="A14" s="18" t="s">
        <v>15</v>
      </c>
      <c r="B14" s="19">
        <v>636705.7714226665</v>
      </c>
      <c r="C14" s="19">
        <v>1377662.3263099999</v>
      </c>
      <c r="D14" s="19">
        <v>704663.79774999979</v>
      </c>
      <c r="E14" s="19">
        <v>0</v>
      </c>
      <c r="F14" s="19">
        <v>0</v>
      </c>
      <c r="G14" s="19">
        <v>0</v>
      </c>
      <c r="H14" s="19">
        <v>0</v>
      </c>
      <c r="I14" s="19">
        <v>2322.5439999999999</v>
      </c>
      <c r="J14" s="19">
        <v>2721354.4394826666</v>
      </c>
      <c r="K14" s="271">
        <v>0.99999999999999989</v>
      </c>
    </row>
    <row r="15" spans="1:11" x14ac:dyDescent="0.25">
      <c r="A15" s="2" t="s">
        <v>42</v>
      </c>
      <c r="B15" s="272">
        <v>0.23396649924943447</v>
      </c>
      <c r="C15" s="272">
        <v>0.50624141652488885</v>
      </c>
      <c r="D15" s="272">
        <v>0.25893863273611556</v>
      </c>
      <c r="E15" s="272">
        <v>0</v>
      </c>
      <c r="F15" s="272">
        <v>0</v>
      </c>
      <c r="G15" s="272">
        <v>0</v>
      </c>
      <c r="H15" s="272">
        <v>0</v>
      </c>
      <c r="I15" s="272">
        <v>8.5345148956102862E-4</v>
      </c>
      <c r="J15" s="272">
        <v>1</v>
      </c>
    </row>
    <row r="16" spans="1:11" ht="15.75" x14ac:dyDescent="0.25">
      <c r="A16" s="332" t="s">
        <v>2194</v>
      </c>
      <c r="B16" s="15"/>
    </row>
    <row r="17" spans="1:5" ht="15.75" x14ac:dyDescent="0.25">
      <c r="A17" s="332" t="s">
        <v>2155</v>
      </c>
      <c r="C17" s="88"/>
    </row>
    <row r="18" spans="1:5" ht="15.75" x14ac:dyDescent="0.25">
      <c r="A18" s="333" t="s">
        <v>2156</v>
      </c>
      <c r="C18" s="88"/>
    </row>
    <row r="19" spans="1:5" ht="15.75" x14ac:dyDescent="0.25">
      <c r="A19" s="333" t="s">
        <v>2195</v>
      </c>
      <c r="C19" s="88"/>
    </row>
    <row r="20" spans="1:5" ht="15.75" x14ac:dyDescent="0.25">
      <c r="A20" s="333" t="s">
        <v>2196</v>
      </c>
      <c r="B20" s="88"/>
    </row>
    <row r="21" spans="1:5" x14ac:dyDescent="0.25">
      <c r="C21" s="88"/>
    </row>
    <row r="22" spans="1:5" x14ac:dyDescent="0.25">
      <c r="C22" s="88"/>
    </row>
    <row r="23" spans="1:5" x14ac:dyDescent="0.25">
      <c r="C23" s="88"/>
    </row>
    <row r="24" spans="1:5" x14ac:dyDescent="0.25">
      <c r="C24" s="88"/>
    </row>
    <row r="25" spans="1:5" x14ac:dyDescent="0.25">
      <c r="C25" s="88"/>
      <c r="E25" s="15"/>
    </row>
    <row r="26" spans="1:5" x14ac:dyDescent="0.25">
      <c r="C26"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M22"/>
  <sheetViews>
    <sheetView workbookViewId="0">
      <selection activeCell="H9" sqref="H9"/>
    </sheetView>
  </sheetViews>
  <sheetFormatPr defaultRowHeight="15" x14ac:dyDescent="0.25"/>
  <cols>
    <col min="1" max="1" width="28.5703125" customWidth="1"/>
    <col min="2" max="2" width="9.42578125" customWidth="1"/>
    <col min="4" max="4" width="7.5703125" bestFit="1" customWidth="1"/>
    <col min="6" max="6" width="7.5703125" bestFit="1" customWidth="1"/>
    <col min="7" max="7" width="7.5703125" customWidth="1"/>
    <col min="8" max="8" width="8.42578125" customWidth="1"/>
    <col min="9" max="9" width="7.28515625" customWidth="1"/>
    <col min="10" max="10" width="12" bestFit="1" customWidth="1"/>
    <col min="11" max="11" width="12" customWidth="1"/>
  </cols>
  <sheetData>
    <row r="1" spans="1:11" x14ac:dyDescent="0.25">
      <c r="A1" s="3" t="s">
        <v>2211</v>
      </c>
    </row>
    <row r="2" spans="1:11" ht="45" x14ac:dyDescent="0.25">
      <c r="A2" s="2" t="s">
        <v>0</v>
      </c>
      <c r="B2" s="2" t="s">
        <v>2151</v>
      </c>
      <c r="C2" s="2" t="s">
        <v>2152</v>
      </c>
      <c r="D2" s="2" t="s">
        <v>2153</v>
      </c>
      <c r="E2" s="2" t="s">
        <v>41</v>
      </c>
      <c r="F2" s="2" t="s">
        <v>35</v>
      </c>
      <c r="G2" s="10" t="s">
        <v>1050</v>
      </c>
      <c r="H2" s="2" t="s">
        <v>2193</v>
      </c>
      <c r="I2" s="352" t="s">
        <v>2197</v>
      </c>
      <c r="J2" s="2" t="s">
        <v>36</v>
      </c>
      <c r="K2" s="151" t="s">
        <v>37</v>
      </c>
    </row>
    <row r="3" spans="1:11" x14ac:dyDescent="0.25">
      <c r="A3" s="4" t="s">
        <v>4</v>
      </c>
      <c r="B3" s="14">
        <v>101448.00200000001</v>
      </c>
      <c r="C3" s="14">
        <v>0</v>
      </c>
      <c r="D3" s="14">
        <v>0</v>
      </c>
      <c r="E3" s="14">
        <v>4191.2629999999999</v>
      </c>
      <c r="F3" s="14">
        <v>1560.944</v>
      </c>
      <c r="G3" s="14">
        <v>0</v>
      </c>
      <c r="H3" s="14">
        <v>0</v>
      </c>
      <c r="I3" s="14">
        <v>2789.7710000000002</v>
      </c>
      <c r="J3" s="14">
        <v>109989.98000000001</v>
      </c>
      <c r="K3" s="254">
        <v>1.749300800927572E-2</v>
      </c>
    </row>
    <row r="4" spans="1:11" x14ac:dyDescent="0.25">
      <c r="A4" s="5" t="s">
        <v>5</v>
      </c>
      <c r="B4" s="14">
        <v>49518.225073508831</v>
      </c>
      <c r="C4" s="14">
        <v>0</v>
      </c>
      <c r="D4" s="14">
        <v>0</v>
      </c>
      <c r="E4" s="14">
        <v>0</v>
      </c>
      <c r="F4" s="14">
        <v>3820.7760000000003</v>
      </c>
      <c r="G4" s="14">
        <v>0</v>
      </c>
      <c r="H4" s="14">
        <v>0</v>
      </c>
      <c r="I4" s="14">
        <v>0</v>
      </c>
      <c r="J4" s="14">
        <v>53339.001073508829</v>
      </c>
      <c r="K4" s="254">
        <v>8.4831324906655698E-3</v>
      </c>
    </row>
    <row r="5" spans="1:11" x14ac:dyDescent="0.25">
      <c r="A5" s="15" t="s">
        <v>6</v>
      </c>
      <c r="B5" s="14">
        <v>55883.407798938555</v>
      </c>
      <c r="C5" s="14">
        <v>0</v>
      </c>
      <c r="D5" s="14">
        <v>0</v>
      </c>
      <c r="E5" s="14">
        <v>4100.5559999999996</v>
      </c>
      <c r="F5" s="14">
        <v>0</v>
      </c>
      <c r="G5" s="14">
        <v>0</v>
      </c>
      <c r="H5" s="14">
        <v>0</v>
      </c>
      <c r="I5" s="14">
        <v>0</v>
      </c>
      <c r="J5" s="14">
        <v>59983.963798938552</v>
      </c>
      <c r="K5" s="254">
        <v>9.5399595414322001E-3</v>
      </c>
    </row>
    <row r="6" spans="1:11" x14ac:dyDescent="0.25">
      <c r="A6" s="5" t="s">
        <v>7</v>
      </c>
      <c r="B6" s="14">
        <v>37028.723000000005</v>
      </c>
      <c r="C6" s="14">
        <v>0</v>
      </c>
      <c r="D6" s="14">
        <v>0</v>
      </c>
      <c r="E6" s="14">
        <v>83602</v>
      </c>
      <c r="F6" s="14">
        <v>0</v>
      </c>
      <c r="G6" s="14">
        <v>0</v>
      </c>
      <c r="H6" s="14">
        <v>0</v>
      </c>
      <c r="I6" s="14">
        <v>0</v>
      </c>
      <c r="J6" s="14">
        <v>120630.723</v>
      </c>
      <c r="K6" s="254">
        <v>1.9185331278392094E-2</v>
      </c>
    </row>
    <row r="7" spans="1:11" x14ac:dyDescent="0.25">
      <c r="A7" s="5" t="s">
        <v>8</v>
      </c>
      <c r="B7" s="14">
        <v>1809.1870000000001</v>
      </c>
      <c r="C7" s="14">
        <v>0</v>
      </c>
      <c r="D7" s="14">
        <v>0</v>
      </c>
      <c r="E7" s="14">
        <v>123168.40700000001</v>
      </c>
      <c r="F7" s="14">
        <v>26170</v>
      </c>
      <c r="G7" s="14">
        <v>0</v>
      </c>
      <c r="H7" s="14">
        <v>-582</v>
      </c>
      <c r="I7" s="14">
        <v>0</v>
      </c>
      <c r="J7" s="14">
        <v>150565.59400000001</v>
      </c>
      <c r="K7" s="254">
        <v>2.3946228026983516E-2</v>
      </c>
    </row>
    <row r="8" spans="1:11" x14ac:dyDescent="0.25">
      <c r="A8" s="5" t="s">
        <v>9</v>
      </c>
      <c r="B8" s="14">
        <v>92320.861193201796</v>
      </c>
      <c r="C8" s="14">
        <v>0</v>
      </c>
      <c r="D8" s="14">
        <v>0</v>
      </c>
      <c r="E8" s="14">
        <v>0</v>
      </c>
      <c r="F8" s="14">
        <v>4531.1120000000001</v>
      </c>
      <c r="G8" s="14">
        <v>0</v>
      </c>
      <c r="H8" s="14">
        <v>0</v>
      </c>
      <c r="I8" s="14">
        <v>0</v>
      </c>
      <c r="J8" s="14">
        <v>96851.973193201789</v>
      </c>
      <c r="K8" s="254">
        <v>1.5403515327331054E-2</v>
      </c>
    </row>
    <row r="9" spans="1:11" x14ac:dyDescent="0.25">
      <c r="A9" s="5" t="s">
        <v>10</v>
      </c>
      <c r="B9" s="14">
        <v>29864.082000000002</v>
      </c>
      <c r="C9" s="14">
        <v>114633.351</v>
      </c>
      <c r="D9" s="14">
        <v>0</v>
      </c>
      <c r="E9" s="14">
        <v>0</v>
      </c>
      <c r="F9" s="14">
        <v>0</v>
      </c>
      <c r="G9" s="14">
        <v>0</v>
      </c>
      <c r="H9" s="14">
        <v>0</v>
      </c>
      <c r="I9" s="14">
        <v>0</v>
      </c>
      <c r="J9" s="14">
        <v>144497.43299999999</v>
      </c>
      <c r="K9" s="254">
        <v>2.2981136579793737E-2</v>
      </c>
    </row>
    <row r="10" spans="1:11" x14ac:dyDescent="0.25">
      <c r="A10" s="5" t="s">
        <v>11</v>
      </c>
      <c r="B10" s="14">
        <v>29689.098999999998</v>
      </c>
      <c r="C10" s="14">
        <v>0</v>
      </c>
      <c r="D10" s="14">
        <v>0</v>
      </c>
      <c r="E10" s="14">
        <v>0</v>
      </c>
      <c r="F10" s="14">
        <v>4530.04</v>
      </c>
      <c r="G10" s="14">
        <v>11.499000000000001</v>
      </c>
      <c r="H10" s="14">
        <v>-90</v>
      </c>
      <c r="I10" s="14">
        <v>0</v>
      </c>
      <c r="J10" s="14">
        <v>34140.637999999999</v>
      </c>
      <c r="K10" s="254">
        <v>5.4297896406180178E-3</v>
      </c>
    </row>
    <row r="11" spans="1:11" x14ac:dyDescent="0.25">
      <c r="A11" s="5" t="s">
        <v>12</v>
      </c>
      <c r="B11" s="14">
        <v>384703.663</v>
      </c>
      <c r="C11" s="14">
        <v>2875952.8429999999</v>
      </c>
      <c r="D11" s="14">
        <v>628564.07400000002</v>
      </c>
      <c r="E11" s="14">
        <v>632426</v>
      </c>
      <c r="F11" s="14">
        <v>121841</v>
      </c>
      <c r="G11" s="14">
        <v>0</v>
      </c>
      <c r="H11" s="14">
        <v>-2428</v>
      </c>
      <c r="I11" s="14">
        <v>0</v>
      </c>
      <c r="J11" s="14">
        <v>4641059.58</v>
      </c>
      <c r="K11" s="254">
        <v>0.73812262175578003</v>
      </c>
    </row>
    <row r="12" spans="1:11" x14ac:dyDescent="0.25">
      <c r="A12" t="s">
        <v>13</v>
      </c>
      <c r="B12" s="14">
        <v>45818.088999999993</v>
      </c>
      <c r="C12" s="14">
        <v>0</v>
      </c>
      <c r="D12" s="14">
        <v>0</v>
      </c>
      <c r="E12" s="14">
        <v>823069.32400000002</v>
      </c>
      <c r="F12" s="14">
        <v>0</v>
      </c>
      <c r="G12" s="14">
        <v>0</v>
      </c>
      <c r="H12" s="14">
        <v>0</v>
      </c>
      <c r="I12" s="14">
        <v>0</v>
      </c>
      <c r="J12" s="14">
        <v>868887.41300000006</v>
      </c>
      <c r="K12" s="254">
        <v>0.13818944666384939</v>
      </c>
    </row>
    <row r="13" spans="1:11" x14ac:dyDescent="0.25">
      <c r="A13" s="6" t="s">
        <v>14</v>
      </c>
      <c r="B13" s="14">
        <v>7707.5990905456229</v>
      </c>
      <c r="C13" s="14">
        <v>0</v>
      </c>
      <c r="D13" s="14">
        <v>0</v>
      </c>
      <c r="E13" s="14">
        <v>0</v>
      </c>
      <c r="F13" s="14">
        <v>0</v>
      </c>
      <c r="G13" s="14">
        <v>0</v>
      </c>
      <c r="H13" s="14">
        <v>0</v>
      </c>
      <c r="I13" s="14">
        <v>0</v>
      </c>
      <c r="J13" s="14">
        <v>7707.5990905456229</v>
      </c>
      <c r="K13" s="254">
        <v>1.2258306858788485E-3</v>
      </c>
    </row>
    <row r="14" spans="1:11" x14ac:dyDescent="0.25">
      <c r="A14" s="18" t="s">
        <v>15</v>
      </c>
      <c r="B14" s="19">
        <v>835790.93815619487</v>
      </c>
      <c r="C14" s="19">
        <v>2990586.1939999997</v>
      </c>
      <c r="D14" s="19">
        <v>628564.07400000002</v>
      </c>
      <c r="E14" s="19">
        <v>1670557.55</v>
      </c>
      <c r="F14" s="19">
        <v>162453.872</v>
      </c>
      <c r="G14" s="19">
        <v>11.499000000000001</v>
      </c>
      <c r="H14" s="19">
        <v>-3100</v>
      </c>
      <c r="I14" s="19">
        <v>2789.7710000000002</v>
      </c>
      <c r="J14" s="19">
        <v>6287653.898156194</v>
      </c>
      <c r="K14" s="254">
        <v>1.0000000000000002</v>
      </c>
    </row>
    <row r="15" spans="1:11" x14ac:dyDescent="0.25">
      <c r="A15" s="2" t="s">
        <v>42</v>
      </c>
      <c r="B15" s="256">
        <v>0.132925722645339</v>
      </c>
      <c r="C15" s="256">
        <v>0.47562830945210993</v>
      </c>
      <c r="D15" s="256">
        <v>9.9967982363711461E-2</v>
      </c>
      <c r="E15" s="256">
        <v>0.26568853455656621</v>
      </c>
      <c r="F15" s="256">
        <v>2.5836961548987031E-2</v>
      </c>
      <c r="G15" s="256">
        <v>1.8288220354132396E-6</v>
      </c>
      <c r="H15" s="256">
        <v>-4.9302968169241169E-4</v>
      </c>
      <c r="I15" s="256">
        <v>4.4369029294345845E-4</v>
      </c>
      <c r="J15" s="256">
        <v>1</v>
      </c>
      <c r="K15" s="255"/>
    </row>
    <row r="16" spans="1:11" ht="15.75" x14ac:dyDescent="0.25">
      <c r="A16" s="332" t="s">
        <v>2194</v>
      </c>
    </row>
    <row r="17" spans="1:13" ht="15.75" x14ac:dyDescent="0.25">
      <c r="A17" s="332" t="s">
        <v>2155</v>
      </c>
    </row>
    <row r="18" spans="1:13" ht="15.75" x14ac:dyDescent="0.25">
      <c r="A18" s="333" t="s">
        <v>2156</v>
      </c>
    </row>
    <row r="19" spans="1:13" ht="15.75" x14ac:dyDescent="0.25">
      <c r="A19" s="333" t="s">
        <v>2195</v>
      </c>
    </row>
    <row r="20" spans="1:13" ht="15.75" x14ac:dyDescent="0.25">
      <c r="A20" s="333" t="s">
        <v>2196</v>
      </c>
    </row>
    <row r="22" spans="1:13" x14ac:dyDescent="0.25">
      <c r="A22" s="23"/>
      <c r="B22" s="23"/>
      <c r="C22" s="23"/>
      <c r="D22" s="23"/>
      <c r="E22" s="23"/>
      <c r="F22" s="23"/>
      <c r="G22" s="23"/>
      <c r="H22" s="23"/>
      <c r="I22" s="23"/>
      <c r="J22" s="23"/>
      <c r="K22" s="23"/>
      <c r="L22" s="23"/>
      <c r="M22"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B4" sqref="B4:D18"/>
    </sheetView>
  </sheetViews>
  <sheetFormatPr defaultRowHeight="15" x14ac:dyDescent="0.25"/>
  <cols>
    <col min="1" max="1" width="28.5703125" customWidth="1"/>
    <col min="2" max="2" width="12.85546875" customWidth="1"/>
    <col min="3" max="3" width="10.140625" bestFit="1" customWidth="1"/>
    <col min="4" max="4" width="11.7109375" bestFit="1" customWidth="1"/>
  </cols>
  <sheetData>
    <row r="1" spans="1:4" x14ac:dyDescent="0.25">
      <c r="A1" s="3" t="s">
        <v>2212</v>
      </c>
    </row>
    <row r="2" spans="1:4" ht="17.25" x14ac:dyDescent="0.25">
      <c r="A2" s="2"/>
      <c r="B2" s="2" t="s">
        <v>2151</v>
      </c>
      <c r="C2" s="2" t="s">
        <v>2152</v>
      </c>
      <c r="D2" s="2" t="s">
        <v>2153</v>
      </c>
    </row>
    <row r="3" spans="1:4" x14ac:dyDescent="0.25">
      <c r="A3" s="2" t="s">
        <v>0</v>
      </c>
      <c r="B3" s="2" t="s">
        <v>43</v>
      </c>
      <c r="C3" s="2" t="s">
        <v>44</v>
      </c>
      <c r="D3" s="2" t="s">
        <v>45</v>
      </c>
    </row>
    <row r="4" spans="1:4" x14ac:dyDescent="0.25">
      <c r="A4" t="s">
        <v>4</v>
      </c>
      <c r="B4" s="14">
        <v>6853730</v>
      </c>
      <c r="C4" s="14">
        <v>0</v>
      </c>
      <c r="D4" s="14">
        <v>0</v>
      </c>
    </row>
    <row r="5" spans="1:4" x14ac:dyDescent="0.25">
      <c r="A5" t="s">
        <v>5</v>
      </c>
      <c r="B5" s="14">
        <v>3350088</v>
      </c>
      <c r="C5" s="14">
        <v>0</v>
      </c>
      <c r="D5" s="14">
        <v>0</v>
      </c>
    </row>
    <row r="6" spans="1:4" x14ac:dyDescent="0.25">
      <c r="A6" t="s">
        <v>6</v>
      </c>
      <c r="B6" s="14">
        <v>3953592</v>
      </c>
      <c r="C6" s="14">
        <v>0</v>
      </c>
      <c r="D6" s="14">
        <v>0</v>
      </c>
    </row>
    <row r="7" spans="1:4" x14ac:dyDescent="0.25">
      <c r="A7" t="s">
        <v>7</v>
      </c>
      <c r="B7" s="14">
        <v>3002067</v>
      </c>
      <c r="C7" s="14">
        <v>0</v>
      </c>
      <c r="D7" s="14">
        <v>0</v>
      </c>
    </row>
    <row r="8" spans="1:4" x14ac:dyDescent="0.25">
      <c r="A8" t="s">
        <v>8</v>
      </c>
      <c r="B8" s="14">
        <v>233583</v>
      </c>
      <c r="C8" s="14">
        <v>0</v>
      </c>
      <c r="D8" s="14">
        <v>0</v>
      </c>
    </row>
    <row r="9" spans="1:4" x14ac:dyDescent="0.25">
      <c r="A9" t="s">
        <v>9</v>
      </c>
      <c r="B9" s="14">
        <v>6809777</v>
      </c>
      <c r="C9" s="14">
        <v>0</v>
      </c>
      <c r="D9" s="14">
        <v>0</v>
      </c>
    </row>
    <row r="10" spans="1:4" x14ac:dyDescent="0.25">
      <c r="A10" t="s">
        <v>10</v>
      </c>
      <c r="B10" s="14">
        <v>2283911</v>
      </c>
      <c r="C10" s="14">
        <v>1638355</v>
      </c>
      <c r="D10" s="14">
        <v>0</v>
      </c>
    </row>
    <row r="11" spans="1:4" x14ac:dyDescent="0.25">
      <c r="A11" t="s">
        <v>11</v>
      </c>
      <c r="B11" s="14">
        <v>2129955</v>
      </c>
      <c r="C11" s="14">
        <v>0</v>
      </c>
      <c r="D11" s="14">
        <v>0</v>
      </c>
    </row>
    <row r="12" spans="1:4" x14ac:dyDescent="0.25">
      <c r="A12" t="s">
        <v>12</v>
      </c>
      <c r="B12" s="14">
        <v>31413816</v>
      </c>
      <c r="C12" s="14">
        <v>24831224</v>
      </c>
      <c r="D12" s="14">
        <v>496101</v>
      </c>
    </row>
    <row r="13" spans="1:4" x14ac:dyDescent="0.25">
      <c r="A13" t="s">
        <v>13</v>
      </c>
      <c r="B13" s="14">
        <v>3620088</v>
      </c>
      <c r="C13" s="14">
        <v>0</v>
      </c>
      <c r="D13" s="14">
        <v>0</v>
      </c>
    </row>
    <row r="14" spans="1:4" x14ac:dyDescent="0.25">
      <c r="A14" t="s">
        <v>14</v>
      </c>
      <c r="B14" s="14">
        <v>2673396</v>
      </c>
      <c r="C14" s="14">
        <v>0</v>
      </c>
      <c r="D14" s="14">
        <v>0</v>
      </c>
    </row>
    <row r="15" spans="1:4" x14ac:dyDescent="0.25">
      <c r="A15" s="2" t="s">
        <v>46</v>
      </c>
      <c r="B15" s="17">
        <v>66324003</v>
      </c>
      <c r="C15" s="17">
        <v>26469579</v>
      </c>
      <c r="D15" s="17">
        <v>496101</v>
      </c>
    </row>
    <row r="16" spans="1:4" x14ac:dyDescent="0.25">
      <c r="A16" s="89" t="s">
        <v>47</v>
      </c>
      <c r="B16" s="90">
        <v>0.13900000000000001</v>
      </c>
      <c r="C16" s="90">
        <v>1.0249999999999999</v>
      </c>
      <c r="D16" s="90">
        <v>19.536000000000001</v>
      </c>
    </row>
    <row r="17" spans="1:4" x14ac:dyDescent="0.25">
      <c r="A17" s="2" t="s">
        <v>48</v>
      </c>
      <c r="B17" s="17">
        <v>9219036.4170000013</v>
      </c>
      <c r="C17" s="17">
        <v>27131318.474999998</v>
      </c>
      <c r="D17" s="17">
        <v>9691829.1359999999</v>
      </c>
    </row>
    <row r="18" spans="1:4" x14ac:dyDescent="0.25">
      <c r="A18" s="2" t="s">
        <v>2133</v>
      </c>
      <c r="B18" s="272">
        <v>0.20023021521727891</v>
      </c>
      <c r="C18" s="272">
        <v>0.58927088381603299</v>
      </c>
      <c r="D18" s="272">
        <v>0.21049890096668811</v>
      </c>
    </row>
    <row r="19" spans="1:4" ht="15.75" x14ac:dyDescent="0.25">
      <c r="A19" s="332" t="s">
        <v>2154</v>
      </c>
      <c r="B19" s="15"/>
      <c r="C19" s="15"/>
      <c r="D19" s="15"/>
    </row>
    <row r="20" spans="1:4" ht="15.75" x14ac:dyDescent="0.25">
      <c r="A20" s="332" t="s">
        <v>2155</v>
      </c>
    </row>
    <row r="21" spans="1:4" ht="15.75" x14ac:dyDescent="0.25">
      <c r="A21" s="333" t="s">
        <v>2156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Neil McMahon</cp:lastModifiedBy>
  <dcterms:created xsi:type="dcterms:W3CDTF">2015-04-20T20:35:02Z</dcterms:created>
  <dcterms:modified xsi:type="dcterms:W3CDTF">2024-03-01T19:52:41Z</dcterms:modified>
</cp:coreProperties>
</file>